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sellenger/Documents/Align Sport &amp; Media/Tasmanian Racing/Club Optimisation /"/>
    </mc:Choice>
  </mc:AlternateContent>
  <xr:revisionPtr revIDLastSave="0" documentId="13_ncr:1_{B6AFF675-8451-6F4C-A71D-383C40FBA1C5}" xr6:coauthVersionLast="47" xr6:coauthVersionMax="47" xr10:uidLastSave="{00000000-0000-0000-0000-000000000000}"/>
  <bookViews>
    <workbookView xWindow="21960" yWindow="1640" windowWidth="46900" windowHeight="22720" activeTab="1" xr2:uid="{817C7D33-7BDC-224D-BA95-8A004A2866A2}"/>
  </bookViews>
  <sheets>
    <sheet name="Consolidated P&amp;L Line Items " sheetId="16" r:id="rId1"/>
    <sheet name="Thoroughbred Modelling " sheetId="20" r:id="rId2"/>
    <sheet name="TR - All Cost Centres" sheetId="19" r:id="rId3"/>
    <sheet name="TR CAPEX PLAN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177" i="20" l="1"/>
  <c r="CN21" i="20"/>
  <c r="CK161" i="20"/>
  <c r="CK162" i="20"/>
  <c r="CK163" i="20"/>
  <c r="CK164" i="20"/>
  <c r="CK165" i="20"/>
  <c r="CK166" i="20"/>
  <c r="CK167" i="20"/>
  <c r="CK168" i="20"/>
  <c r="CK169" i="20"/>
  <c r="CK170" i="20"/>
  <c r="CK171" i="20"/>
  <c r="CK172" i="20"/>
  <c r="CK173" i="20"/>
  <c r="CK174" i="20"/>
  <c r="CK175" i="20"/>
  <c r="CK176" i="20"/>
  <c r="CK177" i="20"/>
  <c r="CK178" i="20"/>
  <c r="CK179" i="20"/>
  <c r="CK180" i="20"/>
  <c r="CK181" i="20"/>
  <c r="CK182" i="20"/>
  <c r="CK183" i="20"/>
  <c r="CK184" i="20"/>
  <c r="CK185" i="20"/>
  <c r="CK186" i="20"/>
  <c r="CK187" i="20"/>
  <c r="CK188" i="20"/>
  <c r="CK189" i="20"/>
  <c r="CK190" i="20"/>
  <c r="CK191" i="20"/>
  <c r="CK192" i="20"/>
  <c r="CK193" i="20"/>
  <c r="CK194" i="20"/>
  <c r="CK195" i="20"/>
  <c r="CK196" i="20"/>
  <c r="CK197" i="20"/>
  <c r="CK198" i="20"/>
  <c r="CK199" i="20"/>
  <c r="CK200" i="20"/>
  <c r="CK201" i="20"/>
  <c r="CK202" i="20"/>
  <c r="CK203" i="20"/>
  <c r="CK204" i="20"/>
  <c r="CK205" i="20"/>
  <c r="CK206" i="20"/>
  <c r="CK207" i="20"/>
  <c r="CK208" i="20"/>
  <c r="CK209" i="20"/>
  <c r="CK210" i="20"/>
  <c r="CK211" i="20"/>
  <c r="CK212" i="20"/>
  <c r="CK213" i="20"/>
  <c r="CK214" i="20"/>
  <c r="CK215" i="20"/>
  <c r="CK216" i="20"/>
  <c r="CK217" i="20"/>
  <c r="CK218" i="20"/>
  <c r="CK219" i="20"/>
  <c r="CK220" i="20"/>
  <c r="CK221" i="20"/>
  <c r="CK222" i="20"/>
  <c r="CK223" i="20"/>
  <c r="CK224" i="20"/>
  <c r="CK225" i="20"/>
  <c r="CK226" i="20"/>
  <c r="CK227" i="20"/>
  <c r="CK228" i="20"/>
  <c r="CK229" i="20"/>
  <c r="CK230" i="20"/>
  <c r="CK231" i="20"/>
  <c r="CK232" i="20"/>
  <c r="CK233" i="20"/>
  <c r="CK234" i="20"/>
  <c r="CK235" i="20"/>
  <c r="CK236" i="20"/>
  <c r="CK237" i="20"/>
  <c r="CK238" i="20"/>
  <c r="CK239" i="20"/>
  <c r="CK240" i="20"/>
  <c r="CK241" i="20"/>
  <c r="CK242" i="20"/>
  <c r="CK243" i="20"/>
  <c r="CK244" i="20"/>
  <c r="CK245" i="20"/>
  <c r="CK246" i="20"/>
  <c r="CK247" i="20"/>
  <c r="CK248" i="20"/>
  <c r="CK249" i="20"/>
  <c r="CK250" i="20"/>
  <c r="CK251" i="20"/>
  <c r="CK252" i="20"/>
  <c r="CK253" i="20"/>
  <c r="CK254" i="20"/>
  <c r="CK255" i="20"/>
  <c r="CK256" i="20"/>
  <c r="CK257" i="20"/>
  <c r="CK258" i="20"/>
  <c r="CK259" i="20"/>
  <c r="CK260" i="20"/>
  <c r="CK261" i="20"/>
  <c r="CK262" i="20"/>
  <c r="CK263" i="20"/>
  <c r="CK264" i="20"/>
  <c r="CK265" i="20"/>
  <c r="CK266" i="20"/>
  <c r="CK267" i="20"/>
  <c r="CK268" i="20"/>
  <c r="CK269" i="20"/>
  <c r="CK270" i="20"/>
  <c r="CK271" i="20"/>
  <c r="CK272" i="20"/>
  <c r="CK273" i="20"/>
  <c r="CK274" i="20"/>
  <c r="CK275" i="20"/>
  <c r="CK276" i="20"/>
  <c r="CK277" i="20"/>
  <c r="CK278" i="20"/>
  <c r="CK279" i="20"/>
  <c r="CK280" i="20"/>
  <c r="CK281" i="20"/>
  <c r="CK282" i="20"/>
  <c r="CK283" i="20"/>
  <c r="CK284" i="20"/>
  <c r="CK285" i="20"/>
  <c r="CK286" i="20"/>
  <c r="CK287" i="20"/>
  <c r="CK288" i="20"/>
  <c r="CK289" i="20"/>
  <c r="CK290" i="20"/>
  <c r="CK291" i="20"/>
  <c r="CK292" i="20"/>
  <c r="CK293" i="20"/>
  <c r="CK294" i="20"/>
  <c r="CK295" i="20"/>
  <c r="CK296" i="20"/>
  <c r="CK297" i="20"/>
  <c r="CK298" i="20"/>
  <c r="CK299" i="20"/>
  <c r="CK300" i="20"/>
  <c r="CK301" i="20"/>
  <c r="CK302" i="20"/>
  <c r="CK303" i="20"/>
  <c r="CK304" i="20"/>
  <c r="CK305" i="20"/>
  <c r="CK306" i="20"/>
  <c r="CK307" i="20"/>
  <c r="CK308" i="20"/>
  <c r="CK309" i="20"/>
  <c r="CK310" i="20"/>
  <c r="CK311" i="20"/>
  <c r="CK312" i="20"/>
  <c r="CK313" i="20"/>
  <c r="CK314" i="20"/>
  <c r="CK315" i="20"/>
  <c r="CK316" i="20"/>
  <c r="CK317" i="20"/>
  <c r="CK318" i="20"/>
  <c r="CK319" i="20"/>
  <c r="CK320" i="20"/>
  <c r="CK321" i="20"/>
  <c r="CK322" i="20"/>
  <c r="CK323" i="20"/>
  <c r="CK324" i="20"/>
  <c r="CK325" i="20"/>
  <c r="CK326" i="20"/>
  <c r="CK327" i="20"/>
  <c r="CK328" i="20"/>
  <c r="CK329" i="20"/>
  <c r="CK330" i="20"/>
  <c r="CK331" i="20"/>
  <c r="CK332" i="20"/>
  <c r="CK333" i="20"/>
  <c r="CK334" i="20"/>
  <c r="CK335" i="20"/>
  <c r="CK336" i="20"/>
  <c r="CK337" i="20"/>
  <c r="CK338" i="20"/>
  <c r="CK339" i="20"/>
  <c r="CK340" i="20"/>
  <c r="CK341" i="20"/>
  <c r="CK342" i="20"/>
  <c r="CK160" i="20"/>
  <c r="CJ161" i="20"/>
  <c r="CJ162" i="20"/>
  <c r="CJ163" i="20"/>
  <c r="CJ164" i="20"/>
  <c r="CJ165" i="20"/>
  <c r="CJ166" i="20"/>
  <c r="CJ167" i="20"/>
  <c r="CJ168" i="20"/>
  <c r="CJ169" i="20"/>
  <c r="CJ170" i="20"/>
  <c r="CJ171" i="20"/>
  <c r="CJ172" i="20"/>
  <c r="CJ173" i="20"/>
  <c r="CJ174" i="20"/>
  <c r="CJ175" i="20"/>
  <c r="CJ176" i="20"/>
  <c r="CJ177" i="20"/>
  <c r="CJ178" i="20"/>
  <c r="CJ179" i="20"/>
  <c r="CJ180" i="20"/>
  <c r="CJ181" i="20"/>
  <c r="CJ182" i="20"/>
  <c r="CJ183" i="20"/>
  <c r="CJ184" i="20"/>
  <c r="CJ185" i="20"/>
  <c r="CJ186" i="20"/>
  <c r="CJ187" i="20"/>
  <c r="CJ188" i="20"/>
  <c r="CJ189" i="20"/>
  <c r="CJ190" i="20"/>
  <c r="CJ191" i="20"/>
  <c r="CJ192" i="20"/>
  <c r="CJ193" i="20"/>
  <c r="CJ194" i="20"/>
  <c r="CJ195" i="20"/>
  <c r="CJ196" i="20"/>
  <c r="CJ197" i="20"/>
  <c r="CJ198" i="20"/>
  <c r="CJ199" i="20"/>
  <c r="CJ200" i="20"/>
  <c r="CJ201" i="20"/>
  <c r="CJ202" i="20"/>
  <c r="CJ203" i="20"/>
  <c r="CJ204" i="20"/>
  <c r="CJ205" i="20"/>
  <c r="CJ206" i="20"/>
  <c r="CJ207" i="20"/>
  <c r="CJ208" i="20"/>
  <c r="CJ209" i="20"/>
  <c r="CJ210" i="20"/>
  <c r="CJ211" i="20"/>
  <c r="CJ212" i="20"/>
  <c r="CJ213" i="20"/>
  <c r="CJ214" i="20"/>
  <c r="CJ215" i="20"/>
  <c r="CJ216" i="20"/>
  <c r="CJ217" i="20"/>
  <c r="CJ218" i="20"/>
  <c r="CJ219" i="20"/>
  <c r="CJ220" i="20"/>
  <c r="CJ221" i="20"/>
  <c r="CJ222" i="20"/>
  <c r="CJ223" i="20"/>
  <c r="CJ224" i="20"/>
  <c r="CJ225" i="20"/>
  <c r="CJ226" i="20"/>
  <c r="CJ227" i="20"/>
  <c r="CJ228" i="20"/>
  <c r="CJ229" i="20"/>
  <c r="CJ230" i="20"/>
  <c r="CJ231" i="20"/>
  <c r="CJ232" i="20"/>
  <c r="CJ233" i="20"/>
  <c r="CJ234" i="20"/>
  <c r="CJ235" i="20"/>
  <c r="CJ236" i="20"/>
  <c r="CJ237" i="20"/>
  <c r="CJ238" i="20"/>
  <c r="CJ239" i="20"/>
  <c r="CJ240" i="20"/>
  <c r="CJ241" i="20"/>
  <c r="CJ242" i="20"/>
  <c r="CJ243" i="20"/>
  <c r="CJ244" i="20"/>
  <c r="CJ245" i="20"/>
  <c r="CJ246" i="20"/>
  <c r="CJ247" i="20"/>
  <c r="CJ248" i="20"/>
  <c r="CJ249" i="20"/>
  <c r="CJ250" i="20"/>
  <c r="CJ251" i="20"/>
  <c r="CJ252" i="20"/>
  <c r="CJ253" i="20"/>
  <c r="CJ254" i="20"/>
  <c r="CJ255" i="20"/>
  <c r="CJ256" i="20"/>
  <c r="CJ257" i="20"/>
  <c r="CJ258" i="20"/>
  <c r="CJ259" i="20"/>
  <c r="CJ260" i="20"/>
  <c r="CJ261" i="20"/>
  <c r="CJ262" i="20"/>
  <c r="CJ263" i="20"/>
  <c r="CJ264" i="20"/>
  <c r="CJ265" i="20"/>
  <c r="CJ266" i="20"/>
  <c r="CJ267" i="20"/>
  <c r="CJ268" i="20"/>
  <c r="CJ269" i="20"/>
  <c r="CJ270" i="20"/>
  <c r="CJ271" i="20"/>
  <c r="CJ272" i="20"/>
  <c r="CJ273" i="20"/>
  <c r="CJ274" i="20"/>
  <c r="CJ275" i="20"/>
  <c r="CJ276" i="20"/>
  <c r="CJ277" i="20"/>
  <c r="CJ278" i="20"/>
  <c r="CJ279" i="20"/>
  <c r="CJ280" i="20"/>
  <c r="CJ281" i="20"/>
  <c r="CJ282" i="20"/>
  <c r="CJ283" i="20"/>
  <c r="CJ284" i="20"/>
  <c r="CJ285" i="20"/>
  <c r="CJ286" i="20"/>
  <c r="CJ287" i="20"/>
  <c r="CJ288" i="20"/>
  <c r="CJ289" i="20"/>
  <c r="CJ290" i="20"/>
  <c r="CJ291" i="20"/>
  <c r="CJ292" i="20"/>
  <c r="CJ293" i="20"/>
  <c r="CJ294" i="20"/>
  <c r="CJ295" i="20"/>
  <c r="CJ296" i="20"/>
  <c r="CJ297" i="20"/>
  <c r="CJ298" i="20"/>
  <c r="CJ299" i="20"/>
  <c r="CJ300" i="20"/>
  <c r="CJ301" i="20"/>
  <c r="CJ302" i="20"/>
  <c r="CJ303" i="20"/>
  <c r="CJ304" i="20"/>
  <c r="CJ305" i="20"/>
  <c r="CJ306" i="20"/>
  <c r="CJ307" i="20"/>
  <c r="CJ308" i="20"/>
  <c r="CJ309" i="20"/>
  <c r="CJ310" i="20"/>
  <c r="CJ311" i="20"/>
  <c r="CJ312" i="20"/>
  <c r="CJ313" i="20"/>
  <c r="CJ314" i="20"/>
  <c r="CJ315" i="20"/>
  <c r="CJ316" i="20"/>
  <c r="CJ317" i="20"/>
  <c r="CJ318" i="20"/>
  <c r="CJ319" i="20"/>
  <c r="CJ320" i="20"/>
  <c r="CJ321" i="20"/>
  <c r="CJ322" i="20"/>
  <c r="CJ323" i="20"/>
  <c r="CJ324" i="20"/>
  <c r="CJ325" i="20"/>
  <c r="CJ326" i="20"/>
  <c r="CJ327" i="20"/>
  <c r="CJ328" i="20"/>
  <c r="CJ329" i="20"/>
  <c r="CJ330" i="20"/>
  <c r="CJ331" i="20"/>
  <c r="CJ332" i="20"/>
  <c r="CJ333" i="20"/>
  <c r="CJ334" i="20"/>
  <c r="CJ335" i="20"/>
  <c r="CJ336" i="20"/>
  <c r="CJ337" i="20"/>
  <c r="CJ338" i="20"/>
  <c r="CJ339" i="20"/>
  <c r="CJ340" i="20"/>
  <c r="CJ341" i="20"/>
  <c r="CJ342" i="20"/>
  <c r="CJ160" i="20"/>
  <c r="CK22" i="20"/>
  <c r="CK23" i="20"/>
  <c r="CK24" i="20"/>
  <c r="CK25" i="20"/>
  <c r="CK26" i="20"/>
  <c r="CK27" i="20"/>
  <c r="CK28" i="20"/>
  <c r="CK29" i="20"/>
  <c r="CK30" i="20"/>
  <c r="CK31" i="20"/>
  <c r="CK32" i="20"/>
  <c r="CK33" i="20"/>
  <c r="CK34" i="20"/>
  <c r="CK35" i="20"/>
  <c r="CK36" i="20"/>
  <c r="CK37" i="20"/>
  <c r="CK38" i="20"/>
  <c r="CK39" i="20"/>
  <c r="CK40" i="20"/>
  <c r="CK41" i="20"/>
  <c r="CK42" i="20"/>
  <c r="CK43" i="20"/>
  <c r="CK44" i="20"/>
  <c r="CK45" i="20"/>
  <c r="CK46" i="20"/>
  <c r="CK47" i="20"/>
  <c r="CK48" i="20"/>
  <c r="CK49" i="20"/>
  <c r="CK50" i="20"/>
  <c r="CK51" i="20"/>
  <c r="CK52" i="20"/>
  <c r="CK53" i="20"/>
  <c r="CK54" i="20"/>
  <c r="CK55" i="20"/>
  <c r="CK56" i="20"/>
  <c r="CK57" i="20"/>
  <c r="CK58" i="20"/>
  <c r="CK59" i="20"/>
  <c r="CK60" i="20"/>
  <c r="CK61" i="20"/>
  <c r="CK62" i="20"/>
  <c r="CK63" i="20"/>
  <c r="CK64" i="20"/>
  <c r="CK65" i="20"/>
  <c r="CK66" i="20"/>
  <c r="CK67" i="20"/>
  <c r="CK68" i="20"/>
  <c r="CK69" i="20"/>
  <c r="CK70" i="20"/>
  <c r="CK71" i="20"/>
  <c r="CK72" i="20"/>
  <c r="CK73" i="20"/>
  <c r="CK74" i="20"/>
  <c r="CK75" i="20"/>
  <c r="CK76" i="20"/>
  <c r="CK77" i="20"/>
  <c r="CK78" i="20"/>
  <c r="CK79" i="20"/>
  <c r="CK80" i="20"/>
  <c r="CK81" i="20"/>
  <c r="CK82" i="20"/>
  <c r="CK83" i="20"/>
  <c r="CK84" i="20"/>
  <c r="CK85" i="20"/>
  <c r="CK86" i="20"/>
  <c r="CK87" i="20"/>
  <c r="CK88" i="20"/>
  <c r="CK89" i="20"/>
  <c r="CK90" i="20"/>
  <c r="CK91" i="20"/>
  <c r="CK92" i="20"/>
  <c r="CK93" i="20"/>
  <c r="CK94" i="20"/>
  <c r="CK95" i="20"/>
  <c r="CK96" i="20"/>
  <c r="CK97" i="20"/>
  <c r="CK98" i="20"/>
  <c r="CK99" i="20"/>
  <c r="CK100" i="20"/>
  <c r="CK101" i="20"/>
  <c r="CK102" i="20"/>
  <c r="CK103" i="20"/>
  <c r="CK104" i="20"/>
  <c r="CK105" i="20"/>
  <c r="CK106" i="20"/>
  <c r="CK107" i="20"/>
  <c r="CK108" i="20"/>
  <c r="CK109" i="20"/>
  <c r="CK110" i="20"/>
  <c r="CK111" i="20"/>
  <c r="CK112" i="20"/>
  <c r="CK113" i="20"/>
  <c r="CK114" i="20"/>
  <c r="CK115" i="20"/>
  <c r="CK116" i="20"/>
  <c r="CK117" i="20"/>
  <c r="CK118" i="20"/>
  <c r="CK119" i="20"/>
  <c r="CK120" i="20"/>
  <c r="CK121" i="20"/>
  <c r="CK122" i="20"/>
  <c r="CK123" i="20"/>
  <c r="CJ22" i="20"/>
  <c r="CJ23" i="20"/>
  <c r="CJ24" i="20"/>
  <c r="CJ25" i="20"/>
  <c r="CJ26" i="20"/>
  <c r="CJ27" i="20"/>
  <c r="CJ28" i="20"/>
  <c r="CJ29" i="20"/>
  <c r="CJ30" i="20"/>
  <c r="CJ31" i="20"/>
  <c r="CJ32" i="20"/>
  <c r="CJ33" i="20"/>
  <c r="CJ34" i="20"/>
  <c r="CJ35" i="20"/>
  <c r="CJ36" i="20"/>
  <c r="CJ37" i="20"/>
  <c r="CJ38" i="20"/>
  <c r="CJ39" i="20"/>
  <c r="CJ40" i="20"/>
  <c r="CJ41" i="20"/>
  <c r="CJ42" i="20"/>
  <c r="CJ43" i="20"/>
  <c r="CJ44" i="20"/>
  <c r="CJ45" i="20"/>
  <c r="CJ46" i="20"/>
  <c r="CJ47" i="20"/>
  <c r="CJ48" i="20"/>
  <c r="CJ49" i="20"/>
  <c r="CJ50" i="20"/>
  <c r="CJ51" i="20"/>
  <c r="CJ52" i="20"/>
  <c r="CJ53" i="20"/>
  <c r="CJ54" i="20"/>
  <c r="CJ55" i="20"/>
  <c r="CJ56" i="20"/>
  <c r="CJ57" i="20"/>
  <c r="CJ58" i="20"/>
  <c r="CJ59" i="20"/>
  <c r="CJ60" i="20"/>
  <c r="CJ61" i="20"/>
  <c r="CJ62" i="20"/>
  <c r="CJ63" i="20"/>
  <c r="CJ64" i="20"/>
  <c r="CJ65" i="20"/>
  <c r="CJ66" i="20"/>
  <c r="CJ67" i="20"/>
  <c r="CJ68" i="20"/>
  <c r="CJ69" i="20"/>
  <c r="CJ70" i="20"/>
  <c r="CJ71" i="20"/>
  <c r="CJ72" i="20"/>
  <c r="CJ73" i="20"/>
  <c r="CJ74" i="20"/>
  <c r="CJ75" i="20"/>
  <c r="CJ76" i="20"/>
  <c r="CJ77" i="20"/>
  <c r="CJ78" i="20"/>
  <c r="CJ79" i="20"/>
  <c r="CJ80" i="20"/>
  <c r="CJ81" i="20"/>
  <c r="CJ82" i="20"/>
  <c r="CJ83" i="20"/>
  <c r="CJ84" i="20"/>
  <c r="CJ85" i="20"/>
  <c r="CJ86" i="20"/>
  <c r="CJ87" i="20"/>
  <c r="CJ88" i="20"/>
  <c r="CJ89" i="20"/>
  <c r="CJ90" i="20"/>
  <c r="CJ91" i="20"/>
  <c r="CJ92" i="20"/>
  <c r="CJ93" i="20"/>
  <c r="CJ94" i="20"/>
  <c r="CJ95" i="20"/>
  <c r="CJ96" i="20"/>
  <c r="CJ97" i="20"/>
  <c r="CJ98" i="20"/>
  <c r="CJ99" i="20"/>
  <c r="CJ100" i="20"/>
  <c r="CJ101" i="20"/>
  <c r="CJ102" i="20"/>
  <c r="CJ103" i="20"/>
  <c r="CJ104" i="20"/>
  <c r="CJ105" i="20"/>
  <c r="CJ106" i="20"/>
  <c r="CJ107" i="20"/>
  <c r="CJ108" i="20"/>
  <c r="CJ109" i="20"/>
  <c r="CJ110" i="20"/>
  <c r="CJ111" i="20"/>
  <c r="CJ112" i="20"/>
  <c r="CJ113" i="20"/>
  <c r="CJ114" i="20"/>
  <c r="CJ115" i="20"/>
  <c r="CJ116" i="20"/>
  <c r="CJ117" i="20"/>
  <c r="CJ118" i="20"/>
  <c r="CJ119" i="20"/>
  <c r="CJ120" i="20"/>
  <c r="CJ121" i="20"/>
  <c r="CJ122" i="20"/>
  <c r="CJ123" i="20"/>
  <c r="CK21" i="20"/>
  <c r="CJ21" i="20"/>
  <c r="CZ345" i="20"/>
  <c r="CJ345" i="20"/>
  <c r="BZ374" i="20"/>
  <c r="L21" i="20"/>
  <c r="BX212" i="20"/>
  <c r="BE33" i="20" l="1"/>
  <c r="BE53" i="20"/>
  <c r="BE63" i="20"/>
  <c r="BE75" i="20"/>
  <c r="BE86" i="20"/>
  <c r="BE92" i="20"/>
  <c r="BE99" i="20"/>
  <c r="BE101" i="20"/>
  <c r="BE106" i="20"/>
  <c r="BE111" i="20"/>
  <c r="BE121" i="20"/>
  <c r="BE123" i="20"/>
  <c r="BE21" i="20"/>
  <c r="BD33" i="20"/>
  <c r="BD53" i="20"/>
  <c r="BD63" i="20"/>
  <c r="BD75" i="20"/>
  <c r="BD86" i="20"/>
  <c r="BD92" i="20"/>
  <c r="BD99" i="20"/>
  <c r="BD101" i="20"/>
  <c r="BD106" i="20"/>
  <c r="BD111" i="20"/>
  <c r="BD121" i="20"/>
  <c r="BD123" i="20"/>
  <c r="BD21" i="20"/>
  <c r="DL485" i="20"/>
  <c r="DM485" i="20"/>
  <c r="EE536" i="20"/>
  <c r="ED536" i="20"/>
  <c r="EC536" i="20"/>
  <c r="EC547" i="20" s="1"/>
  <c r="EB536" i="20"/>
  <c r="EB547" i="20" s="1"/>
  <c r="EA536" i="20"/>
  <c r="EA547" i="20" s="1"/>
  <c r="DZ536" i="20"/>
  <c r="DZ547" i="20" s="1"/>
  <c r="DY536" i="20"/>
  <c r="EB485" i="20"/>
  <c r="EC485" i="20"/>
  <c r="DY250" i="20"/>
  <c r="EG250" i="20" s="1"/>
  <c r="DY239" i="20"/>
  <c r="EG239" i="20" s="1"/>
  <c r="DX224" i="20"/>
  <c r="EF224" i="20" s="1"/>
  <c r="DX221" i="20"/>
  <c r="EF221" i="20" s="1"/>
  <c r="DY214" i="20"/>
  <c r="EG214" i="20" s="1"/>
  <c r="DX192" i="20"/>
  <c r="EF192" i="20" s="1"/>
  <c r="DX160" i="20"/>
  <c r="DY160" i="20" s="1"/>
  <c r="DW547" i="20"/>
  <c r="DV547" i="20"/>
  <c r="DU547" i="20"/>
  <c r="DT547" i="20"/>
  <c r="EE546" i="20"/>
  <c r="ED546" i="20"/>
  <c r="DT545" i="20"/>
  <c r="EE544" i="20"/>
  <c r="ED544" i="20"/>
  <c r="EA544" i="20"/>
  <c r="DZ544" i="20"/>
  <c r="EE543" i="20"/>
  <c r="ED543" i="20"/>
  <c r="EE547" i="20"/>
  <c r="ED547" i="20"/>
  <c r="EC515" i="20"/>
  <c r="EB515" i="20"/>
  <c r="EA515" i="20"/>
  <c r="DZ515" i="20"/>
  <c r="DY515" i="20"/>
  <c r="DX515" i="20"/>
  <c r="EC513" i="20"/>
  <c r="EB513" i="20"/>
  <c r="EA513" i="20"/>
  <c r="DZ513" i="20"/>
  <c r="DZ517" i="20" s="1"/>
  <c r="DZ546" i="20" s="1"/>
  <c r="DY513" i="20"/>
  <c r="DX513" i="20"/>
  <c r="DX517" i="20" s="1"/>
  <c r="DX546" i="20" s="1"/>
  <c r="EG507" i="20"/>
  <c r="EF507" i="20"/>
  <c r="EG506" i="20"/>
  <c r="EF506" i="20"/>
  <c r="DT496" i="20"/>
  <c r="EE495" i="20"/>
  <c r="ED495" i="20"/>
  <c r="EA495" i="20"/>
  <c r="DZ495" i="20"/>
  <c r="EG494" i="20"/>
  <c r="EE493" i="20"/>
  <c r="ED493" i="20"/>
  <c r="DW485" i="20"/>
  <c r="DW545" i="20" s="1"/>
  <c r="DV485" i="20"/>
  <c r="DV496" i="20" s="1"/>
  <c r="DU485" i="20"/>
  <c r="DU545" i="20" s="1"/>
  <c r="EG481" i="20"/>
  <c r="EG480" i="20"/>
  <c r="EG479" i="20"/>
  <c r="EG478" i="20"/>
  <c r="EG477" i="20"/>
  <c r="EG476" i="20"/>
  <c r="EG475" i="20"/>
  <c r="EG474" i="20"/>
  <c r="EG473" i="20"/>
  <c r="EG472" i="20"/>
  <c r="EG471" i="20"/>
  <c r="EG470" i="20"/>
  <c r="EG469" i="20"/>
  <c r="EG468" i="20"/>
  <c r="EG467" i="20"/>
  <c r="EG466" i="20"/>
  <c r="EG465" i="20"/>
  <c r="EG464" i="20"/>
  <c r="EG463" i="20"/>
  <c r="EG462" i="20"/>
  <c r="EG461" i="20"/>
  <c r="EG460" i="20"/>
  <c r="EG459" i="20"/>
  <c r="EG458" i="20"/>
  <c r="EG457" i="20"/>
  <c r="EG456" i="20"/>
  <c r="EG455" i="20"/>
  <c r="EG454" i="20"/>
  <c r="EG453" i="20"/>
  <c r="EG452" i="20"/>
  <c r="EG451" i="20"/>
  <c r="EG450" i="20"/>
  <c r="EG449" i="20"/>
  <c r="EG448" i="20"/>
  <c r="EG447" i="20"/>
  <c r="EG446" i="20"/>
  <c r="EG445" i="20"/>
  <c r="EG444" i="20"/>
  <c r="EG443" i="20"/>
  <c r="EG442" i="20"/>
  <c r="EG441" i="20"/>
  <c r="EG440" i="20"/>
  <c r="EG439" i="20"/>
  <c r="EG438" i="20"/>
  <c r="EG437" i="20"/>
  <c r="EG436" i="20"/>
  <c r="EG435" i="20"/>
  <c r="EG434" i="20"/>
  <c r="EG433" i="20"/>
  <c r="EG432" i="20"/>
  <c r="EG431" i="20"/>
  <c r="EG430" i="20"/>
  <c r="EG429" i="20"/>
  <c r="EG428" i="20"/>
  <c r="EG427" i="20"/>
  <c r="EG426" i="20"/>
  <c r="EG425" i="20"/>
  <c r="EG424" i="20"/>
  <c r="EG423" i="20"/>
  <c r="EG422" i="20"/>
  <c r="EG421" i="20"/>
  <c r="EG420" i="20"/>
  <c r="EG419" i="20"/>
  <c r="EG418" i="20"/>
  <c r="EG417" i="20"/>
  <c r="EG416" i="20"/>
  <c r="EG415" i="20"/>
  <c r="EG414" i="20"/>
  <c r="EG413" i="20"/>
  <c r="EG412" i="20"/>
  <c r="EG411" i="20"/>
  <c r="EG410" i="20"/>
  <c r="EG409" i="20"/>
  <c r="EG408" i="20"/>
  <c r="EG407" i="20"/>
  <c r="EG406" i="20"/>
  <c r="EG405" i="20"/>
  <c r="EG404" i="20"/>
  <c r="EG403" i="20"/>
  <c r="EG402" i="20"/>
  <c r="EG401" i="20"/>
  <c r="EG400" i="20"/>
  <c r="EG399" i="20"/>
  <c r="EG398" i="20"/>
  <c r="EG397" i="20"/>
  <c r="EG396" i="20"/>
  <c r="EG395" i="20"/>
  <c r="EG394" i="20"/>
  <c r="EG393" i="20"/>
  <c r="EG392" i="20"/>
  <c r="EG391" i="20"/>
  <c r="EG390" i="20"/>
  <c r="DX386" i="20"/>
  <c r="DY386" i="20" s="1"/>
  <c r="DX384" i="20"/>
  <c r="DY384" i="20" s="1"/>
  <c r="DX383" i="20"/>
  <c r="EB373" i="20"/>
  <c r="EC373" i="20" s="1"/>
  <c r="EB372" i="20"/>
  <c r="EC372" i="20" s="1"/>
  <c r="EB371" i="20"/>
  <c r="EC371" i="20" s="1"/>
  <c r="EB370" i="20"/>
  <c r="EC370" i="20" s="1"/>
  <c r="EB369" i="20"/>
  <c r="EC369" i="20" s="1"/>
  <c r="EB368" i="20"/>
  <c r="EC368" i="20" s="1"/>
  <c r="EB367" i="20"/>
  <c r="EC367" i="20" s="1"/>
  <c r="EB366" i="20"/>
  <c r="EC366" i="20" s="1"/>
  <c r="EB365" i="20"/>
  <c r="EC365" i="20" s="1"/>
  <c r="EB364" i="20"/>
  <c r="EC364" i="20" s="1"/>
  <c r="EB363" i="20"/>
  <c r="EC363" i="20" s="1"/>
  <c r="EB362" i="20"/>
  <c r="EC362" i="20" s="1"/>
  <c r="EB361" i="20"/>
  <c r="EC361" i="20" s="1"/>
  <c r="EG341" i="20"/>
  <c r="EF341" i="20"/>
  <c r="DY340" i="20"/>
  <c r="DX340" i="20"/>
  <c r="DV340" i="20"/>
  <c r="DW340" i="20" s="1"/>
  <c r="DT340" i="20"/>
  <c r="DU340" i="20" s="1"/>
  <c r="EC339" i="20"/>
  <c r="EB339" i="20"/>
  <c r="DX331" i="20"/>
  <c r="EF331" i="20" s="1"/>
  <c r="EC325" i="20"/>
  <c r="EG325" i="20" s="1"/>
  <c r="EB325" i="20"/>
  <c r="EF325" i="20" s="1"/>
  <c r="EC320" i="20"/>
  <c r="EB320" i="20"/>
  <c r="DY315" i="20"/>
  <c r="EG315" i="20" s="1"/>
  <c r="EC313" i="20"/>
  <c r="EB313" i="20"/>
  <c r="DY311" i="20"/>
  <c r="EG311" i="20" s="1"/>
  <c r="EC309" i="20"/>
  <c r="EB309" i="20"/>
  <c r="DY307" i="20"/>
  <c r="EG307" i="20" s="1"/>
  <c r="EC304" i="20"/>
  <c r="EB304" i="20"/>
  <c r="EF297" i="20"/>
  <c r="DX297" i="20"/>
  <c r="EC296" i="20"/>
  <c r="EB296" i="20"/>
  <c r="EC285" i="20"/>
  <c r="EB285" i="20"/>
  <c r="DX283" i="20"/>
  <c r="EF283" i="20" s="1"/>
  <c r="DY281" i="20"/>
  <c r="EG281" i="20" s="1"/>
  <c r="EC275" i="20"/>
  <c r="EB275" i="20"/>
  <c r="EC271" i="20"/>
  <c r="EB271" i="20"/>
  <c r="DX271" i="20"/>
  <c r="DW271" i="20"/>
  <c r="DV271" i="20"/>
  <c r="DU271" i="20"/>
  <c r="DT271" i="20"/>
  <c r="DX270" i="20"/>
  <c r="EF270" i="20" s="1"/>
  <c r="EC269" i="20"/>
  <c r="EB269" i="20"/>
  <c r="EC238" i="20"/>
  <c r="EB238" i="20"/>
  <c r="EB212" i="20"/>
  <c r="EC184" i="20"/>
  <c r="EB184" i="20"/>
  <c r="EC177" i="20"/>
  <c r="EB177" i="20"/>
  <c r="EC160" i="20"/>
  <c r="EB160" i="20"/>
  <c r="EA123" i="20"/>
  <c r="DZ123" i="20"/>
  <c r="DX123" i="20"/>
  <c r="DX122" i="20"/>
  <c r="EC121" i="20"/>
  <c r="EB121" i="20"/>
  <c r="EF120" i="20"/>
  <c r="DY120" i="20"/>
  <c r="EG120" i="20" s="1"/>
  <c r="DX120" i="20"/>
  <c r="DX119" i="20"/>
  <c r="EF119" i="20" s="1"/>
  <c r="DX118" i="20"/>
  <c r="EF118" i="20" s="1"/>
  <c r="DY117" i="20"/>
  <c r="EG117" i="20" s="1"/>
  <c r="DX117" i="20"/>
  <c r="EF117" i="20" s="1"/>
  <c r="DX116" i="20"/>
  <c r="EF116" i="20" s="1"/>
  <c r="DX115" i="20"/>
  <c r="EF115" i="20" s="1"/>
  <c r="DX114" i="20"/>
  <c r="EF114" i="20" s="1"/>
  <c r="DX113" i="20"/>
  <c r="DX112" i="20"/>
  <c r="EF112" i="20" s="1"/>
  <c r="EC111" i="20"/>
  <c r="EB111" i="20"/>
  <c r="DX110" i="20"/>
  <c r="DX109" i="20"/>
  <c r="EF109" i="20" s="1"/>
  <c r="DX108" i="20"/>
  <c r="DX107" i="20"/>
  <c r="EF107" i="20" s="1"/>
  <c r="EC106" i="20"/>
  <c r="EB106" i="20"/>
  <c r="EF105" i="20"/>
  <c r="DX105" i="20"/>
  <c r="DY105" i="20" s="1"/>
  <c r="EG105" i="20" s="1"/>
  <c r="DX104" i="20"/>
  <c r="EF104" i="20" s="1"/>
  <c r="DX103" i="20"/>
  <c r="EF103" i="20" s="1"/>
  <c r="DX102" i="20"/>
  <c r="EF102" i="20" s="1"/>
  <c r="EC101" i="20"/>
  <c r="EB101" i="20"/>
  <c r="DX100" i="20"/>
  <c r="EC99" i="20"/>
  <c r="EB99" i="20"/>
  <c r="DW99" i="20"/>
  <c r="DV99" i="20"/>
  <c r="DX98" i="20"/>
  <c r="EF98" i="20" s="1"/>
  <c r="DX97" i="20"/>
  <c r="EF97" i="20" s="1"/>
  <c r="DX96" i="20"/>
  <c r="EF96" i="20" s="1"/>
  <c r="EF95" i="20"/>
  <c r="DY95" i="20"/>
  <c r="EG95" i="20" s="1"/>
  <c r="DX95" i="20"/>
  <c r="DX94" i="20"/>
  <c r="EF94" i="20" s="1"/>
  <c r="DX93" i="20"/>
  <c r="EF93" i="20" s="1"/>
  <c r="EC92" i="20"/>
  <c r="EB92" i="20"/>
  <c r="DX91" i="20"/>
  <c r="EF90" i="20"/>
  <c r="DY90" i="20"/>
  <c r="EG90" i="20" s="1"/>
  <c r="DX90" i="20"/>
  <c r="DX89" i="20"/>
  <c r="EF89" i="20" s="1"/>
  <c r="EF88" i="20"/>
  <c r="DX88" i="20"/>
  <c r="DY88" i="20" s="1"/>
  <c r="EG88" i="20" s="1"/>
  <c r="DX87" i="20"/>
  <c r="EF87" i="20" s="1"/>
  <c r="EC86" i="20"/>
  <c r="EB86" i="20"/>
  <c r="DW86" i="20"/>
  <c r="DV86" i="20"/>
  <c r="EF85" i="20"/>
  <c r="DX85" i="20"/>
  <c r="DY85" i="20" s="1"/>
  <c r="EG85" i="20" s="1"/>
  <c r="DX84" i="20"/>
  <c r="EF84" i="20" s="1"/>
  <c r="DX83" i="20"/>
  <c r="DX82" i="20"/>
  <c r="EF82" i="20" s="1"/>
  <c r="EF81" i="20"/>
  <c r="DX81" i="20"/>
  <c r="DY81" i="20" s="1"/>
  <c r="EG81" i="20" s="1"/>
  <c r="DX80" i="20"/>
  <c r="EF80" i="20" s="1"/>
  <c r="DX79" i="20"/>
  <c r="DX78" i="20"/>
  <c r="EF78" i="20" s="1"/>
  <c r="EF77" i="20"/>
  <c r="DY77" i="20"/>
  <c r="EG77" i="20" s="1"/>
  <c r="DX77" i="20"/>
  <c r="DX76" i="20"/>
  <c r="EF76" i="20" s="1"/>
  <c r="EC75" i="20"/>
  <c r="EB75" i="20"/>
  <c r="DX74" i="20"/>
  <c r="EF74" i="20" s="1"/>
  <c r="DX73" i="20"/>
  <c r="EF73" i="20" s="1"/>
  <c r="EF72" i="20"/>
  <c r="DY72" i="20"/>
  <c r="EG72" i="20" s="1"/>
  <c r="DX72" i="20"/>
  <c r="DX71" i="20"/>
  <c r="EF71" i="20" s="1"/>
  <c r="DX70" i="20"/>
  <c r="EF70" i="20" s="1"/>
  <c r="DX69" i="20"/>
  <c r="EF69" i="20" s="1"/>
  <c r="EF68" i="20"/>
  <c r="DY68" i="20"/>
  <c r="EG68" i="20" s="1"/>
  <c r="DX68" i="20"/>
  <c r="DX67" i="20"/>
  <c r="EF67" i="20" s="1"/>
  <c r="DX66" i="20"/>
  <c r="EF66" i="20" s="1"/>
  <c r="DX65" i="20"/>
  <c r="EF65" i="20" s="1"/>
  <c r="EF64" i="20"/>
  <c r="DY64" i="20"/>
  <c r="EG64" i="20" s="1"/>
  <c r="DX64" i="20"/>
  <c r="EC63" i="20"/>
  <c r="EB63" i="20"/>
  <c r="DX62" i="20"/>
  <c r="EF62" i="20" s="1"/>
  <c r="EF61" i="20"/>
  <c r="DY61" i="20"/>
  <c r="EG61" i="20" s="1"/>
  <c r="DX61" i="20"/>
  <c r="DX60" i="20"/>
  <c r="EF60" i="20" s="1"/>
  <c r="DX59" i="20"/>
  <c r="EF59" i="20" s="1"/>
  <c r="DX58" i="20"/>
  <c r="EF58" i="20" s="1"/>
  <c r="EF57" i="20"/>
  <c r="DY57" i="20"/>
  <c r="EG57" i="20" s="1"/>
  <c r="DX57" i="20"/>
  <c r="DX56" i="20"/>
  <c r="EF56" i="20" s="1"/>
  <c r="DX55" i="20"/>
  <c r="EF55" i="20" s="1"/>
  <c r="DX54" i="20"/>
  <c r="EF54" i="20" s="1"/>
  <c r="EC53" i="20"/>
  <c r="EB53" i="20"/>
  <c r="DX52" i="20"/>
  <c r="EF52" i="20" s="1"/>
  <c r="DX51" i="20"/>
  <c r="EF51" i="20" s="1"/>
  <c r="DX50" i="20"/>
  <c r="EF50" i="20" s="1"/>
  <c r="DY49" i="20"/>
  <c r="EG49" i="20" s="1"/>
  <c r="DX49" i="20"/>
  <c r="EF49" i="20" s="1"/>
  <c r="DX48" i="20"/>
  <c r="EF48" i="20" s="1"/>
  <c r="DX47" i="20"/>
  <c r="EF47" i="20" s="1"/>
  <c r="DX46" i="20"/>
  <c r="EF46" i="20" s="1"/>
  <c r="DX45" i="20"/>
  <c r="EF45" i="20" s="1"/>
  <c r="DX44" i="20"/>
  <c r="EF44" i="20" s="1"/>
  <c r="DX43" i="20"/>
  <c r="EF43" i="20" s="1"/>
  <c r="DX42" i="20"/>
  <c r="EF42" i="20" s="1"/>
  <c r="DY41" i="20"/>
  <c r="EG41" i="20" s="1"/>
  <c r="DX41" i="20"/>
  <c r="EF41" i="20" s="1"/>
  <c r="DX40" i="20"/>
  <c r="EF40" i="20" s="1"/>
  <c r="DX39" i="20"/>
  <c r="DX38" i="20"/>
  <c r="EF38" i="20" s="1"/>
  <c r="DX37" i="20"/>
  <c r="EF37" i="20" s="1"/>
  <c r="DX36" i="20"/>
  <c r="EF36" i="20" s="1"/>
  <c r="EF35" i="20"/>
  <c r="DX35" i="20"/>
  <c r="DY35" i="20" s="1"/>
  <c r="EG35" i="20" s="1"/>
  <c r="DX34" i="20"/>
  <c r="EF34" i="20" s="1"/>
  <c r="EC33" i="20"/>
  <c r="EB33" i="20"/>
  <c r="EF32" i="20"/>
  <c r="DX32" i="20"/>
  <c r="DY32" i="20" s="1"/>
  <c r="EG32" i="20" s="1"/>
  <c r="DX31" i="20"/>
  <c r="EF31" i="20" s="1"/>
  <c r="EF30" i="20"/>
  <c r="DX30" i="20"/>
  <c r="DY30" i="20" s="1"/>
  <c r="EG30" i="20" s="1"/>
  <c r="DX29" i="20"/>
  <c r="EF29" i="20" s="1"/>
  <c r="DX28" i="20"/>
  <c r="DX27" i="20"/>
  <c r="EF27" i="20" s="1"/>
  <c r="EF26" i="20"/>
  <c r="DY26" i="20"/>
  <c r="EG26" i="20" s="1"/>
  <c r="DX26" i="20"/>
  <c r="DX25" i="20"/>
  <c r="EF25" i="20" s="1"/>
  <c r="DX24" i="20"/>
  <c r="DX23" i="20"/>
  <c r="EF23" i="20" s="1"/>
  <c r="EF22" i="20"/>
  <c r="DY22" i="20"/>
  <c r="EG22" i="20" s="1"/>
  <c r="DX22" i="20"/>
  <c r="EC21" i="20"/>
  <c r="EB21" i="20"/>
  <c r="DW515" i="20"/>
  <c r="DT515" i="20"/>
  <c r="DI536" i="20"/>
  <c r="DI547" i="20" s="1"/>
  <c r="DJ536" i="20"/>
  <c r="DK536" i="20"/>
  <c r="DL536" i="20"/>
  <c r="DM536" i="20"/>
  <c r="DM547" i="20" s="1"/>
  <c r="DN536" i="20"/>
  <c r="DN547" i="20" s="1"/>
  <c r="DO536" i="20"/>
  <c r="DO547" i="20" s="1"/>
  <c r="DH386" i="20"/>
  <c r="DI386" i="20" s="1"/>
  <c r="DH384" i="20"/>
  <c r="DI384" i="20" s="1"/>
  <c r="DH383" i="20"/>
  <c r="DQ332" i="20"/>
  <c r="DP341" i="20"/>
  <c r="DQ341" i="20"/>
  <c r="DQ72" i="20"/>
  <c r="DQ84" i="20"/>
  <c r="DQ97" i="20"/>
  <c r="DJ123" i="20"/>
  <c r="DK123" i="20"/>
  <c r="DE340" i="20"/>
  <c r="DF340" i="20"/>
  <c r="DG340" i="20" s="1"/>
  <c r="DD340" i="20"/>
  <c r="DH340" i="20"/>
  <c r="DI340" i="20"/>
  <c r="DE7" i="20"/>
  <c r="DL547" i="20"/>
  <c r="DJ547" i="20"/>
  <c r="DG547" i="20"/>
  <c r="DF547" i="20"/>
  <c r="DE547" i="20"/>
  <c r="DD547" i="20"/>
  <c r="DO546" i="20"/>
  <c r="DN546" i="20"/>
  <c r="DD545" i="20"/>
  <c r="DO544" i="20"/>
  <c r="DN544" i="20"/>
  <c r="DK544" i="20"/>
  <c r="DJ544" i="20"/>
  <c r="DO543" i="20"/>
  <c r="DN543" i="20"/>
  <c r="DM515" i="20"/>
  <c r="DL515" i="20"/>
  <c r="DK515" i="20"/>
  <c r="DJ515" i="20"/>
  <c r="DI515" i="20"/>
  <c r="DH515" i="20"/>
  <c r="DM513" i="20"/>
  <c r="DL513" i="20"/>
  <c r="DK513" i="20"/>
  <c r="DK517" i="20" s="1"/>
  <c r="DK546" i="20" s="1"/>
  <c r="DJ513" i="20"/>
  <c r="DJ517" i="20" s="1"/>
  <c r="DJ546" i="20" s="1"/>
  <c r="DI513" i="20"/>
  <c r="DH513" i="20"/>
  <c r="DH517" i="20" s="1"/>
  <c r="DH546" i="20" s="1"/>
  <c r="DQ507" i="20"/>
  <c r="DP507" i="20"/>
  <c r="DQ506" i="20"/>
  <c r="DP506" i="20"/>
  <c r="DD496" i="20"/>
  <c r="DO495" i="20"/>
  <c r="DN495" i="20"/>
  <c r="DK495" i="20"/>
  <c r="DJ495" i="20"/>
  <c r="DQ494" i="20"/>
  <c r="DO493" i="20"/>
  <c r="DN493" i="20"/>
  <c r="DG485" i="20"/>
  <c r="DG545" i="20" s="1"/>
  <c r="DF485" i="20"/>
  <c r="DF496" i="20" s="1"/>
  <c r="DE485" i="20"/>
  <c r="DE496" i="20" s="1"/>
  <c r="DQ481" i="20"/>
  <c r="DQ480" i="20"/>
  <c r="DQ479" i="20"/>
  <c r="DQ478" i="20"/>
  <c r="DQ477" i="20"/>
  <c r="DQ476" i="20"/>
  <c r="DQ475" i="20"/>
  <c r="DQ474" i="20"/>
  <c r="DQ473" i="20"/>
  <c r="DQ472" i="20"/>
  <c r="DQ471" i="20"/>
  <c r="DQ470" i="20"/>
  <c r="DQ469" i="20"/>
  <c r="DQ468" i="20"/>
  <c r="DQ467" i="20"/>
  <c r="DQ466" i="20"/>
  <c r="DQ465" i="20"/>
  <c r="DQ464" i="20"/>
  <c r="DQ463" i="20"/>
  <c r="DQ462" i="20"/>
  <c r="DQ461" i="20"/>
  <c r="DQ460" i="20"/>
  <c r="DQ459" i="20"/>
  <c r="DQ458" i="20"/>
  <c r="DQ457" i="20"/>
  <c r="DQ456" i="20"/>
  <c r="DQ455" i="20"/>
  <c r="DQ454" i="20"/>
  <c r="DQ453" i="20"/>
  <c r="DQ452" i="20"/>
  <c r="DQ451" i="20"/>
  <c r="DQ450" i="20"/>
  <c r="DQ449" i="20"/>
  <c r="DQ448" i="20"/>
  <c r="DQ447" i="20"/>
  <c r="DQ446" i="20"/>
  <c r="DQ445" i="20"/>
  <c r="DQ444" i="20"/>
  <c r="DQ443" i="20"/>
  <c r="DQ442" i="20"/>
  <c r="DQ441" i="20"/>
  <c r="DQ440" i="20"/>
  <c r="DQ439" i="20"/>
  <c r="DQ438" i="20"/>
  <c r="DQ437" i="20"/>
  <c r="DQ436" i="20"/>
  <c r="DQ435" i="20"/>
  <c r="DQ434" i="20"/>
  <c r="DQ433" i="20"/>
  <c r="DQ432" i="20"/>
  <c r="DQ431" i="20"/>
  <c r="DQ430" i="20"/>
  <c r="DQ429" i="20"/>
  <c r="DQ428" i="20"/>
  <c r="DQ427" i="20"/>
  <c r="DQ426" i="20"/>
  <c r="DQ425" i="20"/>
  <c r="DQ424" i="20"/>
  <c r="DQ423" i="20"/>
  <c r="DQ422" i="20"/>
  <c r="DQ421" i="20"/>
  <c r="DQ420" i="20"/>
  <c r="DQ419" i="20"/>
  <c r="DQ418" i="20"/>
  <c r="DQ417" i="20"/>
  <c r="DQ416" i="20"/>
  <c r="DQ415" i="20"/>
  <c r="DQ414" i="20"/>
  <c r="DQ413" i="20"/>
  <c r="DQ412" i="20"/>
  <c r="DQ411" i="20"/>
  <c r="DQ410" i="20"/>
  <c r="DQ409" i="20"/>
  <c r="DQ408" i="20"/>
  <c r="DQ407" i="20"/>
  <c r="DQ406" i="20"/>
  <c r="DQ405" i="20"/>
  <c r="DQ404" i="20"/>
  <c r="DQ403" i="20"/>
  <c r="DQ402" i="20"/>
  <c r="DQ401" i="20"/>
  <c r="DQ400" i="20"/>
  <c r="DQ399" i="20"/>
  <c r="DQ398" i="20"/>
  <c r="DQ397" i="20"/>
  <c r="DQ396" i="20"/>
  <c r="DQ395" i="20"/>
  <c r="DQ394" i="20"/>
  <c r="DQ393" i="20"/>
  <c r="DQ392" i="20"/>
  <c r="DQ391" i="20"/>
  <c r="DQ390" i="20"/>
  <c r="DL373" i="20"/>
  <c r="DM373" i="20" s="1"/>
  <c r="DL372" i="20"/>
  <c r="DM372" i="20" s="1"/>
  <c r="DL371" i="20"/>
  <c r="DM371" i="20" s="1"/>
  <c r="DL370" i="20"/>
  <c r="DM370" i="20" s="1"/>
  <c r="DL369" i="20"/>
  <c r="DM369" i="20" s="1"/>
  <c r="DL368" i="20"/>
  <c r="DM368" i="20" s="1"/>
  <c r="DL367" i="20"/>
  <c r="DM367" i="20" s="1"/>
  <c r="DL366" i="20"/>
  <c r="DM366" i="20" s="1"/>
  <c r="DL365" i="20"/>
  <c r="DM365" i="20" s="1"/>
  <c r="DL364" i="20"/>
  <c r="DM364" i="20" s="1"/>
  <c r="DL363" i="20"/>
  <c r="DM363" i="20" s="1"/>
  <c r="DL362" i="20"/>
  <c r="DM362" i="20" s="1"/>
  <c r="DL361" i="20"/>
  <c r="DM361" i="20" s="1"/>
  <c r="DM339" i="20"/>
  <c r="DL339" i="20"/>
  <c r="DM325" i="20"/>
  <c r="DQ325" i="20" s="1"/>
  <c r="DL325" i="20"/>
  <c r="DP325" i="20" s="1"/>
  <c r="DM320" i="20"/>
  <c r="DL320" i="20"/>
  <c r="DH314" i="20"/>
  <c r="DM313" i="20"/>
  <c r="DL313" i="20"/>
  <c r="DM309" i="20"/>
  <c r="DL309" i="20"/>
  <c r="DM304" i="20"/>
  <c r="DL304" i="20"/>
  <c r="DM296" i="20"/>
  <c r="DL296" i="20"/>
  <c r="DM285" i="20"/>
  <c r="DL285" i="20"/>
  <c r="DM275" i="20"/>
  <c r="DL275" i="20"/>
  <c r="DM271" i="20"/>
  <c r="DL271" i="20"/>
  <c r="DG271" i="20"/>
  <c r="DF271" i="20"/>
  <c r="DE271" i="20"/>
  <c r="DD271" i="20"/>
  <c r="DM269" i="20"/>
  <c r="DL269" i="20"/>
  <c r="DM238" i="20"/>
  <c r="DL238" i="20"/>
  <c r="DL212" i="20"/>
  <c r="DI203" i="20"/>
  <c r="DQ203" i="20" s="1"/>
  <c r="DI201" i="20"/>
  <c r="DI195" i="20"/>
  <c r="DQ195" i="20" s="1"/>
  <c r="DI187" i="20"/>
  <c r="DI185" i="20"/>
  <c r="DM184" i="20"/>
  <c r="DL184" i="20"/>
  <c r="DM177" i="20"/>
  <c r="DL177" i="20"/>
  <c r="DM160" i="20"/>
  <c r="DL160" i="20"/>
  <c r="DH160" i="20"/>
  <c r="DI160" i="20" s="1"/>
  <c r="DH123" i="20"/>
  <c r="DH122" i="20"/>
  <c r="DM121" i="20"/>
  <c r="DL121" i="20"/>
  <c r="DH120" i="20"/>
  <c r="DP120" i="20" s="1"/>
  <c r="DH119" i="20"/>
  <c r="DP119" i="20" s="1"/>
  <c r="DH118" i="20"/>
  <c r="DH117" i="20"/>
  <c r="DH116" i="20"/>
  <c r="DP116" i="20" s="1"/>
  <c r="DH115" i="20"/>
  <c r="DP115" i="20" s="1"/>
  <c r="DH114" i="20"/>
  <c r="DI113" i="20"/>
  <c r="DQ113" i="20" s="1"/>
  <c r="DH113" i="20"/>
  <c r="DP113" i="20" s="1"/>
  <c r="DI112" i="20"/>
  <c r="DQ112" i="20" s="1"/>
  <c r="DH112" i="20"/>
  <c r="DP112" i="20" s="1"/>
  <c r="DM111" i="20"/>
  <c r="DL111" i="20"/>
  <c r="DH110" i="20"/>
  <c r="DP110" i="20" s="1"/>
  <c r="DH109" i="20"/>
  <c r="DI108" i="20"/>
  <c r="DQ108" i="20" s="1"/>
  <c r="DH108" i="20"/>
  <c r="DP108" i="20" s="1"/>
  <c r="DH107" i="20"/>
  <c r="DM106" i="20"/>
  <c r="DL106" i="20"/>
  <c r="DH105" i="20"/>
  <c r="DI105" i="20" s="1"/>
  <c r="DQ105" i="20" s="1"/>
  <c r="DH104" i="20"/>
  <c r="DI104" i="20" s="1"/>
  <c r="DQ104" i="20" s="1"/>
  <c r="DH103" i="20"/>
  <c r="DH102" i="20"/>
  <c r="DM101" i="20"/>
  <c r="DL101" i="20"/>
  <c r="DH100" i="20"/>
  <c r="DM99" i="20"/>
  <c r="DL99" i="20"/>
  <c r="DG99" i="20"/>
  <c r="DF99" i="20"/>
  <c r="DH98" i="20"/>
  <c r="DH97" i="20"/>
  <c r="DI97" i="20" s="1"/>
  <c r="DH96" i="20"/>
  <c r="DP96" i="20" s="1"/>
  <c r="DH95" i="20"/>
  <c r="DP95" i="20" s="1"/>
  <c r="DH94" i="20"/>
  <c r="DH93" i="20"/>
  <c r="DI93" i="20" s="1"/>
  <c r="DQ93" i="20" s="1"/>
  <c r="DM92" i="20"/>
  <c r="DL92" i="20"/>
  <c r="DH91" i="20"/>
  <c r="DI90" i="20"/>
  <c r="DQ90" i="20" s="1"/>
  <c r="DH90" i="20"/>
  <c r="DP90" i="20" s="1"/>
  <c r="DH89" i="20"/>
  <c r="DP89" i="20" s="1"/>
  <c r="DH88" i="20"/>
  <c r="DP88" i="20" s="1"/>
  <c r="DH87" i="20"/>
  <c r="DM86" i="20"/>
  <c r="DL86" i="20"/>
  <c r="DG86" i="20"/>
  <c r="DF86" i="20"/>
  <c r="DH85" i="20"/>
  <c r="DI85" i="20" s="1"/>
  <c r="DQ85" i="20" s="1"/>
  <c r="DH84" i="20"/>
  <c r="DI84" i="20" s="1"/>
  <c r="DH83" i="20"/>
  <c r="DH82" i="20"/>
  <c r="DP82" i="20" s="1"/>
  <c r="DH81" i="20"/>
  <c r="DH80" i="20"/>
  <c r="DI80" i="20" s="1"/>
  <c r="DQ80" i="20" s="1"/>
  <c r="DH79" i="20"/>
  <c r="DH78" i="20"/>
  <c r="DH77" i="20"/>
  <c r="DI77" i="20" s="1"/>
  <c r="DQ77" i="20" s="1"/>
  <c r="DH76" i="20"/>
  <c r="DM75" i="20"/>
  <c r="DL75" i="20"/>
  <c r="DH74" i="20"/>
  <c r="DH73" i="20"/>
  <c r="DI73" i="20" s="1"/>
  <c r="DQ73" i="20" s="1"/>
  <c r="DH72" i="20"/>
  <c r="DI72" i="20" s="1"/>
  <c r="DH71" i="20"/>
  <c r="DH70" i="20"/>
  <c r="DH69" i="20"/>
  <c r="DH68" i="20"/>
  <c r="DH67" i="20"/>
  <c r="DH66" i="20"/>
  <c r="DH65" i="20"/>
  <c r="DI65" i="20" s="1"/>
  <c r="DQ65" i="20" s="1"/>
  <c r="DH64" i="20"/>
  <c r="DM63" i="20"/>
  <c r="DL63" i="20"/>
  <c r="DH62" i="20"/>
  <c r="DH61" i="20"/>
  <c r="DP61" i="20" s="1"/>
  <c r="DH60" i="20"/>
  <c r="DI60" i="20" s="1"/>
  <c r="DQ60" i="20" s="1"/>
  <c r="DH59" i="20"/>
  <c r="DP59" i="20" s="1"/>
  <c r="DH58" i="20"/>
  <c r="DI57" i="20"/>
  <c r="DQ57" i="20" s="1"/>
  <c r="DH57" i="20"/>
  <c r="DP57" i="20" s="1"/>
  <c r="DH56" i="20"/>
  <c r="DH55" i="20"/>
  <c r="DP55" i="20" s="1"/>
  <c r="DH54" i="20"/>
  <c r="DM53" i="20"/>
  <c r="DL53" i="20"/>
  <c r="DH52" i="20"/>
  <c r="DP52" i="20" s="1"/>
  <c r="DH51" i="20"/>
  <c r="DP51" i="20" s="1"/>
  <c r="DH50" i="20"/>
  <c r="DP50" i="20" s="1"/>
  <c r="DH49" i="20"/>
  <c r="DH48" i="20"/>
  <c r="DI48" i="20" s="1"/>
  <c r="DQ48" i="20" s="1"/>
  <c r="DH47" i="20"/>
  <c r="DP47" i="20" s="1"/>
  <c r="DI46" i="20"/>
  <c r="DQ46" i="20" s="1"/>
  <c r="DH46" i="20"/>
  <c r="DP46" i="20" s="1"/>
  <c r="DH45" i="20"/>
  <c r="DI45" i="20" s="1"/>
  <c r="DQ45" i="20" s="1"/>
  <c r="DI44" i="20"/>
  <c r="DQ44" i="20" s="1"/>
  <c r="DH44" i="20"/>
  <c r="DP44" i="20" s="1"/>
  <c r="DH43" i="20"/>
  <c r="DP43" i="20" s="1"/>
  <c r="DH42" i="20"/>
  <c r="DP42" i="20" s="1"/>
  <c r="DH41" i="20"/>
  <c r="DH40" i="20"/>
  <c r="DP40" i="20" s="1"/>
  <c r="DH39" i="20"/>
  <c r="DP39" i="20" s="1"/>
  <c r="DH38" i="20"/>
  <c r="DP38" i="20" s="1"/>
  <c r="DH37" i="20"/>
  <c r="DI37" i="20" s="1"/>
  <c r="DQ37" i="20" s="1"/>
  <c r="DH36" i="20"/>
  <c r="DH35" i="20"/>
  <c r="DP35" i="20" s="1"/>
  <c r="DH34" i="20"/>
  <c r="DP34" i="20" s="1"/>
  <c r="DM33" i="20"/>
  <c r="DL33" i="20"/>
  <c r="DH32" i="20"/>
  <c r="DP32" i="20" s="1"/>
  <c r="DH31" i="20"/>
  <c r="DP31" i="20" s="1"/>
  <c r="DH30" i="20"/>
  <c r="DH29" i="20"/>
  <c r="DP29" i="20" s="1"/>
  <c r="DH28" i="20"/>
  <c r="DI28" i="20" s="1"/>
  <c r="DQ28" i="20" s="1"/>
  <c r="DH27" i="20"/>
  <c r="DP27" i="20" s="1"/>
  <c r="DH26" i="20"/>
  <c r="DP26" i="20" s="1"/>
  <c r="DH25" i="20"/>
  <c r="DH24" i="20"/>
  <c r="DP24" i="20" s="1"/>
  <c r="DH23" i="20"/>
  <c r="DP23" i="20" s="1"/>
  <c r="DI22" i="20"/>
  <c r="DQ22" i="20" s="1"/>
  <c r="DH22" i="20"/>
  <c r="DP22" i="20" s="1"/>
  <c r="DM21" i="20"/>
  <c r="DL21" i="20"/>
  <c r="CU485" i="20"/>
  <c r="CU545" i="20" s="1"/>
  <c r="CT485" i="20"/>
  <c r="CT496" i="20" s="1"/>
  <c r="CQ485" i="20"/>
  <c r="CQ496" i="20" s="1"/>
  <c r="CP485" i="20"/>
  <c r="CP496" i="20" s="1"/>
  <c r="CO485" i="20"/>
  <c r="CR384" i="20"/>
  <c r="CS384" i="20" s="1"/>
  <c r="CR383" i="20"/>
  <c r="BZ485" i="20"/>
  <c r="BZ545" i="20" s="1"/>
  <c r="CA485" i="20"/>
  <c r="CD485" i="20"/>
  <c r="CD496" i="20" s="1"/>
  <c r="CE485" i="20"/>
  <c r="BY485" i="20"/>
  <c r="BY496" i="20" s="1"/>
  <c r="CB384" i="20"/>
  <c r="CC384" i="20" s="1"/>
  <c r="CB383" i="20"/>
  <c r="CR160" i="20"/>
  <c r="CS160" i="20" s="1"/>
  <c r="CR123" i="20"/>
  <c r="CR122" i="20"/>
  <c r="CR120" i="20"/>
  <c r="CS120" i="20" s="1"/>
  <c r="CR119" i="20"/>
  <c r="CS119" i="20" s="1"/>
  <c r="CR118" i="20"/>
  <c r="CS118" i="20" s="1"/>
  <c r="CR117" i="20"/>
  <c r="CS117" i="20" s="1"/>
  <c r="CR116" i="20"/>
  <c r="CS116" i="20" s="1"/>
  <c r="CR115" i="20"/>
  <c r="CS115" i="20" s="1"/>
  <c r="CR114" i="20"/>
  <c r="CS114" i="20" s="1"/>
  <c r="CR113" i="20"/>
  <c r="CS113" i="20" s="1"/>
  <c r="CR112" i="20"/>
  <c r="CS112" i="20" s="1"/>
  <c r="CR110" i="20"/>
  <c r="CS110" i="20" s="1"/>
  <c r="CR109" i="20"/>
  <c r="CS109" i="20" s="1"/>
  <c r="CR108" i="20"/>
  <c r="CS108" i="20" s="1"/>
  <c r="CR107" i="20"/>
  <c r="CS107" i="20" s="1"/>
  <c r="CR105" i="20"/>
  <c r="CS105" i="20" s="1"/>
  <c r="CR104" i="20"/>
  <c r="CS104" i="20" s="1"/>
  <c r="CR103" i="20"/>
  <c r="CS103" i="20" s="1"/>
  <c r="CR102" i="20"/>
  <c r="CS102" i="20" s="1"/>
  <c r="CR100" i="20"/>
  <c r="CS100" i="20" s="1"/>
  <c r="CR98" i="20"/>
  <c r="CS98" i="20" s="1"/>
  <c r="CR97" i="20"/>
  <c r="CS97" i="20" s="1"/>
  <c r="CR96" i="20"/>
  <c r="CS96" i="20" s="1"/>
  <c r="CR95" i="20"/>
  <c r="CS95" i="20" s="1"/>
  <c r="CR94" i="20"/>
  <c r="CS94" i="20" s="1"/>
  <c r="CR93" i="20"/>
  <c r="CS93" i="20" s="1"/>
  <c r="CR91" i="20"/>
  <c r="CS91" i="20" s="1"/>
  <c r="CR90" i="20"/>
  <c r="CS90" i="20" s="1"/>
  <c r="CR89" i="20"/>
  <c r="CS89" i="20" s="1"/>
  <c r="CR88" i="20"/>
  <c r="CS88" i="20" s="1"/>
  <c r="CR87" i="20"/>
  <c r="CS87" i="20" s="1"/>
  <c r="CR85" i="20"/>
  <c r="CS85" i="20" s="1"/>
  <c r="CR84" i="20"/>
  <c r="CS84" i="20" s="1"/>
  <c r="CR83" i="20"/>
  <c r="CS83" i="20" s="1"/>
  <c r="CR82" i="20"/>
  <c r="CS82" i="20" s="1"/>
  <c r="CR81" i="20"/>
  <c r="CS81" i="20" s="1"/>
  <c r="CR80" i="20"/>
  <c r="CS80" i="20" s="1"/>
  <c r="CR79" i="20"/>
  <c r="CS79" i="20" s="1"/>
  <c r="CR78" i="20"/>
  <c r="CS78" i="20" s="1"/>
  <c r="CR77" i="20"/>
  <c r="CS77" i="20" s="1"/>
  <c r="CR76" i="20"/>
  <c r="CS76" i="20" s="1"/>
  <c r="CR74" i="20"/>
  <c r="CS74" i="20" s="1"/>
  <c r="CR73" i="20"/>
  <c r="CS73" i="20" s="1"/>
  <c r="CR72" i="20"/>
  <c r="CS72" i="20" s="1"/>
  <c r="CR71" i="20"/>
  <c r="CS71" i="20" s="1"/>
  <c r="CR70" i="20"/>
  <c r="CS70" i="20" s="1"/>
  <c r="CR69" i="20"/>
  <c r="CS69" i="20" s="1"/>
  <c r="CR68" i="20"/>
  <c r="CS68" i="20" s="1"/>
  <c r="CR67" i="20"/>
  <c r="CS67" i="20" s="1"/>
  <c r="CR66" i="20"/>
  <c r="CR65" i="20"/>
  <c r="CS65" i="20" s="1"/>
  <c r="CR64" i="20"/>
  <c r="CS64" i="20" s="1"/>
  <c r="CR62" i="20"/>
  <c r="CS62" i="20" s="1"/>
  <c r="CR61" i="20"/>
  <c r="CS61" i="20" s="1"/>
  <c r="CR60" i="20"/>
  <c r="CS60" i="20" s="1"/>
  <c r="CR59" i="20"/>
  <c r="CS59" i="20" s="1"/>
  <c r="CR58" i="20"/>
  <c r="CS58" i="20" s="1"/>
  <c r="CR57" i="20"/>
  <c r="CS57" i="20" s="1"/>
  <c r="CR56" i="20"/>
  <c r="CS56" i="20" s="1"/>
  <c r="CR55" i="20"/>
  <c r="CS55" i="20" s="1"/>
  <c r="CR54" i="20"/>
  <c r="CS54" i="20" s="1"/>
  <c r="CR52" i="20"/>
  <c r="CS52" i="20" s="1"/>
  <c r="CR51" i="20"/>
  <c r="CR50" i="20"/>
  <c r="CR49" i="20"/>
  <c r="CR48" i="20"/>
  <c r="CS48" i="20" s="1"/>
  <c r="CR47" i="20"/>
  <c r="CS47" i="20" s="1"/>
  <c r="CR46" i="20"/>
  <c r="CS46" i="20" s="1"/>
  <c r="CR45" i="20"/>
  <c r="CS45" i="20" s="1"/>
  <c r="CR44" i="20"/>
  <c r="CS44" i="20" s="1"/>
  <c r="CR43" i="20"/>
  <c r="CS43" i="20" s="1"/>
  <c r="CR42" i="20"/>
  <c r="CS42" i="20" s="1"/>
  <c r="CR41" i="20"/>
  <c r="CS41" i="20" s="1"/>
  <c r="CR40" i="20"/>
  <c r="CS40" i="20" s="1"/>
  <c r="CR39" i="20"/>
  <c r="CS39" i="20" s="1"/>
  <c r="CR38" i="20"/>
  <c r="CS38" i="20" s="1"/>
  <c r="CR37" i="20"/>
  <c r="CS37" i="20" s="1"/>
  <c r="CR36" i="20"/>
  <c r="CS36" i="20" s="1"/>
  <c r="CR35" i="20"/>
  <c r="CS35" i="20" s="1"/>
  <c r="CR34" i="20"/>
  <c r="CS34" i="20" s="1"/>
  <c r="CR32" i="20"/>
  <c r="CS32" i="20" s="1"/>
  <c r="CR31" i="20"/>
  <c r="CS31" i="20" s="1"/>
  <c r="CR30" i="20"/>
  <c r="CS30" i="20" s="1"/>
  <c r="CR29" i="20"/>
  <c r="CS29" i="20" s="1"/>
  <c r="CR28" i="20"/>
  <c r="CS28" i="20" s="1"/>
  <c r="CR27" i="20"/>
  <c r="CS27" i="20" s="1"/>
  <c r="CR26" i="20"/>
  <c r="CS26" i="20" s="1"/>
  <c r="CR25" i="20"/>
  <c r="CS25" i="20" s="1"/>
  <c r="CR24" i="20"/>
  <c r="CS24" i="20" s="1"/>
  <c r="CR23" i="20"/>
  <c r="CS23" i="20" s="1"/>
  <c r="CR22" i="20"/>
  <c r="CS22" i="20" s="1"/>
  <c r="CB22" i="20"/>
  <c r="CC22" i="20" s="1"/>
  <c r="CB23" i="20"/>
  <c r="CC23" i="20" s="1"/>
  <c r="CB24" i="20"/>
  <c r="CC24" i="20" s="1"/>
  <c r="CB25" i="20"/>
  <c r="CC25" i="20" s="1"/>
  <c r="CB26" i="20"/>
  <c r="CC26" i="20" s="1"/>
  <c r="CB27" i="20"/>
  <c r="CC27" i="20" s="1"/>
  <c r="CB28" i="20"/>
  <c r="CC28" i="20" s="1"/>
  <c r="CB29" i="20"/>
  <c r="CC29" i="20" s="1"/>
  <c r="CB30" i="20"/>
  <c r="CC30" i="20" s="1"/>
  <c r="CB31" i="20"/>
  <c r="CC31" i="20" s="1"/>
  <c r="CB32" i="20"/>
  <c r="CC32" i="20" s="1"/>
  <c r="CB34" i="20"/>
  <c r="CC34" i="20" s="1"/>
  <c r="CB35" i="20"/>
  <c r="CC35" i="20" s="1"/>
  <c r="CB36" i="20"/>
  <c r="CC36" i="20" s="1"/>
  <c r="CB37" i="20"/>
  <c r="CC37" i="20" s="1"/>
  <c r="CB38" i="20"/>
  <c r="CB39" i="20"/>
  <c r="CC39" i="20" s="1"/>
  <c r="CB40" i="20"/>
  <c r="CC40" i="20" s="1"/>
  <c r="CB41" i="20"/>
  <c r="CC41" i="20" s="1"/>
  <c r="CB42" i="20"/>
  <c r="CB43" i="20"/>
  <c r="CC43" i="20" s="1"/>
  <c r="CB44" i="20"/>
  <c r="CC44" i="20" s="1"/>
  <c r="CB45" i="20"/>
  <c r="CB46" i="20"/>
  <c r="CC46" i="20" s="1"/>
  <c r="CB47" i="20"/>
  <c r="CC47" i="20" s="1"/>
  <c r="CB48" i="20"/>
  <c r="CC48" i="20" s="1"/>
  <c r="CB49" i="20"/>
  <c r="CC49" i="20" s="1"/>
  <c r="CB50" i="20"/>
  <c r="CC50" i="20" s="1"/>
  <c r="CB51" i="20"/>
  <c r="CC51" i="20" s="1"/>
  <c r="CB52" i="20"/>
  <c r="CC52" i="20" s="1"/>
  <c r="CB54" i="20"/>
  <c r="CC54" i="20" s="1"/>
  <c r="CB55" i="20"/>
  <c r="CC55" i="20" s="1"/>
  <c r="CB56" i="20"/>
  <c r="CC56" i="20" s="1"/>
  <c r="CB57" i="20"/>
  <c r="CC57" i="20" s="1"/>
  <c r="CB58" i="20"/>
  <c r="CC58" i="20" s="1"/>
  <c r="CB59" i="20"/>
  <c r="CC59" i="20" s="1"/>
  <c r="CB60" i="20"/>
  <c r="CC60" i="20" s="1"/>
  <c r="CB61" i="20"/>
  <c r="CC61" i="20" s="1"/>
  <c r="CB62" i="20"/>
  <c r="CC62" i="20" s="1"/>
  <c r="CB64" i="20"/>
  <c r="CB65" i="20"/>
  <c r="CC65" i="20" s="1"/>
  <c r="CB66" i="20"/>
  <c r="CB67" i="20"/>
  <c r="CC67" i="20" s="1"/>
  <c r="CB68" i="20"/>
  <c r="CC68" i="20" s="1"/>
  <c r="CB69" i="20"/>
  <c r="CC69" i="20" s="1"/>
  <c r="CB70" i="20"/>
  <c r="CC70" i="20" s="1"/>
  <c r="CB71" i="20"/>
  <c r="CC71" i="20" s="1"/>
  <c r="CB72" i="20"/>
  <c r="CC72" i="20" s="1"/>
  <c r="CB73" i="20"/>
  <c r="CC73" i="20" s="1"/>
  <c r="CB74" i="20"/>
  <c r="CC74" i="20" s="1"/>
  <c r="CB76" i="20"/>
  <c r="CC76" i="20" s="1"/>
  <c r="CB77" i="20"/>
  <c r="CC77" i="20" s="1"/>
  <c r="CB78" i="20"/>
  <c r="CC78" i="20" s="1"/>
  <c r="CB79" i="20"/>
  <c r="CC79" i="20" s="1"/>
  <c r="CB80" i="20"/>
  <c r="CC80" i="20" s="1"/>
  <c r="CB81" i="20"/>
  <c r="CB82" i="20"/>
  <c r="CC82" i="20" s="1"/>
  <c r="CB83" i="20"/>
  <c r="CC83" i="20" s="1"/>
  <c r="CB84" i="20"/>
  <c r="CC84" i="20" s="1"/>
  <c r="CB85" i="20"/>
  <c r="CC85" i="20" s="1"/>
  <c r="CB87" i="20"/>
  <c r="CC87" i="20" s="1"/>
  <c r="CB88" i="20"/>
  <c r="CC88" i="20" s="1"/>
  <c r="CB89" i="20"/>
  <c r="CC89" i="20" s="1"/>
  <c r="CB90" i="20"/>
  <c r="CC90" i="20" s="1"/>
  <c r="CB91" i="20"/>
  <c r="CC91" i="20" s="1"/>
  <c r="CB93" i="20"/>
  <c r="CC93" i="20" s="1"/>
  <c r="CB94" i="20"/>
  <c r="CC94" i="20" s="1"/>
  <c r="CB95" i="20"/>
  <c r="CC95" i="20" s="1"/>
  <c r="CB96" i="20"/>
  <c r="CC96" i="20" s="1"/>
  <c r="CB97" i="20"/>
  <c r="CC97" i="20" s="1"/>
  <c r="CB98" i="20"/>
  <c r="CC98" i="20" s="1"/>
  <c r="CB100" i="20"/>
  <c r="CB102" i="20"/>
  <c r="CC102" i="20" s="1"/>
  <c r="CB103" i="20"/>
  <c r="CC103" i="20" s="1"/>
  <c r="CB104" i="20"/>
  <c r="CC104" i="20" s="1"/>
  <c r="CB105" i="20"/>
  <c r="CC105" i="20" s="1"/>
  <c r="CB107" i="20"/>
  <c r="CC107" i="20" s="1"/>
  <c r="CB108" i="20"/>
  <c r="CC108" i="20" s="1"/>
  <c r="CB109" i="20"/>
  <c r="CC109" i="20" s="1"/>
  <c r="CB110" i="20"/>
  <c r="CB112" i="20"/>
  <c r="CC112" i="20" s="1"/>
  <c r="CB113" i="20"/>
  <c r="CC113" i="20" s="1"/>
  <c r="CB114" i="20"/>
  <c r="CC114" i="20" s="1"/>
  <c r="CB115" i="20"/>
  <c r="CC115" i="20" s="1"/>
  <c r="CB116" i="20"/>
  <c r="CC116" i="20" s="1"/>
  <c r="CB117" i="20"/>
  <c r="CC117" i="20" s="1"/>
  <c r="CB118" i="20"/>
  <c r="CC118" i="20" s="1"/>
  <c r="CB119" i="20"/>
  <c r="CC119" i="20" s="1"/>
  <c r="CB120" i="20"/>
  <c r="CB122" i="20"/>
  <c r="CB123" i="20"/>
  <c r="CY547" i="20"/>
  <c r="CX547" i="20"/>
  <c r="CW547" i="20"/>
  <c r="CV547" i="20"/>
  <c r="CU547" i="20"/>
  <c r="CT547" i="20"/>
  <c r="CS547" i="20"/>
  <c r="CQ547" i="20"/>
  <c r="CP547" i="20"/>
  <c r="CO547" i="20"/>
  <c r="CN547" i="20"/>
  <c r="CY546" i="20"/>
  <c r="CX546" i="20"/>
  <c r="CY545" i="20"/>
  <c r="CX545" i="20"/>
  <c r="CQ545" i="20"/>
  <c r="CN545" i="20"/>
  <c r="CY544" i="20"/>
  <c r="CX544" i="20"/>
  <c r="CU544" i="20"/>
  <c r="CT544" i="20"/>
  <c r="CY543" i="20"/>
  <c r="CX543" i="20"/>
  <c r="CU543" i="20"/>
  <c r="CT543" i="20"/>
  <c r="DA536" i="20"/>
  <c r="CW515" i="20"/>
  <c r="CV515" i="20"/>
  <c r="CU515" i="20"/>
  <c r="CT515" i="20"/>
  <c r="CS515" i="20"/>
  <c r="CR515" i="20"/>
  <c r="CW513" i="20"/>
  <c r="CV513" i="20"/>
  <c r="CU513" i="20"/>
  <c r="CT513" i="20"/>
  <c r="CS513" i="20"/>
  <c r="CR513" i="20"/>
  <c r="DA507" i="20"/>
  <c r="CZ507" i="20"/>
  <c r="DA506" i="20"/>
  <c r="CZ506" i="20"/>
  <c r="CY496" i="20"/>
  <c r="CX496" i="20"/>
  <c r="CN496" i="20"/>
  <c r="CY495" i="20"/>
  <c r="CX495" i="20"/>
  <c r="CU495" i="20"/>
  <c r="CT495" i="20"/>
  <c r="DA494" i="20"/>
  <c r="CY493" i="20"/>
  <c r="CX493" i="20"/>
  <c r="CU493" i="20"/>
  <c r="CT493" i="20"/>
  <c r="DA481" i="20"/>
  <c r="DA480" i="20"/>
  <c r="DA479" i="20"/>
  <c r="DA478" i="20"/>
  <c r="DA477" i="20"/>
  <c r="DA476" i="20"/>
  <c r="DA475" i="20"/>
  <c r="DA474" i="20"/>
  <c r="DA473" i="20"/>
  <c r="DA472" i="20"/>
  <c r="DA471" i="20"/>
  <c r="DA470" i="20"/>
  <c r="DA469" i="20"/>
  <c r="DA468" i="20"/>
  <c r="DA467" i="20"/>
  <c r="DA466" i="20"/>
  <c r="DA465" i="20"/>
  <c r="DA464" i="20"/>
  <c r="DA463" i="20"/>
  <c r="DA462" i="20"/>
  <c r="DA461" i="20"/>
  <c r="DA460" i="20"/>
  <c r="DA459" i="20"/>
  <c r="DA458" i="20"/>
  <c r="DA457" i="20"/>
  <c r="DA456" i="20"/>
  <c r="DA455" i="20"/>
  <c r="DA454" i="20"/>
  <c r="DA453" i="20"/>
  <c r="DA452" i="20"/>
  <c r="DA451" i="20"/>
  <c r="DA450" i="20"/>
  <c r="DA449" i="20"/>
  <c r="DA448" i="20"/>
  <c r="DA447" i="20"/>
  <c r="DA446" i="20"/>
  <c r="DA445" i="20"/>
  <c r="DA444" i="20"/>
  <c r="DA443" i="20"/>
  <c r="DA442" i="20"/>
  <c r="DA441" i="20"/>
  <c r="DA440" i="20"/>
  <c r="DA439" i="20"/>
  <c r="DA438" i="20"/>
  <c r="DA437" i="20"/>
  <c r="DA436" i="20"/>
  <c r="DA435" i="20"/>
  <c r="DA434" i="20"/>
  <c r="DA433" i="20"/>
  <c r="DA432" i="20"/>
  <c r="DA431" i="20"/>
  <c r="DA430" i="20"/>
  <c r="DA429" i="20"/>
  <c r="DA428" i="20"/>
  <c r="DA427" i="20"/>
  <c r="DA426" i="20"/>
  <c r="DA425" i="20"/>
  <c r="DA424" i="20"/>
  <c r="DA423" i="20"/>
  <c r="DA422" i="20"/>
  <c r="DA421" i="20"/>
  <c r="DA420" i="20"/>
  <c r="DA419" i="20"/>
  <c r="DA418" i="20"/>
  <c r="DA417" i="20"/>
  <c r="DA416" i="20"/>
  <c r="DA415" i="20"/>
  <c r="DA414" i="20"/>
  <c r="DA413" i="20"/>
  <c r="DA412" i="20"/>
  <c r="DA411" i="20"/>
  <c r="DA410" i="20"/>
  <c r="DA409" i="20"/>
  <c r="DA408" i="20"/>
  <c r="DA407" i="20"/>
  <c r="DA406" i="20"/>
  <c r="DA405" i="20"/>
  <c r="DA404" i="20"/>
  <c r="DA403" i="20"/>
  <c r="DA402" i="20"/>
  <c r="DA401" i="20"/>
  <c r="DA400" i="20"/>
  <c r="DA399" i="20"/>
  <c r="DA398" i="20"/>
  <c r="DA397" i="20"/>
  <c r="DA396" i="20"/>
  <c r="DA395" i="20"/>
  <c r="DA394" i="20"/>
  <c r="DA393" i="20"/>
  <c r="DA392" i="20"/>
  <c r="DA391" i="20"/>
  <c r="DA390" i="20"/>
  <c r="CV373" i="20"/>
  <c r="CW373" i="20" s="1"/>
  <c r="CV372" i="20"/>
  <c r="CW372" i="20" s="1"/>
  <c r="CV371" i="20"/>
  <c r="CW371" i="20" s="1"/>
  <c r="CV370" i="20"/>
  <c r="CW370" i="20" s="1"/>
  <c r="CV369" i="20"/>
  <c r="CW369" i="20" s="1"/>
  <c r="CV368" i="20"/>
  <c r="CW368" i="20" s="1"/>
  <c r="CV367" i="20"/>
  <c r="CW367" i="20" s="1"/>
  <c r="CV366" i="20"/>
  <c r="CW366" i="20" s="1"/>
  <c r="CV365" i="20"/>
  <c r="CW365" i="20" s="1"/>
  <c r="CV364" i="20"/>
  <c r="CW364" i="20" s="1"/>
  <c r="CV363" i="20"/>
  <c r="CW363" i="20" s="1"/>
  <c r="CV362" i="20"/>
  <c r="CW362" i="20" s="1"/>
  <c r="CV361" i="20"/>
  <c r="CW361" i="20" s="1"/>
  <c r="CW339" i="20"/>
  <c r="CV339" i="20"/>
  <c r="CW325" i="20"/>
  <c r="DA325" i="20" s="1"/>
  <c r="CV325" i="20"/>
  <c r="CZ325" i="20" s="1"/>
  <c r="CW320" i="20"/>
  <c r="CV320" i="20"/>
  <c r="CW313" i="20"/>
  <c r="CV313" i="20"/>
  <c r="CW309" i="20"/>
  <c r="CV309" i="20"/>
  <c r="CW304" i="20"/>
  <c r="CV304" i="20"/>
  <c r="CW296" i="20"/>
  <c r="CV296" i="20"/>
  <c r="CW285" i="20"/>
  <c r="CV285" i="20"/>
  <c r="CW275" i="20"/>
  <c r="CV275" i="20"/>
  <c r="CW271" i="20"/>
  <c r="CV271" i="20"/>
  <c r="CQ271" i="20"/>
  <c r="CP271" i="20"/>
  <c r="CO271" i="20"/>
  <c r="CN271" i="20"/>
  <c r="CW269" i="20"/>
  <c r="CV269" i="20"/>
  <c r="CW238" i="20"/>
  <c r="CV238" i="20"/>
  <c r="CV212" i="20"/>
  <c r="CW184" i="20"/>
  <c r="CV184" i="20"/>
  <c r="CW177" i="20"/>
  <c r="CV177" i="20"/>
  <c r="CW160" i="20"/>
  <c r="CV160" i="20"/>
  <c r="CW121" i="20"/>
  <c r="CV121" i="20"/>
  <c r="CW111" i="20"/>
  <c r="CV111" i="20"/>
  <c r="CW106" i="20"/>
  <c r="CV106" i="20"/>
  <c r="CW101" i="20"/>
  <c r="CV101" i="20"/>
  <c r="CW99" i="20"/>
  <c r="CV99" i="20"/>
  <c r="CQ99" i="20"/>
  <c r="CP99" i="20"/>
  <c r="CW92" i="20"/>
  <c r="CV92" i="20"/>
  <c r="CW86" i="20"/>
  <c r="CV86" i="20"/>
  <c r="CQ86" i="20"/>
  <c r="CP86" i="20"/>
  <c r="CO86" i="20"/>
  <c r="CN86" i="20"/>
  <c r="CW75" i="20"/>
  <c r="CV75" i="20"/>
  <c r="CS66" i="20"/>
  <c r="CW63" i="20"/>
  <c r="CV63" i="20"/>
  <c r="CW53" i="20"/>
  <c r="CV53" i="20"/>
  <c r="CS51" i="20"/>
  <c r="CS50" i="20"/>
  <c r="CS49" i="20"/>
  <c r="CW33" i="20"/>
  <c r="CV33" i="20"/>
  <c r="CW21" i="20"/>
  <c r="CV21" i="20"/>
  <c r="CJ506" i="20"/>
  <c r="CD495" i="20"/>
  <c r="CE495" i="20"/>
  <c r="CH495" i="20"/>
  <c r="CI495" i="20"/>
  <c r="CD493" i="20"/>
  <c r="CE493" i="20"/>
  <c r="CH493" i="20"/>
  <c r="CI493" i="20"/>
  <c r="CF362" i="20"/>
  <c r="CG362" i="20" s="1"/>
  <c r="CF363" i="20"/>
  <c r="CG363" i="20" s="1"/>
  <c r="CF364" i="20"/>
  <c r="CG364" i="20" s="1"/>
  <c r="CF365" i="20"/>
  <c r="CG365" i="20" s="1"/>
  <c r="CF366" i="20"/>
  <c r="CG366" i="20" s="1"/>
  <c r="CF367" i="20"/>
  <c r="CF368" i="20"/>
  <c r="CG368" i="20" s="1"/>
  <c r="CF369" i="20"/>
  <c r="CG369" i="20" s="1"/>
  <c r="CF370" i="20"/>
  <c r="CG370" i="20" s="1"/>
  <c r="CF371" i="20"/>
  <c r="CG371" i="20" s="1"/>
  <c r="CF372" i="20"/>
  <c r="CG372" i="20" s="1"/>
  <c r="CF373" i="20"/>
  <c r="CG373" i="20" s="1"/>
  <c r="CF361" i="20"/>
  <c r="CG361" i="20" s="1"/>
  <c r="CG367" i="20"/>
  <c r="CC81" i="20"/>
  <c r="CA86" i="20"/>
  <c r="CA99" i="20"/>
  <c r="BY86" i="20"/>
  <c r="CC341" i="20"/>
  <c r="CS341" i="20" s="1"/>
  <c r="CB341" i="20"/>
  <c r="CR341" i="20" s="1"/>
  <c r="CC340" i="20"/>
  <c r="CB340" i="20"/>
  <c r="CR340" i="20" s="1"/>
  <c r="CC338" i="20"/>
  <c r="CS338" i="20" s="1"/>
  <c r="DI338" i="20" s="1"/>
  <c r="CB338" i="20"/>
  <c r="CR338" i="20" s="1"/>
  <c r="DH338" i="20" s="1"/>
  <c r="CC337" i="20"/>
  <c r="CS337" i="20" s="1"/>
  <c r="DI337" i="20" s="1"/>
  <c r="CB337" i="20"/>
  <c r="CR337" i="20" s="1"/>
  <c r="DH337" i="20" s="1"/>
  <c r="CC336" i="20"/>
  <c r="CS336" i="20" s="1"/>
  <c r="DI336" i="20" s="1"/>
  <c r="CB336" i="20"/>
  <c r="CR336" i="20" s="1"/>
  <c r="DH336" i="20" s="1"/>
  <c r="CC335" i="20"/>
  <c r="CS335" i="20" s="1"/>
  <c r="DI335" i="20" s="1"/>
  <c r="CB335" i="20"/>
  <c r="CR335" i="20" s="1"/>
  <c r="DH335" i="20" s="1"/>
  <c r="CC334" i="20"/>
  <c r="CS334" i="20" s="1"/>
  <c r="DI334" i="20" s="1"/>
  <c r="CB334" i="20"/>
  <c r="CR334" i="20" s="1"/>
  <c r="DH334" i="20" s="1"/>
  <c r="CC333" i="20"/>
  <c r="CS333" i="20" s="1"/>
  <c r="DI333" i="20" s="1"/>
  <c r="CB333" i="20"/>
  <c r="CR333" i="20" s="1"/>
  <c r="DH333" i="20" s="1"/>
  <c r="CC332" i="20"/>
  <c r="CS332" i="20" s="1"/>
  <c r="DI332" i="20" s="1"/>
  <c r="DY332" i="20" s="1"/>
  <c r="EG332" i="20" s="1"/>
  <c r="CB332" i="20"/>
  <c r="CR332" i="20" s="1"/>
  <c r="DH332" i="20" s="1"/>
  <c r="CC331" i="20"/>
  <c r="CS331" i="20" s="1"/>
  <c r="DI331" i="20" s="1"/>
  <c r="CB331" i="20"/>
  <c r="CR331" i="20" s="1"/>
  <c r="DH331" i="20" s="1"/>
  <c r="DP331" i="20" s="1"/>
  <c r="CC330" i="20"/>
  <c r="CS330" i="20" s="1"/>
  <c r="DI330" i="20" s="1"/>
  <c r="DQ330" i="20" s="1"/>
  <c r="CB330" i="20"/>
  <c r="CR330" i="20" s="1"/>
  <c r="DH330" i="20" s="1"/>
  <c r="DP330" i="20" s="1"/>
  <c r="CC329" i="20"/>
  <c r="CS329" i="20" s="1"/>
  <c r="DI329" i="20" s="1"/>
  <c r="CB329" i="20"/>
  <c r="CR329" i="20" s="1"/>
  <c r="DH329" i="20" s="1"/>
  <c r="CC328" i="20"/>
  <c r="CS328" i="20" s="1"/>
  <c r="DI328" i="20" s="1"/>
  <c r="CB328" i="20"/>
  <c r="CR328" i="20" s="1"/>
  <c r="DH328" i="20" s="1"/>
  <c r="CC327" i="20"/>
  <c r="CS327" i="20" s="1"/>
  <c r="DI327" i="20" s="1"/>
  <c r="CB327" i="20"/>
  <c r="CC326" i="20"/>
  <c r="CS326" i="20" s="1"/>
  <c r="DI326" i="20" s="1"/>
  <c r="DQ326" i="20" s="1"/>
  <c r="CB326" i="20"/>
  <c r="CR326" i="20" s="1"/>
  <c r="DH326" i="20" s="1"/>
  <c r="CC324" i="20"/>
  <c r="CS324" i="20" s="1"/>
  <c r="DI324" i="20" s="1"/>
  <c r="CB324" i="20"/>
  <c r="CR324" i="20" s="1"/>
  <c r="DH324" i="20" s="1"/>
  <c r="CC323" i="20"/>
  <c r="CS323" i="20" s="1"/>
  <c r="DI323" i="20" s="1"/>
  <c r="DQ323" i="20" s="1"/>
  <c r="CB323" i="20"/>
  <c r="CR323" i="20" s="1"/>
  <c r="DH323" i="20" s="1"/>
  <c r="CC322" i="20"/>
  <c r="CS322" i="20" s="1"/>
  <c r="DI322" i="20" s="1"/>
  <c r="CB322" i="20"/>
  <c r="CR322" i="20" s="1"/>
  <c r="DH322" i="20" s="1"/>
  <c r="CC321" i="20"/>
  <c r="CS321" i="20" s="1"/>
  <c r="DI321" i="20" s="1"/>
  <c r="CB321" i="20"/>
  <c r="CR321" i="20" s="1"/>
  <c r="DH321" i="20" s="1"/>
  <c r="CC320" i="20"/>
  <c r="CS320" i="20" s="1"/>
  <c r="DI320" i="20" s="1"/>
  <c r="CB320" i="20"/>
  <c r="CR320" i="20" s="1"/>
  <c r="DH320" i="20" s="1"/>
  <c r="CC319" i="20"/>
  <c r="CS319" i="20" s="1"/>
  <c r="DI319" i="20" s="1"/>
  <c r="CB319" i="20"/>
  <c r="CR319" i="20" s="1"/>
  <c r="DH319" i="20" s="1"/>
  <c r="CC318" i="20"/>
  <c r="CS318" i="20" s="1"/>
  <c r="DI318" i="20" s="1"/>
  <c r="CB318" i="20"/>
  <c r="CR318" i="20" s="1"/>
  <c r="DH318" i="20" s="1"/>
  <c r="CC317" i="20"/>
  <c r="CS317" i="20" s="1"/>
  <c r="DI317" i="20" s="1"/>
  <c r="CB317" i="20"/>
  <c r="CR317" i="20" s="1"/>
  <c r="DH317" i="20" s="1"/>
  <c r="DP317" i="20" s="1"/>
  <c r="CC316" i="20"/>
  <c r="CS316" i="20" s="1"/>
  <c r="DI316" i="20" s="1"/>
  <c r="DQ316" i="20" s="1"/>
  <c r="CB316" i="20"/>
  <c r="CR316" i="20" s="1"/>
  <c r="DH316" i="20" s="1"/>
  <c r="DP316" i="20" s="1"/>
  <c r="CC315" i="20"/>
  <c r="CS315" i="20" s="1"/>
  <c r="DI315" i="20" s="1"/>
  <c r="DQ315" i="20" s="1"/>
  <c r="CB315" i="20"/>
  <c r="CR315" i="20" s="1"/>
  <c r="DH315" i="20" s="1"/>
  <c r="CC314" i="20"/>
  <c r="CS314" i="20" s="1"/>
  <c r="DI314" i="20" s="1"/>
  <c r="CB314" i="20"/>
  <c r="CR314" i="20" s="1"/>
  <c r="CC313" i="20"/>
  <c r="CS313" i="20" s="1"/>
  <c r="DI313" i="20" s="1"/>
  <c r="DY313" i="20" s="1"/>
  <c r="CB313" i="20"/>
  <c r="CR313" i="20" s="1"/>
  <c r="DH313" i="20" s="1"/>
  <c r="DX313" i="20" s="1"/>
  <c r="CC312" i="20"/>
  <c r="CS312" i="20" s="1"/>
  <c r="DI312" i="20" s="1"/>
  <c r="DY312" i="20" s="1"/>
  <c r="EG312" i="20" s="1"/>
  <c r="CB312" i="20"/>
  <c r="CR312" i="20" s="1"/>
  <c r="DH312" i="20" s="1"/>
  <c r="DP312" i="20" s="1"/>
  <c r="CC311" i="20"/>
  <c r="CS311" i="20" s="1"/>
  <c r="DI311" i="20" s="1"/>
  <c r="DQ311" i="20" s="1"/>
  <c r="CB311" i="20"/>
  <c r="CR311" i="20" s="1"/>
  <c r="DH311" i="20" s="1"/>
  <c r="DP311" i="20" s="1"/>
  <c r="CC310" i="20"/>
  <c r="CS310" i="20" s="1"/>
  <c r="DI310" i="20" s="1"/>
  <c r="CB310" i="20"/>
  <c r="CR310" i="20" s="1"/>
  <c r="DH310" i="20" s="1"/>
  <c r="CC309" i="20"/>
  <c r="CS309" i="20" s="1"/>
  <c r="DI309" i="20" s="1"/>
  <c r="DY309" i="20" s="1"/>
  <c r="CB309" i="20"/>
  <c r="CR309" i="20" s="1"/>
  <c r="CC308" i="20"/>
  <c r="CS308" i="20" s="1"/>
  <c r="DI308" i="20" s="1"/>
  <c r="CB308" i="20"/>
  <c r="CR308" i="20" s="1"/>
  <c r="DH308" i="20" s="1"/>
  <c r="CC307" i="20"/>
  <c r="CS307" i="20" s="1"/>
  <c r="DI307" i="20" s="1"/>
  <c r="DQ307" i="20" s="1"/>
  <c r="CB307" i="20"/>
  <c r="CR307" i="20" s="1"/>
  <c r="DH307" i="20" s="1"/>
  <c r="DP307" i="20" s="1"/>
  <c r="CC306" i="20"/>
  <c r="CS306" i="20" s="1"/>
  <c r="DI306" i="20" s="1"/>
  <c r="CB306" i="20"/>
  <c r="CR306" i="20" s="1"/>
  <c r="DH306" i="20" s="1"/>
  <c r="CC305" i="20"/>
  <c r="CS305" i="20" s="1"/>
  <c r="DI305" i="20" s="1"/>
  <c r="CB305" i="20"/>
  <c r="CR305" i="20" s="1"/>
  <c r="DH305" i="20" s="1"/>
  <c r="CC304" i="20"/>
  <c r="CS304" i="20" s="1"/>
  <c r="DI304" i="20" s="1"/>
  <c r="DY304" i="20" s="1"/>
  <c r="CB304" i="20"/>
  <c r="CR304" i="20" s="1"/>
  <c r="DH304" i="20" s="1"/>
  <c r="DX304" i="20" s="1"/>
  <c r="CC303" i="20"/>
  <c r="CS303" i="20" s="1"/>
  <c r="DI303" i="20" s="1"/>
  <c r="CB303" i="20"/>
  <c r="CR303" i="20" s="1"/>
  <c r="DH303" i="20" s="1"/>
  <c r="CC302" i="20"/>
  <c r="CS302" i="20" s="1"/>
  <c r="DI302" i="20" s="1"/>
  <c r="CB302" i="20"/>
  <c r="CR302" i="20" s="1"/>
  <c r="DH302" i="20" s="1"/>
  <c r="CC301" i="20"/>
  <c r="CS301" i="20" s="1"/>
  <c r="DI301" i="20" s="1"/>
  <c r="CB301" i="20"/>
  <c r="CR301" i="20" s="1"/>
  <c r="DH301" i="20" s="1"/>
  <c r="CC300" i="20"/>
  <c r="CS300" i="20" s="1"/>
  <c r="DI300" i="20" s="1"/>
  <c r="DQ300" i="20" s="1"/>
  <c r="CB300" i="20"/>
  <c r="CR300" i="20" s="1"/>
  <c r="DH300" i="20" s="1"/>
  <c r="DP300" i="20" s="1"/>
  <c r="CC299" i="20"/>
  <c r="CS299" i="20" s="1"/>
  <c r="DI299" i="20" s="1"/>
  <c r="DQ299" i="20" s="1"/>
  <c r="CB299" i="20"/>
  <c r="CR299" i="20" s="1"/>
  <c r="DH299" i="20" s="1"/>
  <c r="CC298" i="20"/>
  <c r="CS298" i="20" s="1"/>
  <c r="DI298" i="20" s="1"/>
  <c r="CB298" i="20"/>
  <c r="CR298" i="20" s="1"/>
  <c r="DH298" i="20" s="1"/>
  <c r="CC297" i="20"/>
  <c r="CS297" i="20" s="1"/>
  <c r="DI297" i="20" s="1"/>
  <c r="DQ297" i="20" s="1"/>
  <c r="CB297" i="20"/>
  <c r="CR297" i="20" s="1"/>
  <c r="DH297" i="20" s="1"/>
  <c r="DP297" i="20" s="1"/>
  <c r="CC295" i="20"/>
  <c r="CS295" i="20" s="1"/>
  <c r="DI295" i="20" s="1"/>
  <c r="DQ295" i="20" s="1"/>
  <c r="CB295" i="20"/>
  <c r="CR295" i="20" s="1"/>
  <c r="DH295" i="20" s="1"/>
  <c r="DP295" i="20" s="1"/>
  <c r="CC294" i="20"/>
  <c r="CS294" i="20" s="1"/>
  <c r="DI294" i="20" s="1"/>
  <c r="DQ294" i="20" s="1"/>
  <c r="CB294" i="20"/>
  <c r="CR294" i="20" s="1"/>
  <c r="DH294" i="20" s="1"/>
  <c r="DP294" i="20" s="1"/>
  <c r="CC293" i="20"/>
  <c r="CS293" i="20" s="1"/>
  <c r="DI293" i="20" s="1"/>
  <c r="DQ293" i="20" s="1"/>
  <c r="CB293" i="20"/>
  <c r="CR293" i="20" s="1"/>
  <c r="DH293" i="20" s="1"/>
  <c r="DP293" i="20" s="1"/>
  <c r="CC292" i="20"/>
  <c r="CS292" i="20" s="1"/>
  <c r="DI292" i="20" s="1"/>
  <c r="DY292" i="20" s="1"/>
  <c r="EG292" i="20" s="1"/>
  <c r="CB292" i="20"/>
  <c r="CR292" i="20" s="1"/>
  <c r="DH292" i="20" s="1"/>
  <c r="DP292" i="20" s="1"/>
  <c r="CC291" i="20"/>
  <c r="CS291" i="20" s="1"/>
  <c r="DI291" i="20" s="1"/>
  <c r="DQ291" i="20" s="1"/>
  <c r="CB291" i="20"/>
  <c r="CR291" i="20" s="1"/>
  <c r="DH291" i="20" s="1"/>
  <c r="DP291" i="20" s="1"/>
  <c r="CC290" i="20"/>
  <c r="CS290" i="20" s="1"/>
  <c r="DI290" i="20" s="1"/>
  <c r="DQ290" i="20" s="1"/>
  <c r="CB290" i="20"/>
  <c r="CR290" i="20" s="1"/>
  <c r="DH290" i="20" s="1"/>
  <c r="DP290" i="20" s="1"/>
  <c r="CC289" i="20"/>
  <c r="CS289" i="20" s="1"/>
  <c r="DI289" i="20" s="1"/>
  <c r="DQ289" i="20" s="1"/>
  <c r="CB289" i="20"/>
  <c r="CR289" i="20" s="1"/>
  <c r="DH289" i="20" s="1"/>
  <c r="DP289" i="20" s="1"/>
  <c r="CC288" i="20"/>
  <c r="CS288" i="20" s="1"/>
  <c r="DI288" i="20" s="1"/>
  <c r="DQ288" i="20" s="1"/>
  <c r="CB288" i="20"/>
  <c r="CR288" i="20" s="1"/>
  <c r="DH288" i="20" s="1"/>
  <c r="DP288" i="20" s="1"/>
  <c r="CC287" i="20"/>
  <c r="CS287" i="20" s="1"/>
  <c r="DI287" i="20" s="1"/>
  <c r="DQ287" i="20" s="1"/>
  <c r="CB287" i="20"/>
  <c r="CR287" i="20" s="1"/>
  <c r="DH287" i="20" s="1"/>
  <c r="DP287" i="20" s="1"/>
  <c r="CC286" i="20"/>
  <c r="CS286" i="20" s="1"/>
  <c r="DI286" i="20" s="1"/>
  <c r="DQ286" i="20" s="1"/>
  <c r="CB286" i="20"/>
  <c r="CR286" i="20" s="1"/>
  <c r="DH286" i="20" s="1"/>
  <c r="DP286" i="20" s="1"/>
  <c r="CC284" i="20"/>
  <c r="CS284" i="20" s="1"/>
  <c r="DI284" i="20" s="1"/>
  <c r="CB284" i="20"/>
  <c r="CR284" i="20" s="1"/>
  <c r="DH284" i="20" s="1"/>
  <c r="CC283" i="20"/>
  <c r="CS283" i="20" s="1"/>
  <c r="DI283" i="20" s="1"/>
  <c r="DY283" i="20" s="1"/>
  <c r="EG283" i="20" s="1"/>
  <c r="CB283" i="20"/>
  <c r="CR283" i="20" s="1"/>
  <c r="DH283" i="20" s="1"/>
  <c r="DP283" i="20" s="1"/>
  <c r="CC282" i="20"/>
  <c r="CS282" i="20" s="1"/>
  <c r="DI282" i="20" s="1"/>
  <c r="CB282" i="20"/>
  <c r="CR282" i="20" s="1"/>
  <c r="DH282" i="20" s="1"/>
  <c r="DX282" i="20" s="1"/>
  <c r="EF282" i="20" s="1"/>
  <c r="CC281" i="20"/>
  <c r="CS281" i="20" s="1"/>
  <c r="DI281" i="20" s="1"/>
  <c r="DQ281" i="20" s="1"/>
  <c r="CB281" i="20"/>
  <c r="CR281" i="20" s="1"/>
  <c r="DH281" i="20" s="1"/>
  <c r="CC280" i="20"/>
  <c r="CS280" i="20" s="1"/>
  <c r="DI280" i="20" s="1"/>
  <c r="CB280" i="20"/>
  <c r="CR280" i="20" s="1"/>
  <c r="DH280" i="20" s="1"/>
  <c r="CC279" i="20"/>
  <c r="CS279" i="20" s="1"/>
  <c r="DI279" i="20" s="1"/>
  <c r="CB279" i="20"/>
  <c r="CR279" i="20" s="1"/>
  <c r="DH279" i="20" s="1"/>
  <c r="DP279" i="20" s="1"/>
  <c r="CC278" i="20"/>
  <c r="CS278" i="20" s="1"/>
  <c r="DI278" i="20" s="1"/>
  <c r="DQ278" i="20" s="1"/>
  <c r="CB278" i="20"/>
  <c r="CR278" i="20" s="1"/>
  <c r="DH278" i="20" s="1"/>
  <c r="CC277" i="20"/>
  <c r="CS277" i="20" s="1"/>
  <c r="DI277" i="20" s="1"/>
  <c r="CB277" i="20"/>
  <c r="CR277" i="20" s="1"/>
  <c r="DH277" i="20" s="1"/>
  <c r="DP277" i="20" s="1"/>
  <c r="CC276" i="20"/>
  <c r="CS276" i="20" s="1"/>
  <c r="DI276" i="20" s="1"/>
  <c r="CB276" i="20"/>
  <c r="CR276" i="20" s="1"/>
  <c r="DH276" i="20" s="1"/>
  <c r="CC275" i="20"/>
  <c r="CS275" i="20" s="1"/>
  <c r="CB275" i="20"/>
  <c r="CR275" i="20" s="1"/>
  <c r="DH275" i="20" s="1"/>
  <c r="DX275" i="20" s="1"/>
  <c r="CC274" i="20"/>
  <c r="CS274" i="20" s="1"/>
  <c r="DI274" i="20" s="1"/>
  <c r="DY274" i="20" s="1"/>
  <c r="EG274" i="20" s="1"/>
  <c r="CB274" i="20"/>
  <c r="CR274" i="20" s="1"/>
  <c r="DH274" i="20" s="1"/>
  <c r="CC273" i="20"/>
  <c r="CS273" i="20" s="1"/>
  <c r="DI273" i="20" s="1"/>
  <c r="DQ273" i="20" s="1"/>
  <c r="CB273" i="20"/>
  <c r="CR273" i="20" s="1"/>
  <c r="DH273" i="20" s="1"/>
  <c r="CC272" i="20"/>
  <c r="CS272" i="20" s="1"/>
  <c r="DI272" i="20" s="1"/>
  <c r="CB272" i="20"/>
  <c r="CR272" i="20" s="1"/>
  <c r="DH272" i="20" s="1"/>
  <c r="CC270" i="20"/>
  <c r="CS270" i="20" s="1"/>
  <c r="DI270" i="20" s="1"/>
  <c r="CB270" i="20"/>
  <c r="CR270" i="20" s="1"/>
  <c r="DH270" i="20" s="1"/>
  <c r="DP270" i="20" s="1"/>
  <c r="CC268" i="20"/>
  <c r="CS268" i="20" s="1"/>
  <c r="DI268" i="20" s="1"/>
  <c r="CB268" i="20"/>
  <c r="CR268" i="20" s="1"/>
  <c r="DH268" i="20" s="1"/>
  <c r="CC267" i="20"/>
  <c r="CS267" i="20" s="1"/>
  <c r="DI267" i="20" s="1"/>
  <c r="CB267" i="20"/>
  <c r="CR267" i="20" s="1"/>
  <c r="DH267" i="20" s="1"/>
  <c r="CC266" i="20"/>
  <c r="CS266" i="20" s="1"/>
  <c r="DI266" i="20" s="1"/>
  <c r="CB266" i="20"/>
  <c r="CR266" i="20" s="1"/>
  <c r="DH266" i="20" s="1"/>
  <c r="CC265" i="20"/>
  <c r="CS265" i="20" s="1"/>
  <c r="DI265" i="20" s="1"/>
  <c r="CB265" i="20"/>
  <c r="CR265" i="20" s="1"/>
  <c r="DH265" i="20" s="1"/>
  <c r="CC264" i="20"/>
  <c r="CS264" i="20" s="1"/>
  <c r="DI264" i="20" s="1"/>
  <c r="CB264" i="20"/>
  <c r="CR264" i="20" s="1"/>
  <c r="DH264" i="20" s="1"/>
  <c r="CC263" i="20"/>
  <c r="CS263" i="20" s="1"/>
  <c r="DI263" i="20" s="1"/>
  <c r="DY263" i="20" s="1"/>
  <c r="EG263" i="20" s="1"/>
  <c r="CB263" i="20"/>
  <c r="CR263" i="20" s="1"/>
  <c r="DH263" i="20" s="1"/>
  <c r="CC262" i="20"/>
  <c r="CS262" i="20" s="1"/>
  <c r="DI262" i="20" s="1"/>
  <c r="CB262" i="20"/>
  <c r="CR262" i="20" s="1"/>
  <c r="DH262" i="20" s="1"/>
  <c r="CC261" i="20"/>
  <c r="CS261" i="20" s="1"/>
  <c r="DI261" i="20" s="1"/>
  <c r="CB261" i="20"/>
  <c r="CR261" i="20" s="1"/>
  <c r="DH261" i="20" s="1"/>
  <c r="CC260" i="20"/>
  <c r="CS260" i="20" s="1"/>
  <c r="DI260" i="20" s="1"/>
  <c r="CB260" i="20"/>
  <c r="CR260" i="20" s="1"/>
  <c r="DH260" i="20" s="1"/>
  <c r="CC259" i="20"/>
  <c r="CS259" i="20" s="1"/>
  <c r="DI259" i="20" s="1"/>
  <c r="CB259" i="20"/>
  <c r="CR259" i="20" s="1"/>
  <c r="DH259" i="20" s="1"/>
  <c r="DP259" i="20" s="1"/>
  <c r="CC258" i="20"/>
  <c r="CS258" i="20" s="1"/>
  <c r="DI258" i="20" s="1"/>
  <c r="CB258" i="20"/>
  <c r="CR258" i="20" s="1"/>
  <c r="DH258" i="20" s="1"/>
  <c r="CC257" i="20"/>
  <c r="CS257" i="20" s="1"/>
  <c r="DI257" i="20" s="1"/>
  <c r="CB257" i="20"/>
  <c r="CR257" i="20" s="1"/>
  <c r="DH257" i="20" s="1"/>
  <c r="CC256" i="20"/>
  <c r="CS256" i="20" s="1"/>
  <c r="DI256" i="20" s="1"/>
  <c r="CB256" i="20"/>
  <c r="CR256" i="20" s="1"/>
  <c r="DH256" i="20" s="1"/>
  <c r="CC255" i="20"/>
  <c r="CS255" i="20" s="1"/>
  <c r="DI255" i="20" s="1"/>
  <c r="CB255" i="20"/>
  <c r="CR255" i="20" s="1"/>
  <c r="DH255" i="20" s="1"/>
  <c r="CC254" i="20"/>
  <c r="CS254" i="20" s="1"/>
  <c r="DI254" i="20" s="1"/>
  <c r="DQ254" i="20" s="1"/>
  <c r="CB254" i="20"/>
  <c r="CR254" i="20" s="1"/>
  <c r="DH254" i="20" s="1"/>
  <c r="CC253" i="20"/>
  <c r="CS253" i="20" s="1"/>
  <c r="DI253" i="20" s="1"/>
  <c r="CB253" i="20"/>
  <c r="CR253" i="20" s="1"/>
  <c r="DH253" i="20" s="1"/>
  <c r="CC252" i="20"/>
  <c r="CS252" i="20" s="1"/>
  <c r="DI252" i="20" s="1"/>
  <c r="CB252" i="20"/>
  <c r="CR252" i="20" s="1"/>
  <c r="DH252" i="20" s="1"/>
  <c r="CC251" i="20"/>
  <c r="CS251" i="20" s="1"/>
  <c r="DI251" i="20" s="1"/>
  <c r="CB251" i="20"/>
  <c r="CR251" i="20" s="1"/>
  <c r="DH251" i="20" s="1"/>
  <c r="CC250" i="20"/>
  <c r="CS250" i="20" s="1"/>
  <c r="DI250" i="20" s="1"/>
  <c r="DQ250" i="20" s="1"/>
  <c r="CB250" i="20"/>
  <c r="CR250" i="20" s="1"/>
  <c r="DH250" i="20" s="1"/>
  <c r="CC249" i="20"/>
  <c r="CS249" i="20" s="1"/>
  <c r="DI249" i="20" s="1"/>
  <c r="CB249" i="20"/>
  <c r="CR249" i="20" s="1"/>
  <c r="DH249" i="20" s="1"/>
  <c r="CC248" i="20"/>
  <c r="CS248" i="20" s="1"/>
  <c r="DI248" i="20" s="1"/>
  <c r="CB248" i="20"/>
  <c r="CR248" i="20" s="1"/>
  <c r="DH248" i="20" s="1"/>
  <c r="CC247" i="20"/>
  <c r="CS247" i="20" s="1"/>
  <c r="DI247" i="20" s="1"/>
  <c r="CB247" i="20"/>
  <c r="CR247" i="20" s="1"/>
  <c r="DH247" i="20" s="1"/>
  <c r="CC246" i="20"/>
  <c r="CS246" i="20" s="1"/>
  <c r="DI246" i="20" s="1"/>
  <c r="CB246" i="20"/>
  <c r="CR246" i="20" s="1"/>
  <c r="DH246" i="20" s="1"/>
  <c r="CC245" i="20"/>
  <c r="CS245" i="20" s="1"/>
  <c r="DI245" i="20" s="1"/>
  <c r="CB245" i="20"/>
  <c r="CR245" i="20" s="1"/>
  <c r="DH245" i="20" s="1"/>
  <c r="CC244" i="20"/>
  <c r="CS244" i="20" s="1"/>
  <c r="DI244" i="20" s="1"/>
  <c r="CB244" i="20"/>
  <c r="CR244" i="20" s="1"/>
  <c r="DH244" i="20" s="1"/>
  <c r="CC243" i="20"/>
  <c r="CS243" i="20" s="1"/>
  <c r="DI243" i="20" s="1"/>
  <c r="CB243" i="20"/>
  <c r="CR243" i="20" s="1"/>
  <c r="DH243" i="20" s="1"/>
  <c r="CC242" i="20"/>
  <c r="CS242" i="20" s="1"/>
  <c r="DI242" i="20" s="1"/>
  <c r="CB242" i="20"/>
  <c r="CR242" i="20" s="1"/>
  <c r="DH242" i="20" s="1"/>
  <c r="CC241" i="20"/>
  <c r="CS241" i="20" s="1"/>
  <c r="DI241" i="20" s="1"/>
  <c r="DQ241" i="20" s="1"/>
  <c r="CB241" i="20"/>
  <c r="CR241" i="20" s="1"/>
  <c r="DH241" i="20" s="1"/>
  <c r="CC240" i="20"/>
  <c r="CS240" i="20" s="1"/>
  <c r="DI240" i="20" s="1"/>
  <c r="CB240" i="20"/>
  <c r="CR240" i="20" s="1"/>
  <c r="DH240" i="20" s="1"/>
  <c r="CC239" i="20"/>
  <c r="CS239" i="20" s="1"/>
  <c r="DI239" i="20" s="1"/>
  <c r="DQ239" i="20" s="1"/>
  <c r="CB239" i="20"/>
  <c r="CC237" i="20"/>
  <c r="CS237" i="20" s="1"/>
  <c r="DI237" i="20" s="1"/>
  <c r="CB237" i="20"/>
  <c r="CR237" i="20" s="1"/>
  <c r="DH237" i="20" s="1"/>
  <c r="CC236" i="20"/>
  <c r="CS236" i="20" s="1"/>
  <c r="DI236" i="20" s="1"/>
  <c r="CB236" i="20"/>
  <c r="CR236" i="20" s="1"/>
  <c r="DH236" i="20" s="1"/>
  <c r="CC235" i="20"/>
  <c r="CS235" i="20" s="1"/>
  <c r="DI235" i="20" s="1"/>
  <c r="CB235" i="20"/>
  <c r="CR235" i="20" s="1"/>
  <c r="DH235" i="20" s="1"/>
  <c r="CC234" i="20"/>
  <c r="CS234" i="20" s="1"/>
  <c r="DI234" i="20" s="1"/>
  <c r="CB234" i="20"/>
  <c r="CR234" i="20" s="1"/>
  <c r="DH234" i="20" s="1"/>
  <c r="DP234" i="20" s="1"/>
  <c r="CC233" i="20"/>
  <c r="CS233" i="20" s="1"/>
  <c r="DI233" i="20" s="1"/>
  <c r="CB233" i="20"/>
  <c r="CR233" i="20" s="1"/>
  <c r="DH233" i="20" s="1"/>
  <c r="CC232" i="20"/>
  <c r="CS232" i="20" s="1"/>
  <c r="DI232" i="20" s="1"/>
  <c r="CB232" i="20"/>
  <c r="CR232" i="20" s="1"/>
  <c r="DH232" i="20" s="1"/>
  <c r="CC231" i="20"/>
  <c r="CS231" i="20" s="1"/>
  <c r="DI231" i="20" s="1"/>
  <c r="CB231" i="20"/>
  <c r="CR231" i="20" s="1"/>
  <c r="DH231" i="20" s="1"/>
  <c r="CC230" i="20"/>
  <c r="CS230" i="20" s="1"/>
  <c r="DI230" i="20" s="1"/>
  <c r="DQ230" i="20" s="1"/>
  <c r="CB230" i="20"/>
  <c r="CR230" i="20" s="1"/>
  <c r="DH230" i="20" s="1"/>
  <c r="CC229" i="20"/>
  <c r="CS229" i="20" s="1"/>
  <c r="DI229" i="20" s="1"/>
  <c r="CB229" i="20"/>
  <c r="CR229" i="20" s="1"/>
  <c r="DH229" i="20" s="1"/>
  <c r="CC228" i="20"/>
  <c r="CS228" i="20" s="1"/>
  <c r="DI228" i="20" s="1"/>
  <c r="CB228" i="20"/>
  <c r="CR228" i="20" s="1"/>
  <c r="DH228" i="20" s="1"/>
  <c r="CC227" i="20"/>
  <c r="CS227" i="20" s="1"/>
  <c r="DI227" i="20" s="1"/>
  <c r="CB227" i="20"/>
  <c r="CR227" i="20" s="1"/>
  <c r="DH227" i="20" s="1"/>
  <c r="CC226" i="20"/>
  <c r="CS226" i="20" s="1"/>
  <c r="DI226" i="20" s="1"/>
  <c r="CB226" i="20"/>
  <c r="CR226" i="20" s="1"/>
  <c r="DH226" i="20" s="1"/>
  <c r="CC225" i="20"/>
  <c r="CS225" i="20" s="1"/>
  <c r="DI225" i="20" s="1"/>
  <c r="CB225" i="20"/>
  <c r="CR225" i="20" s="1"/>
  <c r="DH225" i="20" s="1"/>
  <c r="CC224" i="20"/>
  <c r="CS224" i="20" s="1"/>
  <c r="DI224" i="20" s="1"/>
  <c r="DQ224" i="20" s="1"/>
  <c r="CB224" i="20"/>
  <c r="CR224" i="20" s="1"/>
  <c r="DH224" i="20" s="1"/>
  <c r="DP224" i="20" s="1"/>
  <c r="CC223" i="20"/>
  <c r="CS223" i="20" s="1"/>
  <c r="DI223" i="20" s="1"/>
  <c r="CB223" i="20"/>
  <c r="CR223" i="20" s="1"/>
  <c r="DH223" i="20" s="1"/>
  <c r="CC222" i="20"/>
  <c r="CS222" i="20" s="1"/>
  <c r="DI222" i="20" s="1"/>
  <c r="CB222" i="20"/>
  <c r="CR222" i="20" s="1"/>
  <c r="DH222" i="20" s="1"/>
  <c r="CC221" i="20"/>
  <c r="CS221" i="20" s="1"/>
  <c r="DI221" i="20" s="1"/>
  <c r="CB221" i="20"/>
  <c r="CR221" i="20" s="1"/>
  <c r="DH221" i="20" s="1"/>
  <c r="DP221" i="20" s="1"/>
  <c r="CC220" i="20"/>
  <c r="CS220" i="20" s="1"/>
  <c r="DI220" i="20" s="1"/>
  <c r="CB220" i="20"/>
  <c r="CR220" i="20" s="1"/>
  <c r="DH220" i="20" s="1"/>
  <c r="CC219" i="20"/>
  <c r="CS219" i="20" s="1"/>
  <c r="DI219" i="20" s="1"/>
  <c r="CB219" i="20"/>
  <c r="CR219" i="20" s="1"/>
  <c r="DH219" i="20" s="1"/>
  <c r="CC218" i="20"/>
  <c r="CS218" i="20" s="1"/>
  <c r="DI218" i="20" s="1"/>
  <c r="CB218" i="20"/>
  <c r="CR218" i="20" s="1"/>
  <c r="DH218" i="20" s="1"/>
  <c r="CC217" i="20"/>
  <c r="CS217" i="20" s="1"/>
  <c r="DI217" i="20" s="1"/>
  <c r="CB217" i="20"/>
  <c r="CR217" i="20" s="1"/>
  <c r="DH217" i="20" s="1"/>
  <c r="CC216" i="20"/>
  <c r="CS216" i="20" s="1"/>
  <c r="DI216" i="20" s="1"/>
  <c r="CB216" i="20"/>
  <c r="CR216" i="20" s="1"/>
  <c r="DH216" i="20" s="1"/>
  <c r="CC215" i="20"/>
  <c r="CS215" i="20" s="1"/>
  <c r="DI215" i="20" s="1"/>
  <c r="CB215" i="20"/>
  <c r="CR215" i="20" s="1"/>
  <c r="DH215" i="20" s="1"/>
  <c r="CC214" i="20"/>
  <c r="CS214" i="20" s="1"/>
  <c r="DI214" i="20" s="1"/>
  <c r="DQ214" i="20" s="1"/>
  <c r="CB214" i="20"/>
  <c r="CR214" i="20" s="1"/>
  <c r="DH214" i="20" s="1"/>
  <c r="CC213" i="20"/>
  <c r="CS213" i="20" s="1"/>
  <c r="DI213" i="20" s="1"/>
  <c r="CB213" i="20"/>
  <c r="CR213" i="20" s="1"/>
  <c r="DH213" i="20" s="1"/>
  <c r="CC211" i="20"/>
  <c r="CS211" i="20" s="1"/>
  <c r="DI211" i="20" s="1"/>
  <c r="DQ211" i="20" s="1"/>
  <c r="CB211" i="20"/>
  <c r="CR211" i="20" s="1"/>
  <c r="DH211" i="20" s="1"/>
  <c r="CC210" i="20"/>
  <c r="CS210" i="20" s="1"/>
  <c r="DI210" i="20" s="1"/>
  <c r="DQ210" i="20" s="1"/>
  <c r="CB210" i="20"/>
  <c r="CR210" i="20" s="1"/>
  <c r="DH210" i="20" s="1"/>
  <c r="CC209" i="20"/>
  <c r="CS209" i="20" s="1"/>
  <c r="DI209" i="20" s="1"/>
  <c r="CB209" i="20"/>
  <c r="CR209" i="20" s="1"/>
  <c r="DH209" i="20" s="1"/>
  <c r="CC208" i="20"/>
  <c r="CS208" i="20" s="1"/>
  <c r="DI208" i="20" s="1"/>
  <c r="CB208" i="20"/>
  <c r="CR208" i="20" s="1"/>
  <c r="DH208" i="20" s="1"/>
  <c r="CC207" i="20"/>
  <c r="CS207" i="20" s="1"/>
  <c r="DI207" i="20" s="1"/>
  <c r="CB207" i="20"/>
  <c r="CR207" i="20" s="1"/>
  <c r="DH207" i="20" s="1"/>
  <c r="CC206" i="20"/>
  <c r="CS206" i="20" s="1"/>
  <c r="DI206" i="20" s="1"/>
  <c r="CB206" i="20"/>
  <c r="CR206" i="20" s="1"/>
  <c r="DH206" i="20" s="1"/>
  <c r="CC205" i="20"/>
  <c r="CS205" i="20" s="1"/>
  <c r="DI205" i="20" s="1"/>
  <c r="CB205" i="20"/>
  <c r="CR205" i="20" s="1"/>
  <c r="DH205" i="20" s="1"/>
  <c r="CC204" i="20"/>
  <c r="CS204" i="20" s="1"/>
  <c r="DI204" i="20" s="1"/>
  <c r="CB204" i="20"/>
  <c r="CR204" i="20" s="1"/>
  <c r="DH204" i="20" s="1"/>
  <c r="DP204" i="20" s="1"/>
  <c r="CC203" i="20"/>
  <c r="CS203" i="20" s="1"/>
  <c r="CB203" i="20"/>
  <c r="CR203" i="20" s="1"/>
  <c r="DH203" i="20" s="1"/>
  <c r="CC202" i="20"/>
  <c r="CS202" i="20" s="1"/>
  <c r="DI202" i="20" s="1"/>
  <c r="CB202" i="20"/>
  <c r="CR202" i="20" s="1"/>
  <c r="DH202" i="20" s="1"/>
  <c r="CC201" i="20"/>
  <c r="CS201" i="20" s="1"/>
  <c r="CB201" i="20"/>
  <c r="CR201" i="20" s="1"/>
  <c r="DH201" i="20" s="1"/>
  <c r="DP201" i="20" s="1"/>
  <c r="CC200" i="20"/>
  <c r="CS200" i="20" s="1"/>
  <c r="DI200" i="20" s="1"/>
  <c r="CB200" i="20"/>
  <c r="CR200" i="20" s="1"/>
  <c r="DH200" i="20" s="1"/>
  <c r="CC199" i="20"/>
  <c r="CS199" i="20" s="1"/>
  <c r="DI199" i="20" s="1"/>
  <c r="CB199" i="20"/>
  <c r="CR199" i="20" s="1"/>
  <c r="DH199" i="20" s="1"/>
  <c r="CC198" i="20"/>
  <c r="CS198" i="20" s="1"/>
  <c r="DI198" i="20" s="1"/>
  <c r="CB198" i="20"/>
  <c r="CR198" i="20" s="1"/>
  <c r="DH198" i="20" s="1"/>
  <c r="CC197" i="20"/>
  <c r="CS197" i="20" s="1"/>
  <c r="DI197" i="20" s="1"/>
  <c r="CB197" i="20"/>
  <c r="CR197" i="20" s="1"/>
  <c r="DH197" i="20" s="1"/>
  <c r="CC196" i="20"/>
  <c r="CS196" i="20" s="1"/>
  <c r="DI196" i="20" s="1"/>
  <c r="CB196" i="20"/>
  <c r="CR196" i="20" s="1"/>
  <c r="DH196" i="20" s="1"/>
  <c r="CC195" i="20"/>
  <c r="CS195" i="20" s="1"/>
  <c r="CB195" i="20"/>
  <c r="CR195" i="20" s="1"/>
  <c r="DH195" i="20" s="1"/>
  <c r="CC194" i="20"/>
  <c r="CS194" i="20" s="1"/>
  <c r="DI194" i="20" s="1"/>
  <c r="CB194" i="20"/>
  <c r="CR194" i="20" s="1"/>
  <c r="DH194" i="20" s="1"/>
  <c r="CC193" i="20"/>
  <c r="CS193" i="20" s="1"/>
  <c r="DI193" i="20" s="1"/>
  <c r="CB193" i="20"/>
  <c r="CR193" i="20" s="1"/>
  <c r="DH193" i="20" s="1"/>
  <c r="CC192" i="20"/>
  <c r="CS192" i="20" s="1"/>
  <c r="DI192" i="20" s="1"/>
  <c r="CB192" i="20"/>
  <c r="CR192" i="20" s="1"/>
  <c r="DH192" i="20" s="1"/>
  <c r="DP192" i="20" s="1"/>
  <c r="CC191" i="20"/>
  <c r="CS191" i="20" s="1"/>
  <c r="DI191" i="20" s="1"/>
  <c r="DQ191" i="20" s="1"/>
  <c r="CB191" i="20"/>
  <c r="CR191" i="20" s="1"/>
  <c r="DH191" i="20" s="1"/>
  <c r="CC190" i="20"/>
  <c r="CS190" i="20" s="1"/>
  <c r="DI190" i="20" s="1"/>
  <c r="CB190" i="20"/>
  <c r="CR190" i="20" s="1"/>
  <c r="DH190" i="20" s="1"/>
  <c r="CC189" i="20"/>
  <c r="CS189" i="20" s="1"/>
  <c r="DI189" i="20" s="1"/>
  <c r="CB189" i="20"/>
  <c r="CR189" i="20" s="1"/>
  <c r="DH189" i="20" s="1"/>
  <c r="CC188" i="20"/>
  <c r="CS188" i="20" s="1"/>
  <c r="DI188" i="20" s="1"/>
  <c r="CB188" i="20"/>
  <c r="CC187" i="20"/>
  <c r="CS187" i="20" s="1"/>
  <c r="CB187" i="20"/>
  <c r="CR187" i="20" s="1"/>
  <c r="DH187" i="20" s="1"/>
  <c r="CC186" i="20"/>
  <c r="CS186" i="20" s="1"/>
  <c r="DI186" i="20" s="1"/>
  <c r="CB186" i="20"/>
  <c r="CR186" i="20" s="1"/>
  <c r="DH186" i="20" s="1"/>
  <c r="DX186" i="20" s="1"/>
  <c r="EF186" i="20" s="1"/>
  <c r="CC185" i="20"/>
  <c r="CS185" i="20" s="1"/>
  <c r="CB185" i="20"/>
  <c r="CR185" i="20" s="1"/>
  <c r="DH185" i="20" s="1"/>
  <c r="CC183" i="20"/>
  <c r="CS183" i="20" s="1"/>
  <c r="DI183" i="20" s="1"/>
  <c r="CB183" i="20"/>
  <c r="CR183" i="20" s="1"/>
  <c r="DH183" i="20" s="1"/>
  <c r="DP183" i="20" s="1"/>
  <c r="CC182" i="20"/>
  <c r="CS182" i="20" s="1"/>
  <c r="DI182" i="20" s="1"/>
  <c r="CB182" i="20"/>
  <c r="CR182" i="20" s="1"/>
  <c r="DH182" i="20" s="1"/>
  <c r="CC181" i="20"/>
  <c r="CS181" i="20" s="1"/>
  <c r="DI181" i="20" s="1"/>
  <c r="CB181" i="20"/>
  <c r="CR181" i="20" s="1"/>
  <c r="DH181" i="20" s="1"/>
  <c r="CC180" i="20"/>
  <c r="CS180" i="20" s="1"/>
  <c r="DI180" i="20" s="1"/>
  <c r="CB180" i="20"/>
  <c r="CR180" i="20" s="1"/>
  <c r="DH180" i="20" s="1"/>
  <c r="DP180" i="20" s="1"/>
  <c r="CC179" i="20"/>
  <c r="CS179" i="20" s="1"/>
  <c r="DI179" i="20" s="1"/>
  <c r="CB179" i="20"/>
  <c r="CR179" i="20" s="1"/>
  <c r="DH179" i="20" s="1"/>
  <c r="CC178" i="20"/>
  <c r="CS178" i="20" s="1"/>
  <c r="DI178" i="20" s="1"/>
  <c r="CB178" i="20"/>
  <c r="CR178" i="20" s="1"/>
  <c r="DH178" i="20" s="1"/>
  <c r="CB160" i="20"/>
  <c r="CC160" i="20" s="1"/>
  <c r="CC38" i="20"/>
  <c r="CC42" i="20"/>
  <c r="CC45" i="20"/>
  <c r="CC64" i="20"/>
  <c r="CC66" i="20"/>
  <c r="CC100" i="20"/>
  <c r="CC110" i="20"/>
  <c r="CC120" i="20"/>
  <c r="CA271" i="20"/>
  <c r="BY271" i="20"/>
  <c r="M271" i="20"/>
  <c r="AS239" i="20"/>
  <c r="AS240" i="20"/>
  <c r="BE240" i="20" s="1"/>
  <c r="AS241" i="20"/>
  <c r="AS242" i="20"/>
  <c r="AS243" i="20"/>
  <c r="AS244" i="20"/>
  <c r="AS245" i="20"/>
  <c r="AS246" i="20"/>
  <c r="AS247" i="20"/>
  <c r="AS248" i="20"/>
  <c r="BE248" i="20" s="1"/>
  <c r="AS249" i="20"/>
  <c r="BE249" i="20" s="1"/>
  <c r="AS250" i="20"/>
  <c r="AS251" i="20"/>
  <c r="AS252" i="20"/>
  <c r="AS253" i="20"/>
  <c r="AS254" i="20"/>
  <c r="AS255" i="20"/>
  <c r="AS256" i="20"/>
  <c r="BE256" i="20" s="1"/>
  <c r="AS257" i="20"/>
  <c r="BE257" i="20" s="1"/>
  <c r="AS258" i="20"/>
  <c r="AS259" i="20"/>
  <c r="AS260" i="20"/>
  <c r="AS261" i="20"/>
  <c r="AS262" i="20"/>
  <c r="AS263" i="20"/>
  <c r="AS264" i="20"/>
  <c r="AS265" i="20"/>
  <c r="BE265" i="20" s="1"/>
  <c r="AS266" i="20"/>
  <c r="AS267" i="20"/>
  <c r="AS268" i="20"/>
  <c r="AS270" i="20"/>
  <c r="AS272" i="20"/>
  <c r="AS273" i="20"/>
  <c r="AS274" i="20"/>
  <c r="AS276" i="20"/>
  <c r="AS277" i="20"/>
  <c r="AS278" i="20"/>
  <c r="AS279" i="20"/>
  <c r="AS280" i="20"/>
  <c r="AS281" i="20"/>
  <c r="AS282" i="20"/>
  <c r="AS283" i="20"/>
  <c r="AS284" i="20"/>
  <c r="AS286" i="20"/>
  <c r="AS287" i="20"/>
  <c r="AS288" i="20"/>
  <c r="AS289" i="20"/>
  <c r="AS290" i="20"/>
  <c r="AS291" i="20"/>
  <c r="AS292" i="20"/>
  <c r="AS293" i="20"/>
  <c r="AS294" i="20"/>
  <c r="AS295" i="20"/>
  <c r="AS297" i="20"/>
  <c r="AS298" i="20"/>
  <c r="AS299" i="20"/>
  <c r="AS300" i="20"/>
  <c r="AS301" i="20"/>
  <c r="AS302" i="20"/>
  <c r="BE302" i="20" s="1"/>
  <c r="AS303" i="20"/>
  <c r="AS305" i="20"/>
  <c r="AS306" i="20"/>
  <c r="AS307" i="20"/>
  <c r="AS308" i="20"/>
  <c r="AS310" i="20"/>
  <c r="AS311" i="20"/>
  <c r="BE311" i="20" s="1"/>
  <c r="AS312" i="20"/>
  <c r="AS314" i="20"/>
  <c r="AS315" i="20"/>
  <c r="AS316" i="20"/>
  <c r="AS317" i="20"/>
  <c r="AS318" i="20"/>
  <c r="AS319" i="20"/>
  <c r="AS321" i="20"/>
  <c r="BE321" i="20" s="1"/>
  <c r="AS322" i="20"/>
  <c r="AS323" i="20"/>
  <c r="AS324" i="20"/>
  <c r="AS326" i="20"/>
  <c r="AS327" i="20"/>
  <c r="AS328" i="20"/>
  <c r="AS329" i="20"/>
  <c r="AS330" i="20"/>
  <c r="AS331" i="20"/>
  <c r="BE331" i="20" s="1"/>
  <c r="AS332" i="20"/>
  <c r="AS333" i="20"/>
  <c r="AS334" i="20"/>
  <c r="AS335" i="20"/>
  <c r="AS336" i="20"/>
  <c r="AS337" i="20"/>
  <c r="AS338" i="20"/>
  <c r="AR271" i="20"/>
  <c r="CI547" i="20"/>
  <c r="CH547" i="20"/>
  <c r="CG547" i="20"/>
  <c r="CF547" i="20"/>
  <c r="CE547" i="20"/>
  <c r="CD547" i="20"/>
  <c r="CC547" i="20"/>
  <c r="CA547" i="20"/>
  <c r="BZ547" i="20"/>
  <c r="BY547" i="20"/>
  <c r="BX547" i="20"/>
  <c r="CI546" i="20"/>
  <c r="CH546" i="20"/>
  <c r="CI545" i="20"/>
  <c r="CH545" i="20"/>
  <c r="CE545" i="20"/>
  <c r="BX545" i="20"/>
  <c r="CI544" i="20"/>
  <c r="CH544" i="20"/>
  <c r="CE544" i="20"/>
  <c r="CD544" i="20"/>
  <c r="CI543" i="20"/>
  <c r="CH543" i="20"/>
  <c r="CE543" i="20"/>
  <c r="CD543" i="20"/>
  <c r="CK536" i="20"/>
  <c r="CG515" i="20"/>
  <c r="CF515" i="20"/>
  <c r="CE515" i="20"/>
  <c r="CD515" i="20"/>
  <c r="CG513" i="20"/>
  <c r="CF513" i="20"/>
  <c r="CE513" i="20"/>
  <c r="CD513" i="20"/>
  <c r="CC513" i="20"/>
  <c r="CK507" i="20"/>
  <c r="CJ507" i="20"/>
  <c r="CK506" i="20"/>
  <c r="CI496" i="20"/>
  <c r="CH496" i="20"/>
  <c r="CE496" i="20"/>
  <c r="BZ496" i="20"/>
  <c r="BX496" i="20"/>
  <c r="CK494" i="20"/>
  <c r="CK481" i="20"/>
  <c r="CK480" i="20"/>
  <c r="CK479" i="20"/>
  <c r="CK478" i="20"/>
  <c r="CK477" i="20"/>
  <c r="CK476" i="20"/>
  <c r="CK475" i="20"/>
  <c r="CK474" i="20"/>
  <c r="CK473" i="20"/>
  <c r="CK472" i="20"/>
  <c r="CK471" i="20"/>
  <c r="CK470" i="20"/>
  <c r="CK469" i="20"/>
  <c r="CK468" i="20"/>
  <c r="CK467" i="20"/>
  <c r="CK466" i="20"/>
  <c r="CK465" i="20"/>
  <c r="CK464" i="20"/>
  <c r="CK463" i="20"/>
  <c r="CK462" i="20"/>
  <c r="CK461" i="20"/>
  <c r="CK460" i="20"/>
  <c r="CK459" i="20"/>
  <c r="CK458" i="20"/>
  <c r="CK457" i="20"/>
  <c r="CK456" i="20"/>
  <c r="CK455" i="20"/>
  <c r="CK454" i="20"/>
  <c r="CK453" i="20"/>
  <c r="CK452" i="20"/>
  <c r="CK451" i="20"/>
  <c r="CK450" i="20"/>
  <c r="CK449" i="20"/>
  <c r="CK448" i="20"/>
  <c r="CK447" i="20"/>
  <c r="CK446" i="20"/>
  <c r="CK445" i="20"/>
  <c r="CK444" i="20"/>
  <c r="CK443" i="20"/>
  <c r="CK442" i="20"/>
  <c r="CK441" i="20"/>
  <c r="CK440" i="20"/>
  <c r="CK439" i="20"/>
  <c r="CK438" i="20"/>
  <c r="CK437" i="20"/>
  <c r="CK436" i="20"/>
  <c r="CK435" i="20"/>
  <c r="CK434" i="20"/>
  <c r="CK433" i="20"/>
  <c r="CK432" i="20"/>
  <c r="CK431" i="20"/>
  <c r="CK430" i="20"/>
  <c r="CK429" i="20"/>
  <c r="CK428" i="20"/>
  <c r="CK427" i="20"/>
  <c r="CK426" i="20"/>
  <c r="CK425" i="20"/>
  <c r="CK424" i="20"/>
  <c r="CK423" i="20"/>
  <c r="CK422" i="20"/>
  <c r="CK421" i="20"/>
  <c r="CK420" i="20"/>
  <c r="CK419" i="20"/>
  <c r="CK418" i="20"/>
  <c r="CK417" i="20"/>
  <c r="CK416" i="20"/>
  <c r="CK415" i="20"/>
  <c r="CK414" i="20"/>
  <c r="CK413" i="20"/>
  <c r="CK412" i="20"/>
  <c r="CK411" i="20"/>
  <c r="CK410" i="20"/>
  <c r="CK409" i="20"/>
  <c r="CK408" i="20"/>
  <c r="CK407" i="20"/>
  <c r="CK406" i="20"/>
  <c r="CK405" i="20"/>
  <c r="CK404" i="20"/>
  <c r="CK403" i="20"/>
  <c r="CK402" i="20"/>
  <c r="CK401" i="20"/>
  <c r="CK400" i="20"/>
  <c r="CK399" i="20"/>
  <c r="CK398" i="20"/>
  <c r="CK397" i="20"/>
  <c r="CK396" i="20"/>
  <c r="CK395" i="20"/>
  <c r="CK394" i="20"/>
  <c r="CK393" i="20"/>
  <c r="CK392" i="20"/>
  <c r="CK391" i="20"/>
  <c r="CK390" i="20"/>
  <c r="CG339" i="20"/>
  <c r="CF339" i="20"/>
  <c r="CG325" i="20"/>
  <c r="CF325" i="20"/>
  <c r="CG320" i="20"/>
  <c r="CF320" i="20"/>
  <c r="CG313" i="20"/>
  <c r="CF313" i="20"/>
  <c r="CG309" i="20"/>
  <c r="CF309" i="20"/>
  <c r="CG304" i="20"/>
  <c r="CF304" i="20"/>
  <c r="CG296" i="20"/>
  <c r="CF296" i="20"/>
  <c r="CG285" i="20"/>
  <c r="CF285" i="20"/>
  <c r="CG275" i="20"/>
  <c r="CF275" i="20"/>
  <c r="CG271" i="20"/>
  <c r="CF271" i="20"/>
  <c r="BZ271" i="20"/>
  <c r="BX271" i="20"/>
  <c r="CG269" i="20"/>
  <c r="CF269" i="20"/>
  <c r="CG238" i="20"/>
  <c r="CF238" i="20"/>
  <c r="CF212" i="20"/>
  <c r="CG184" i="20"/>
  <c r="CF184" i="20"/>
  <c r="CG177" i="20"/>
  <c r="CF177" i="20"/>
  <c r="CG160" i="20"/>
  <c r="CF160" i="20"/>
  <c r="CG121" i="20"/>
  <c r="CF121" i="20"/>
  <c r="CG111" i="20"/>
  <c r="CF111" i="20"/>
  <c r="CG106" i="20"/>
  <c r="CF106" i="20"/>
  <c r="CG101" i="20"/>
  <c r="CF101" i="20"/>
  <c r="CG99" i="20"/>
  <c r="CF99" i="20"/>
  <c r="BZ99" i="20"/>
  <c r="CG92" i="20"/>
  <c r="CF92" i="20"/>
  <c r="CG86" i="20"/>
  <c r="CF86" i="20"/>
  <c r="BZ86" i="20"/>
  <c r="BX86" i="20"/>
  <c r="CG75" i="20"/>
  <c r="CF75" i="20"/>
  <c r="CG63" i="20"/>
  <c r="CF63" i="20"/>
  <c r="CG53" i="20"/>
  <c r="CF53" i="20"/>
  <c r="CG33" i="20"/>
  <c r="CF33" i="20"/>
  <c r="CG21" i="20"/>
  <c r="CF21" i="20"/>
  <c r="CC515" i="20"/>
  <c r="CB515" i="20"/>
  <c r="AZ362" i="20"/>
  <c r="BA362" i="20" s="1"/>
  <c r="AZ363" i="20"/>
  <c r="BA363" i="20" s="1"/>
  <c r="AZ364" i="20"/>
  <c r="BA364" i="20" s="1"/>
  <c r="AZ365" i="20"/>
  <c r="BA365" i="20" s="1"/>
  <c r="AZ366" i="20"/>
  <c r="BA366" i="20" s="1"/>
  <c r="AZ367" i="20"/>
  <c r="BA367" i="20" s="1"/>
  <c r="AZ368" i="20"/>
  <c r="BA368" i="20" s="1"/>
  <c r="AZ369" i="20"/>
  <c r="BA369" i="20" s="1"/>
  <c r="AZ370" i="20"/>
  <c r="BA370" i="20" s="1"/>
  <c r="AZ371" i="20"/>
  <c r="BA371" i="20" s="1"/>
  <c r="AZ372" i="20"/>
  <c r="BA372" i="20" s="1"/>
  <c r="AZ373" i="20"/>
  <c r="BA373" i="20" s="1"/>
  <c r="AZ361" i="20"/>
  <c r="BA361" i="20" s="1"/>
  <c r="BU325" i="20"/>
  <c r="BL269" i="20"/>
  <c r="BM269" i="20" s="1"/>
  <c r="BU269" i="20" s="1"/>
  <c r="BL212" i="20"/>
  <c r="BM212" i="20" s="1"/>
  <c r="BL160" i="20"/>
  <c r="BM160" i="20" s="1"/>
  <c r="BU160" i="20" s="1"/>
  <c r="BL271" i="20"/>
  <c r="CB271" i="20" s="1"/>
  <c r="CR271" i="20" s="1"/>
  <c r="DH271" i="20" s="1"/>
  <c r="DP271" i="20" s="1"/>
  <c r="BM271" i="20"/>
  <c r="CC271" i="20" s="1"/>
  <c r="BU338" i="20"/>
  <c r="BT338" i="20"/>
  <c r="BU335" i="20"/>
  <c r="BU334" i="20"/>
  <c r="BT334" i="20"/>
  <c r="BU331" i="20"/>
  <c r="BU330" i="20"/>
  <c r="BT330" i="20"/>
  <c r="BU327" i="20"/>
  <c r="BU326" i="20"/>
  <c r="BT326" i="20"/>
  <c r="BU323" i="20"/>
  <c r="BU322" i="20"/>
  <c r="BT322" i="20"/>
  <c r="BU319" i="20"/>
  <c r="BU318" i="20"/>
  <c r="BT318" i="20"/>
  <c r="BU315" i="20"/>
  <c r="BU314" i="20"/>
  <c r="BT314" i="20"/>
  <c r="BU311" i="20"/>
  <c r="BU310" i="20"/>
  <c r="BT310" i="20"/>
  <c r="BU307" i="20"/>
  <c r="BU306" i="20"/>
  <c r="BT306" i="20"/>
  <c r="BU303" i="20"/>
  <c r="BU302" i="20"/>
  <c r="BT302" i="20"/>
  <c r="BU299" i="20"/>
  <c r="BU298" i="20"/>
  <c r="BT298" i="20"/>
  <c r="BU295" i="20"/>
  <c r="BU294" i="20"/>
  <c r="BT294" i="20"/>
  <c r="BU291" i="20"/>
  <c r="BU290" i="20"/>
  <c r="BT290" i="20"/>
  <c r="BU287" i="20"/>
  <c r="BU286" i="20"/>
  <c r="BT286" i="20"/>
  <c r="BU283" i="20"/>
  <c r="BU282" i="20"/>
  <c r="BU279" i="20"/>
  <c r="BU278" i="20"/>
  <c r="BU275" i="20"/>
  <c r="BU274" i="20"/>
  <c r="BU270" i="20"/>
  <c r="BU266" i="20"/>
  <c r="BU265" i="20"/>
  <c r="BT265" i="20"/>
  <c r="BU262" i="20"/>
  <c r="BU261" i="20"/>
  <c r="BT261" i="20"/>
  <c r="BU258" i="20"/>
  <c r="BU257" i="20"/>
  <c r="BT257" i="20"/>
  <c r="BU254" i="20"/>
  <c r="BU253" i="20"/>
  <c r="BT253" i="20"/>
  <c r="BU250" i="20"/>
  <c r="BU249" i="20"/>
  <c r="BT249" i="20"/>
  <c r="BU246" i="20"/>
  <c r="BU245" i="20"/>
  <c r="BT245" i="20"/>
  <c r="BU242" i="20"/>
  <c r="BU241" i="20"/>
  <c r="BT237" i="20"/>
  <c r="BU235" i="20"/>
  <c r="BU234" i="20"/>
  <c r="BT233" i="20"/>
  <c r="BU231" i="20"/>
  <c r="BU230" i="20"/>
  <c r="BT229" i="20"/>
  <c r="BU227" i="20"/>
  <c r="BU226" i="20"/>
  <c r="BT225" i="20"/>
  <c r="BU223" i="20"/>
  <c r="BU222" i="20"/>
  <c r="BT221" i="20"/>
  <c r="BU219" i="20"/>
  <c r="BU218" i="20"/>
  <c r="BT217" i="20"/>
  <c r="BU215" i="20"/>
  <c r="BU214" i="20"/>
  <c r="BT213" i="20"/>
  <c r="BU211" i="20"/>
  <c r="BU210" i="20"/>
  <c r="BU209" i="20"/>
  <c r="BU207" i="20"/>
  <c r="BU206" i="20"/>
  <c r="BU205" i="20"/>
  <c r="BU203" i="20"/>
  <c r="BU202" i="20"/>
  <c r="BU201" i="20"/>
  <c r="BU199" i="20"/>
  <c r="BU198" i="20"/>
  <c r="BU197" i="20"/>
  <c r="BU195" i="20"/>
  <c r="BU194" i="20"/>
  <c r="BU193" i="20"/>
  <c r="BU191" i="20"/>
  <c r="BU190" i="20"/>
  <c r="BU189" i="20"/>
  <c r="BU187" i="20"/>
  <c r="BU186" i="20"/>
  <c r="BU185" i="20"/>
  <c r="BC547" i="20"/>
  <c r="BB547" i="20"/>
  <c r="BA547" i="20"/>
  <c r="AZ547" i="20"/>
  <c r="AY547" i="20"/>
  <c r="AX547" i="20"/>
  <c r="AW547" i="20"/>
  <c r="AV547" i="20"/>
  <c r="AU547" i="20"/>
  <c r="AT547" i="20"/>
  <c r="AS547" i="20"/>
  <c r="AR547" i="20"/>
  <c r="BC546" i="20"/>
  <c r="BB546" i="20"/>
  <c r="BC545" i="20"/>
  <c r="AY545" i="20"/>
  <c r="AW545" i="20"/>
  <c r="AU545" i="20"/>
  <c r="AS545" i="20"/>
  <c r="BC544" i="20"/>
  <c r="BB544" i="20"/>
  <c r="AY544" i="20"/>
  <c r="AX544" i="20"/>
  <c r="BC543" i="20"/>
  <c r="BB543" i="20"/>
  <c r="AY543" i="20"/>
  <c r="AX543" i="20"/>
  <c r="BE536" i="20"/>
  <c r="BD536" i="20"/>
  <c r="BA515" i="20"/>
  <c r="AZ515" i="20"/>
  <c r="AY515" i="20"/>
  <c r="AX515" i="20"/>
  <c r="BA513" i="20"/>
  <c r="AZ513" i="20"/>
  <c r="AY513" i="20"/>
  <c r="AX513" i="20"/>
  <c r="BE507" i="20"/>
  <c r="BD507" i="20"/>
  <c r="BE506" i="20"/>
  <c r="BD506" i="20"/>
  <c r="BE497" i="20"/>
  <c r="BD497" i="20"/>
  <c r="AY496" i="20"/>
  <c r="AW496" i="20"/>
  <c r="AU496" i="20"/>
  <c r="AS496" i="20"/>
  <c r="BB495" i="20"/>
  <c r="AY495" i="20"/>
  <c r="AX495" i="20"/>
  <c r="BB493" i="20"/>
  <c r="AY493" i="20"/>
  <c r="AX493" i="20"/>
  <c r="BB485" i="20"/>
  <c r="BB496" i="20" s="1"/>
  <c r="AX485" i="20"/>
  <c r="AX545" i="20" s="1"/>
  <c r="AV485" i="20"/>
  <c r="AV545" i="20" s="1"/>
  <c r="AT485" i="20"/>
  <c r="AT545" i="20" s="1"/>
  <c r="AR485" i="20"/>
  <c r="AR545" i="20" s="1"/>
  <c r="BS547" i="20"/>
  <c r="BR547" i="20"/>
  <c r="BQ547" i="20"/>
  <c r="BP547" i="20"/>
  <c r="BO547" i="20"/>
  <c r="BN547" i="20"/>
  <c r="BM547" i="20"/>
  <c r="BL547" i="20"/>
  <c r="BK547" i="20"/>
  <c r="BJ547" i="20"/>
  <c r="BI547" i="20"/>
  <c r="BH547" i="20"/>
  <c r="BS546" i="20"/>
  <c r="BR546" i="20"/>
  <c r="BS545" i="20"/>
  <c r="BO545" i="20"/>
  <c r="BM545" i="20"/>
  <c r="BK545" i="20"/>
  <c r="BI545" i="20"/>
  <c r="BS544" i="20"/>
  <c r="BR544" i="20"/>
  <c r="BO544" i="20"/>
  <c r="BN544" i="20"/>
  <c r="BS543" i="20"/>
  <c r="BR543" i="20"/>
  <c r="BO543" i="20"/>
  <c r="BN543" i="20"/>
  <c r="BU536" i="20"/>
  <c r="BT536" i="20"/>
  <c r="BQ515" i="20"/>
  <c r="BP515" i="20"/>
  <c r="BO515" i="20"/>
  <c r="BN515" i="20"/>
  <c r="BQ513" i="20"/>
  <c r="BP513" i="20"/>
  <c r="BO513" i="20"/>
  <c r="BN513" i="20"/>
  <c r="BU507" i="20"/>
  <c r="BT507" i="20"/>
  <c r="BU506" i="20"/>
  <c r="BT506" i="20"/>
  <c r="BU497" i="20"/>
  <c r="BT497" i="20"/>
  <c r="BO496" i="20"/>
  <c r="BM496" i="20"/>
  <c r="BK496" i="20"/>
  <c r="BI496" i="20"/>
  <c r="BR495" i="20"/>
  <c r="BO495" i="20"/>
  <c r="BN495" i="20"/>
  <c r="BR493" i="20"/>
  <c r="BO493" i="20"/>
  <c r="BN493" i="20"/>
  <c r="BR485" i="20"/>
  <c r="BN485" i="20"/>
  <c r="BN545" i="20" s="1"/>
  <c r="BL485" i="20"/>
  <c r="BL545" i="20" s="1"/>
  <c r="BJ485" i="20"/>
  <c r="BJ496" i="20" s="1"/>
  <c r="BH485" i="20"/>
  <c r="BH496" i="20" s="1"/>
  <c r="BQ342" i="20"/>
  <c r="BU340" i="20"/>
  <c r="BT340" i="20"/>
  <c r="BP339" i="20"/>
  <c r="BU337" i="20"/>
  <c r="BT337" i="20"/>
  <c r="BU336" i="20"/>
  <c r="BT336" i="20"/>
  <c r="BT335" i="20"/>
  <c r="BU333" i="20"/>
  <c r="BT333" i="20"/>
  <c r="BU332" i="20"/>
  <c r="BT332" i="20"/>
  <c r="BT331" i="20"/>
  <c r="BU329" i="20"/>
  <c r="BT329" i="20"/>
  <c r="BU328" i="20"/>
  <c r="BT328" i="20"/>
  <c r="BT327" i="20"/>
  <c r="BP325" i="20"/>
  <c r="BT325" i="20" s="1"/>
  <c r="BU324" i="20"/>
  <c r="BT324" i="20"/>
  <c r="BT323" i="20"/>
  <c r="BU321" i="20"/>
  <c r="BT321" i="20"/>
  <c r="BU320" i="20"/>
  <c r="BP320" i="20"/>
  <c r="BT320" i="20" s="1"/>
  <c r="BT319" i="20"/>
  <c r="BU317" i="20"/>
  <c r="BT317" i="20"/>
  <c r="BU316" i="20"/>
  <c r="BT316" i="20"/>
  <c r="BT315" i="20"/>
  <c r="BU313" i="20"/>
  <c r="BP313" i="20"/>
  <c r="BT313" i="20" s="1"/>
  <c r="BU312" i="20"/>
  <c r="BT312" i="20"/>
  <c r="BT311" i="20"/>
  <c r="BU309" i="20"/>
  <c r="BP309" i="20"/>
  <c r="BT309" i="20" s="1"/>
  <c r="BU308" i="20"/>
  <c r="BT308" i="20"/>
  <c r="BT307" i="20"/>
  <c r="BU305" i="20"/>
  <c r="BT305" i="20"/>
  <c r="BU304" i="20"/>
  <c r="BP304" i="20"/>
  <c r="BT304" i="20" s="1"/>
  <c r="BT303" i="20"/>
  <c r="BU301" i="20"/>
  <c r="BT301" i="20"/>
  <c r="BU300" i="20"/>
  <c r="BT300" i="20"/>
  <c r="BT299" i="20"/>
  <c r="BU297" i="20"/>
  <c r="BT297" i="20"/>
  <c r="BP296" i="20"/>
  <c r="BT295" i="20"/>
  <c r="BU293" i="20"/>
  <c r="BT293" i="20"/>
  <c r="BU292" i="20"/>
  <c r="BT292" i="20"/>
  <c r="BT291" i="20"/>
  <c r="BU289" i="20"/>
  <c r="BT289" i="20"/>
  <c r="BU288" i="20"/>
  <c r="BT288" i="20"/>
  <c r="BT287" i="20"/>
  <c r="BP285" i="20"/>
  <c r="BU284" i="20"/>
  <c r="BT284" i="20"/>
  <c r="BT283" i="20"/>
  <c r="BT282" i="20"/>
  <c r="BU281" i="20"/>
  <c r="BT281" i="20"/>
  <c r="BU280" i="20"/>
  <c r="BT280" i="20"/>
  <c r="BT279" i="20"/>
  <c r="BT278" i="20"/>
  <c r="BU277" i="20"/>
  <c r="BT277" i="20"/>
  <c r="BU276" i="20"/>
  <c r="BT276" i="20"/>
  <c r="BP275" i="20"/>
  <c r="BT275" i="20" s="1"/>
  <c r="BT274" i="20"/>
  <c r="BU273" i="20"/>
  <c r="BT273" i="20"/>
  <c r="BU272" i="20"/>
  <c r="BT272" i="20"/>
  <c r="BP271" i="20"/>
  <c r="BK271" i="20"/>
  <c r="BJ271" i="20"/>
  <c r="BI271" i="20"/>
  <c r="BH271" i="20"/>
  <c r="BT270" i="20"/>
  <c r="BP269" i="20"/>
  <c r="BU268" i="20"/>
  <c r="BT268" i="20"/>
  <c r="BU267" i="20"/>
  <c r="BT267" i="20"/>
  <c r="BT266" i="20"/>
  <c r="BU264" i="20"/>
  <c r="BT264" i="20"/>
  <c r="BU263" i="20"/>
  <c r="BT263" i="20"/>
  <c r="BT262" i="20"/>
  <c r="BU260" i="20"/>
  <c r="BT260" i="20"/>
  <c r="BU259" i="20"/>
  <c r="BT259" i="20"/>
  <c r="BT258" i="20"/>
  <c r="BU256" i="20"/>
  <c r="BT256" i="20"/>
  <c r="BU255" i="20"/>
  <c r="BT255" i="20"/>
  <c r="BT254" i="20"/>
  <c r="BU252" i="20"/>
  <c r="BT252" i="20"/>
  <c r="BU251" i="20"/>
  <c r="BT251" i="20"/>
  <c r="BT250" i="20"/>
  <c r="BU248" i="20"/>
  <c r="BT248" i="20"/>
  <c r="BU247" i="20"/>
  <c r="BT247" i="20"/>
  <c r="BT246" i="20"/>
  <c r="BU244" i="20"/>
  <c r="BT244" i="20"/>
  <c r="BU243" i="20"/>
  <c r="BT243" i="20"/>
  <c r="BT242" i="20"/>
  <c r="BU240" i="20"/>
  <c r="BT240" i="20"/>
  <c r="BU239" i="20"/>
  <c r="BT239" i="20"/>
  <c r="BP238" i="20"/>
  <c r="BU237" i="20"/>
  <c r="BU236" i="20"/>
  <c r="BT236" i="20"/>
  <c r="BT235" i="20"/>
  <c r="BT234" i="20"/>
  <c r="BU233" i="20"/>
  <c r="BU232" i="20"/>
  <c r="BT232" i="20"/>
  <c r="BT231" i="20"/>
  <c r="BT230" i="20"/>
  <c r="BU229" i="20"/>
  <c r="BU228" i="20"/>
  <c r="BT228" i="20"/>
  <c r="BT227" i="20"/>
  <c r="BT226" i="20"/>
  <c r="BU225" i="20"/>
  <c r="BU224" i="20"/>
  <c r="BT224" i="20"/>
  <c r="BT223" i="20"/>
  <c r="BT222" i="20"/>
  <c r="BU221" i="20"/>
  <c r="BU220" i="20"/>
  <c r="BT220" i="20"/>
  <c r="BT219" i="20"/>
  <c r="BT218" i="20"/>
  <c r="BU217" i="20"/>
  <c r="BU216" i="20"/>
  <c r="BT216" i="20"/>
  <c r="BT215" i="20"/>
  <c r="BT214" i="20"/>
  <c r="BU213" i="20"/>
  <c r="BP212" i="20"/>
  <c r="BT211" i="20"/>
  <c r="BT210" i="20"/>
  <c r="BT209" i="20"/>
  <c r="BU208" i="20"/>
  <c r="BT208" i="20"/>
  <c r="BT207" i="20"/>
  <c r="BT206" i="20"/>
  <c r="BT205" i="20"/>
  <c r="BU204" i="20"/>
  <c r="BT204" i="20"/>
  <c r="BT203" i="20"/>
  <c r="BT202" i="20"/>
  <c r="BT201" i="20"/>
  <c r="BU200" i="20"/>
  <c r="BT200" i="20"/>
  <c r="BT199" i="20"/>
  <c r="BT198" i="20"/>
  <c r="BT197" i="20"/>
  <c r="BU196" i="20"/>
  <c r="BT196" i="20"/>
  <c r="BT195" i="20"/>
  <c r="BT194" i="20"/>
  <c r="BT193" i="20"/>
  <c r="BU192" i="20"/>
  <c r="BT192" i="20"/>
  <c r="BT191" i="20"/>
  <c r="BT190" i="20"/>
  <c r="BT189" i="20"/>
  <c r="BU188" i="20"/>
  <c r="BT188" i="20"/>
  <c r="BT187" i="20"/>
  <c r="BT186" i="20"/>
  <c r="BT185" i="20"/>
  <c r="BP184" i="20"/>
  <c r="BU183" i="20"/>
  <c r="BT183" i="20"/>
  <c r="BU182" i="20"/>
  <c r="BT182" i="20"/>
  <c r="BU181" i="20"/>
  <c r="BT181" i="20"/>
  <c r="BU180" i="20"/>
  <c r="BT180" i="20"/>
  <c r="BU179" i="20"/>
  <c r="BT179" i="20"/>
  <c r="BU178" i="20"/>
  <c r="BT178" i="20"/>
  <c r="BP177" i="20"/>
  <c r="BP160" i="20"/>
  <c r="BQ123" i="20"/>
  <c r="BU121" i="20"/>
  <c r="BP121" i="20"/>
  <c r="BT121" i="20" s="1"/>
  <c r="BU120" i="20"/>
  <c r="BU119" i="20"/>
  <c r="BU118" i="20"/>
  <c r="BU117" i="20"/>
  <c r="BU116" i="20"/>
  <c r="BU115" i="20"/>
  <c r="BU114" i="20"/>
  <c r="BU113" i="20"/>
  <c r="BU112" i="20"/>
  <c r="BU111" i="20"/>
  <c r="BP111" i="20"/>
  <c r="BT111" i="20" s="1"/>
  <c r="BU110" i="20"/>
  <c r="BU109" i="20"/>
  <c r="BU108" i="20"/>
  <c r="BU107" i="20"/>
  <c r="BU106" i="20"/>
  <c r="BP106" i="20"/>
  <c r="BT106" i="20" s="1"/>
  <c r="BU105" i="20"/>
  <c r="BU104" i="20"/>
  <c r="BU103" i="20"/>
  <c r="BU102" i="20"/>
  <c r="BP101" i="20"/>
  <c r="BU100" i="20"/>
  <c r="BU99" i="20"/>
  <c r="BP99" i="20"/>
  <c r="BT99" i="20" s="1"/>
  <c r="BU98" i="20"/>
  <c r="BU97" i="20"/>
  <c r="BU96" i="20"/>
  <c r="BU95" i="20"/>
  <c r="BU94" i="20"/>
  <c r="BU93" i="20"/>
  <c r="BU92" i="20"/>
  <c r="BP92" i="20"/>
  <c r="BU91" i="20"/>
  <c r="BU90" i="20"/>
  <c r="BU89" i="20"/>
  <c r="BU88" i="20"/>
  <c r="BU87" i="20"/>
  <c r="BP86" i="20"/>
  <c r="BM86" i="20"/>
  <c r="BL86" i="20"/>
  <c r="BK86" i="20"/>
  <c r="BJ86" i="20"/>
  <c r="BI86" i="20"/>
  <c r="BH86" i="20"/>
  <c r="BU85" i="20"/>
  <c r="BU84" i="20"/>
  <c r="BU83" i="20"/>
  <c r="BU82" i="20"/>
  <c r="BU81" i="20"/>
  <c r="BU80" i="20"/>
  <c r="BU79" i="20"/>
  <c r="BU78" i="20"/>
  <c r="BU77" i="20"/>
  <c r="BU76" i="20"/>
  <c r="BU75" i="20"/>
  <c r="BP75" i="20"/>
  <c r="BT75" i="20" s="1"/>
  <c r="BU74" i="20"/>
  <c r="BU73" i="20"/>
  <c r="BU72" i="20"/>
  <c r="BU71" i="20"/>
  <c r="BU70" i="20"/>
  <c r="BU69" i="20"/>
  <c r="BU68" i="20"/>
  <c r="BU67" i="20"/>
  <c r="BU66" i="20"/>
  <c r="BU65" i="20"/>
  <c r="BU64" i="20"/>
  <c r="BP63" i="20"/>
  <c r="BP53" i="20"/>
  <c r="BP33" i="20"/>
  <c r="BH32" i="20"/>
  <c r="BU32" i="20" s="1"/>
  <c r="BH31" i="20"/>
  <c r="BU31" i="20" s="1"/>
  <c r="BH30" i="20"/>
  <c r="BU30" i="20" s="1"/>
  <c r="BH29" i="20"/>
  <c r="BU29" i="20" s="1"/>
  <c r="BH28" i="20"/>
  <c r="BU28" i="20" s="1"/>
  <c r="BH27" i="20"/>
  <c r="BU27" i="20" s="1"/>
  <c r="BH26" i="20"/>
  <c r="BU26" i="20" s="1"/>
  <c r="BH25" i="20"/>
  <c r="BU25" i="20" s="1"/>
  <c r="BH24" i="20"/>
  <c r="BU24" i="20" s="1"/>
  <c r="BH23" i="20"/>
  <c r="BU23" i="20" s="1"/>
  <c r="BP21" i="20"/>
  <c r="BM8" i="20"/>
  <c r="BM515" i="20" s="1"/>
  <c r="BL8" i="20"/>
  <c r="BL515" i="20" s="1"/>
  <c r="BK8" i="20"/>
  <c r="BK513" i="20" s="1"/>
  <c r="BJ8" i="20"/>
  <c r="BI8" i="20"/>
  <c r="BI513" i="20" s="1"/>
  <c r="BH8" i="20"/>
  <c r="BM7" i="20"/>
  <c r="BM59" i="20" s="1"/>
  <c r="BL7" i="20"/>
  <c r="BL61" i="20" s="1"/>
  <c r="BK7" i="20"/>
  <c r="BJ7" i="20"/>
  <c r="BI7" i="20"/>
  <c r="BH7" i="20"/>
  <c r="AR134" i="20"/>
  <c r="AT134" i="20"/>
  <c r="AV134" i="20"/>
  <c r="AR135" i="20"/>
  <c r="AT135" i="20"/>
  <c r="AV135" i="20"/>
  <c r="AR136" i="20"/>
  <c r="AT136" i="20"/>
  <c r="AV136" i="20"/>
  <c r="AR137" i="20"/>
  <c r="AT137" i="20"/>
  <c r="AV137" i="20"/>
  <c r="AR138" i="20"/>
  <c r="AT138" i="20"/>
  <c r="AV138" i="20"/>
  <c r="AR139" i="20"/>
  <c r="AT139" i="20"/>
  <c r="AV139" i="20"/>
  <c r="AR140" i="20"/>
  <c r="AT140" i="20"/>
  <c r="AV140" i="20"/>
  <c r="AR141" i="20"/>
  <c r="AT141" i="20"/>
  <c r="AV141" i="20"/>
  <c r="AR142" i="20"/>
  <c r="AT142" i="20"/>
  <c r="AV142" i="20"/>
  <c r="AR143" i="20"/>
  <c r="AT143" i="20"/>
  <c r="AV143" i="20"/>
  <c r="AR144" i="20"/>
  <c r="AT144" i="20"/>
  <c r="AV144" i="20"/>
  <c r="AR145" i="20"/>
  <c r="AT145" i="20"/>
  <c r="AV145" i="20"/>
  <c r="AR146" i="20"/>
  <c r="AT146" i="20"/>
  <c r="AV146" i="20"/>
  <c r="AR147" i="20"/>
  <c r="AT147" i="20"/>
  <c r="AV147" i="20"/>
  <c r="AR148" i="20"/>
  <c r="AT148" i="20"/>
  <c r="AV148" i="20"/>
  <c r="AR149" i="20"/>
  <c r="AT149" i="20"/>
  <c r="AV149" i="20"/>
  <c r="AR150" i="20"/>
  <c r="AT150" i="20"/>
  <c r="AV150" i="20"/>
  <c r="AR151" i="20"/>
  <c r="AT151" i="20"/>
  <c r="AV151" i="20"/>
  <c r="AR152" i="20"/>
  <c r="AT152" i="20"/>
  <c r="AV152" i="20"/>
  <c r="AR153" i="20"/>
  <c r="AT153" i="20"/>
  <c r="AV153" i="20"/>
  <c r="AR154" i="20"/>
  <c r="AT154" i="20"/>
  <c r="AV154" i="20"/>
  <c r="AR155" i="20"/>
  <c r="AT155" i="20"/>
  <c r="AV155" i="20"/>
  <c r="AR156" i="20"/>
  <c r="AT156" i="20"/>
  <c r="AV156" i="20"/>
  <c r="AR157" i="20"/>
  <c r="AT157" i="20"/>
  <c r="AV157" i="20"/>
  <c r="AR158" i="20"/>
  <c r="AT158" i="20"/>
  <c r="AV158" i="20"/>
  <c r="AR159" i="20"/>
  <c r="AT159" i="20"/>
  <c r="AV159" i="20"/>
  <c r="AV161" i="20"/>
  <c r="AW161" i="20"/>
  <c r="AV162" i="20"/>
  <c r="AW162" i="20"/>
  <c r="AV163" i="20"/>
  <c r="AW163" i="20"/>
  <c r="AV164" i="20"/>
  <c r="AW164" i="20"/>
  <c r="AV165" i="20"/>
  <c r="AW165" i="20"/>
  <c r="AV166" i="20"/>
  <c r="AW166" i="20"/>
  <c r="AV167" i="20"/>
  <c r="AW167" i="20"/>
  <c r="AV168" i="20"/>
  <c r="AW168" i="20"/>
  <c r="AV169" i="20"/>
  <c r="AW169" i="20"/>
  <c r="AV170" i="20"/>
  <c r="AW170" i="20"/>
  <c r="AV171" i="20"/>
  <c r="AW171" i="20"/>
  <c r="BM171" i="20" s="1"/>
  <c r="AV172" i="20"/>
  <c r="AW172" i="20"/>
  <c r="AV173" i="20"/>
  <c r="AW173" i="20"/>
  <c r="AV174" i="20"/>
  <c r="AW174" i="20"/>
  <c r="AV175" i="20"/>
  <c r="AW175" i="20"/>
  <c r="AV176" i="20"/>
  <c r="AW176" i="20"/>
  <c r="AV178" i="20"/>
  <c r="AW178" i="20"/>
  <c r="BE178" i="20" s="1"/>
  <c r="AV179" i="20"/>
  <c r="AW179" i="20"/>
  <c r="AV180" i="20"/>
  <c r="BD180" i="20" s="1"/>
  <c r="AW180" i="20"/>
  <c r="BE180" i="20" s="1"/>
  <c r="AV181" i="20"/>
  <c r="BD181" i="20" s="1"/>
  <c r="AW181" i="20"/>
  <c r="BE181" i="20" s="1"/>
  <c r="AV182" i="20"/>
  <c r="AW182" i="20"/>
  <c r="BE182" i="20" s="1"/>
  <c r="AV183" i="20"/>
  <c r="AW183" i="20"/>
  <c r="AV185" i="20"/>
  <c r="AW185" i="20"/>
  <c r="AV186" i="20"/>
  <c r="AW186" i="20"/>
  <c r="AV187" i="20"/>
  <c r="AW187" i="20"/>
  <c r="AV188" i="20"/>
  <c r="AW188" i="20"/>
  <c r="AV189" i="20"/>
  <c r="AW189" i="20"/>
  <c r="AV190" i="20"/>
  <c r="AW190" i="20"/>
  <c r="AV191" i="20"/>
  <c r="AW191" i="20"/>
  <c r="AV192" i="20"/>
  <c r="AW192" i="20"/>
  <c r="AV193" i="20"/>
  <c r="BD193" i="20" s="1"/>
  <c r="AW193" i="20"/>
  <c r="AV194" i="20"/>
  <c r="AW194" i="20"/>
  <c r="AV195" i="20"/>
  <c r="AW195" i="20"/>
  <c r="AV196" i="20"/>
  <c r="AW196" i="20"/>
  <c r="AV197" i="20"/>
  <c r="AW197" i="20"/>
  <c r="AV198" i="20"/>
  <c r="AW198" i="20"/>
  <c r="AV199" i="20"/>
  <c r="AW199" i="20"/>
  <c r="AV200" i="20"/>
  <c r="AW200" i="20"/>
  <c r="AV201" i="20"/>
  <c r="AW201" i="20"/>
  <c r="AV202" i="20"/>
  <c r="AW202" i="20"/>
  <c r="AV203" i="20"/>
  <c r="AW203" i="20"/>
  <c r="AV204" i="20"/>
  <c r="AW204" i="20"/>
  <c r="AV205" i="20"/>
  <c r="AW205" i="20"/>
  <c r="AV206" i="20"/>
  <c r="AW206" i="20"/>
  <c r="AV207" i="20"/>
  <c r="AW207" i="20"/>
  <c r="AV208" i="20"/>
  <c r="AW208" i="20"/>
  <c r="AV209" i="20"/>
  <c r="AW209" i="20"/>
  <c r="AV210" i="20"/>
  <c r="AW210" i="20"/>
  <c r="AV211" i="20"/>
  <c r="AW211" i="20"/>
  <c r="AV213" i="20"/>
  <c r="AW213" i="20"/>
  <c r="AV214" i="20"/>
  <c r="AW214" i="20"/>
  <c r="AV215" i="20"/>
  <c r="AW215" i="20"/>
  <c r="BE215" i="20" s="1"/>
  <c r="AV216" i="20"/>
  <c r="AW216" i="20"/>
  <c r="BE216" i="20" s="1"/>
  <c r="AV217" i="20"/>
  <c r="AW217" i="20"/>
  <c r="AV218" i="20"/>
  <c r="AW218" i="20"/>
  <c r="AV219" i="20"/>
  <c r="AW219" i="20"/>
  <c r="BE219" i="20" s="1"/>
  <c r="AV220" i="20"/>
  <c r="AW220" i="20"/>
  <c r="BE220" i="20" s="1"/>
  <c r="AV221" i="20"/>
  <c r="AW221" i="20"/>
  <c r="AV222" i="20"/>
  <c r="AW222" i="20"/>
  <c r="AV223" i="20"/>
  <c r="AW223" i="20"/>
  <c r="BE223" i="20" s="1"/>
  <c r="AV224" i="20"/>
  <c r="AW224" i="20"/>
  <c r="BE224" i="20" s="1"/>
  <c r="AV225" i="20"/>
  <c r="AW225" i="20"/>
  <c r="AV226" i="20"/>
  <c r="BD226" i="20" s="1"/>
  <c r="AW226" i="20"/>
  <c r="AV227" i="20"/>
  <c r="AW227" i="20"/>
  <c r="BE227" i="20" s="1"/>
  <c r="AV228" i="20"/>
  <c r="AW228" i="20"/>
  <c r="BE228" i="20" s="1"/>
  <c r="AV229" i="20"/>
  <c r="AW229" i="20"/>
  <c r="AV230" i="20"/>
  <c r="AW230" i="20"/>
  <c r="AV231" i="20"/>
  <c r="AW231" i="20"/>
  <c r="BE231" i="20" s="1"/>
  <c r="AV232" i="20"/>
  <c r="AW232" i="20"/>
  <c r="BE232" i="20" s="1"/>
  <c r="AV233" i="20"/>
  <c r="AW233" i="20"/>
  <c r="AV234" i="20"/>
  <c r="BD234" i="20" s="1"/>
  <c r="AW234" i="20"/>
  <c r="AV235" i="20"/>
  <c r="AW235" i="20"/>
  <c r="BE235" i="20" s="1"/>
  <c r="AV236" i="20"/>
  <c r="AW236" i="20"/>
  <c r="BE236" i="20" s="1"/>
  <c r="AV237" i="20"/>
  <c r="AW237" i="20"/>
  <c r="AT239" i="20"/>
  <c r="AU239" i="20"/>
  <c r="AV239" i="20"/>
  <c r="AW239" i="20"/>
  <c r="AU240" i="20"/>
  <c r="AV240" i="20"/>
  <c r="BD240" i="20" s="1"/>
  <c r="AW240" i="20"/>
  <c r="AT241" i="20"/>
  <c r="AU241" i="20"/>
  <c r="AV241" i="20"/>
  <c r="AW241" i="20"/>
  <c r="AT242" i="20"/>
  <c r="BD242" i="20" s="1"/>
  <c r="AU242" i="20"/>
  <c r="AV242" i="20"/>
  <c r="AW242" i="20"/>
  <c r="AT243" i="20"/>
  <c r="AU243" i="20"/>
  <c r="AV243" i="20"/>
  <c r="AW243" i="20"/>
  <c r="AT244" i="20"/>
  <c r="BD244" i="20" s="1"/>
  <c r="AU244" i="20"/>
  <c r="AV244" i="20"/>
  <c r="AW244" i="20"/>
  <c r="AT245" i="20"/>
  <c r="AU245" i="20"/>
  <c r="AV245" i="20"/>
  <c r="AW245" i="20"/>
  <c r="AT246" i="20"/>
  <c r="BD246" i="20" s="1"/>
  <c r="AU246" i="20"/>
  <c r="AV246" i="20"/>
  <c r="AW246" i="20"/>
  <c r="AT247" i="20"/>
  <c r="AU247" i="20"/>
  <c r="AV247" i="20"/>
  <c r="AW247" i="20"/>
  <c r="AT248" i="20"/>
  <c r="BD248" i="20" s="1"/>
  <c r="AU248" i="20"/>
  <c r="AV248" i="20"/>
  <c r="AW248" i="20"/>
  <c r="AT249" i="20"/>
  <c r="AU249" i="20"/>
  <c r="AV249" i="20"/>
  <c r="AW249" i="20"/>
  <c r="AT250" i="20"/>
  <c r="BD250" i="20" s="1"/>
  <c r="AU250" i="20"/>
  <c r="AV250" i="20"/>
  <c r="AW250" i="20"/>
  <c r="AT251" i="20"/>
  <c r="AU251" i="20"/>
  <c r="AV251" i="20"/>
  <c r="AW251" i="20"/>
  <c r="AT252" i="20"/>
  <c r="BD252" i="20" s="1"/>
  <c r="AU252" i="20"/>
  <c r="AV252" i="20"/>
  <c r="AW252" i="20"/>
  <c r="AT253" i="20"/>
  <c r="AU253" i="20"/>
  <c r="AV253" i="20"/>
  <c r="AW253" i="20"/>
  <c r="AT254" i="20"/>
  <c r="BD254" i="20" s="1"/>
  <c r="AU254" i="20"/>
  <c r="AV254" i="20"/>
  <c r="AW254" i="20"/>
  <c r="AT255" i="20"/>
  <c r="AU255" i="20"/>
  <c r="AV255" i="20"/>
  <c r="AW255" i="20"/>
  <c r="AT256" i="20"/>
  <c r="BD256" i="20" s="1"/>
  <c r="AU256" i="20"/>
  <c r="AV256" i="20"/>
  <c r="AW256" i="20"/>
  <c r="AT257" i="20"/>
  <c r="BD257" i="20" s="1"/>
  <c r="AU257" i="20"/>
  <c r="AV257" i="20"/>
  <c r="AW257" i="20"/>
  <c r="AT258" i="20"/>
  <c r="BD258" i="20" s="1"/>
  <c r="AU258" i="20"/>
  <c r="AV258" i="20"/>
  <c r="AW258" i="20"/>
  <c r="AT259" i="20"/>
  <c r="AU259" i="20"/>
  <c r="AV259" i="20"/>
  <c r="AW259" i="20"/>
  <c r="AT260" i="20"/>
  <c r="BD260" i="20" s="1"/>
  <c r="AU260" i="20"/>
  <c r="AV260" i="20"/>
  <c r="AW260" i="20"/>
  <c r="AT261" i="20"/>
  <c r="AU261" i="20"/>
  <c r="AV261" i="20"/>
  <c r="AW261" i="20"/>
  <c r="AT262" i="20"/>
  <c r="BD262" i="20" s="1"/>
  <c r="AU262" i="20"/>
  <c r="AV262" i="20"/>
  <c r="AW262" i="20"/>
  <c r="AU263" i="20"/>
  <c r="AV263" i="20"/>
  <c r="AW263" i="20"/>
  <c r="AT264" i="20"/>
  <c r="BD264" i="20" s="1"/>
  <c r="AU264" i="20"/>
  <c r="AV264" i="20"/>
  <c r="AW264" i="20"/>
  <c r="AT265" i="20"/>
  <c r="BD265" i="20" s="1"/>
  <c r="AU265" i="20"/>
  <c r="AV265" i="20"/>
  <c r="AW265" i="20"/>
  <c r="AT266" i="20"/>
  <c r="BD266" i="20" s="1"/>
  <c r="AU266" i="20"/>
  <c r="AV266" i="20"/>
  <c r="AW266" i="20"/>
  <c r="AT267" i="20"/>
  <c r="AU267" i="20"/>
  <c r="AV267" i="20"/>
  <c r="AW267" i="20"/>
  <c r="AT268" i="20"/>
  <c r="BD268" i="20" s="1"/>
  <c r="AU268" i="20"/>
  <c r="AV268" i="20"/>
  <c r="AW268" i="20"/>
  <c r="AT270" i="20"/>
  <c r="AU270" i="20"/>
  <c r="BE270" i="20" s="1"/>
  <c r="AV270" i="20"/>
  <c r="AW270" i="20"/>
  <c r="AU272" i="20"/>
  <c r="AV272" i="20"/>
  <c r="BD272" i="20" s="1"/>
  <c r="AW272" i="20"/>
  <c r="AT273" i="20"/>
  <c r="BD273" i="20" s="1"/>
  <c r="AU273" i="20"/>
  <c r="AV273" i="20"/>
  <c r="AW273" i="20"/>
  <c r="AT274" i="20"/>
  <c r="AU274" i="20"/>
  <c r="AV274" i="20"/>
  <c r="AW274" i="20"/>
  <c r="AV275" i="20"/>
  <c r="AW275" i="20"/>
  <c r="AT276" i="20"/>
  <c r="AU276" i="20"/>
  <c r="AV276" i="20"/>
  <c r="AW276" i="20"/>
  <c r="AT277" i="20"/>
  <c r="AU277" i="20"/>
  <c r="AV277" i="20"/>
  <c r="AW277" i="20"/>
  <c r="AU278" i="20"/>
  <c r="AV278" i="20"/>
  <c r="AW278" i="20"/>
  <c r="AT279" i="20"/>
  <c r="BD279" i="20" s="1"/>
  <c r="AU279" i="20"/>
  <c r="AV279" i="20"/>
  <c r="AW279" i="20"/>
  <c r="AT280" i="20"/>
  <c r="AU280" i="20"/>
  <c r="AV280" i="20"/>
  <c r="AW280" i="20"/>
  <c r="AT281" i="20"/>
  <c r="AU281" i="20"/>
  <c r="AV281" i="20"/>
  <c r="AW281" i="20"/>
  <c r="AT282" i="20"/>
  <c r="AU282" i="20"/>
  <c r="AV282" i="20"/>
  <c r="AW282" i="20"/>
  <c r="AT283" i="20"/>
  <c r="BD283" i="20" s="1"/>
  <c r="AU283" i="20"/>
  <c r="AV283" i="20"/>
  <c r="AW283" i="20"/>
  <c r="AT284" i="20"/>
  <c r="AU284" i="20"/>
  <c r="AV284" i="20"/>
  <c r="AW284" i="20"/>
  <c r="AT286" i="20"/>
  <c r="BD286" i="20" s="1"/>
  <c r="AU286" i="20"/>
  <c r="AV286" i="20"/>
  <c r="AW286" i="20"/>
  <c r="AT287" i="20"/>
  <c r="AU287" i="20"/>
  <c r="AV287" i="20"/>
  <c r="BD287" i="20" s="1"/>
  <c r="AW287" i="20"/>
  <c r="BE287" i="20" s="1"/>
  <c r="AT288" i="20"/>
  <c r="BD288" i="20" s="1"/>
  <c r="AU288" i="20"/>
  <c r="AV288" i="20"/>
  <c r="AW288" i="20"/>
  <c r="AT289" i="20"/>
  <c r="AU289" i="20"/>
  <c r="AV289" i="20"/>
  <c r="AW289" i="20"/>
  <c r="AT290" i="20"/>
  <c r="BD290" i="20" s="1"/>
  <c r="AU290" i="20"/>
  <c r="AV290" i="20"/>
  <c r="AW290" i="20"/>
  <c r="AT291" i="20"/>
  <c r="AU291" i="20"/>
  <c r="AV291" i="20"/>
  <c r="AW291" i="20"/>
  <c r="AT292" i="20"/>
  <c r="BD292" i="20" s="1"/>
  <c r="AU292" i="20"/>
  <c r="AV292" i="20"/>
  <c r="AW292" i="20"/>
  <c r="AT293" i="20"/>
  <c r="AU293" i="20"/>
  <c r="AV293" i="20"/>
  <c r="AW293" i="20"/>
  <c r="AT294" i="20"/>
  <c r="BD294" i="20" s="1"/>
  <c r="AU294" i="20"/>
  <c r="AV294" i="20"/>
  <c r="AW294" i="20"/>
  <c r="AT295" i="20"/>
  <c r="AU295" i="20"/>
  <c r="AV295" i="20"/>
  <c r="BD295" i="20" s="1"/>
  <c r="AW295" i="20"/>
  <c r="BE295" i="20" s="1"/>
  <c r="AT297" i="20"/>
  <c r="BD297" i="20" s="1"/>
  <c r="AU297" i="20"/>
  <c r="AV297" i="20"/>
  <c r="AW297" i="20"/>
  <c r="AT298" i="20"/>
  <c r="AU298" i="20"/>
  <c r="AV298" i="20"/>
  <c r="AW298" i="20"/>
  <c r="AT299" i="20"/>
  <c r="BD299" i="20" s="1"/>
  <c r="AU299" i="20"/>
  <c r="AV299" i="20"/>
  <c r="AW299" i="20"/>
  <c r="AT300" i="20"/>
  <c r="AU300" i="20"/>
  <c r="AV300" i="20"/>
  <c r="AW300" i="20"/>
  <c r="AT301" i="20"/>
  <c r="BD301" i="20" s="1"/>
  <c r="AU301" i="20"/>
  <c r="AV301" i="20"/>
  <c r="AW301" i="20"/>
  <c r="AU302" i="20"/>
  <c r="AV302" i="20"/>
  <c r="AW302" i="20"/>
  <c r="AT303" i="20"/>
  <c r="AU303" i="20"/>
  <c r="AV303" i="20"/>
  <c r="AW303" i="20"/>
  <c r="AV304" i="20"/>
  <c r="AW304" i="20"/>
  <c r="AT305" i="20"/>
  <c r="AU305" i="20"/>
  <c r="AV305" i="20"/>
  <c r="AW305" i="20"/>
  <c r="AT306" i="20"/>
  <c r="BD306" i="20" s="1"/>
  <c r="AU306" i="20"/>
  <c r="AV306" i="20"/>
  <c r="AW306" i="20"/>
  <c r="AT307" i="20"/>
  <c r="AU307" i="20"/>
  <c r="AV307" i="20"/>
  <c r="AW307" i="20"/>
  <c r="AU308" i="20"/>
  <c r="AV308" i="20"/>
  <c r="AW308" i="20"/>
  <c r="AV309" i="20"/>
  <c r="AW309" i="20"/>
  <c r="AT310" i="20"/>
  <c r="AU310" i="20"/>
  <c r="AV310" i="20"/>
  <c r="AW310" i="20"/>
  <c r="AT311" i="20"/>
  <c r="AU311" i="20"/>
  <c r="AV311" i="20"/>
  <c r="AW311" i="20"/>
  <c r="AT312" i="20"/>
  <c r="AU312" i="20"/>
  <c r="AV312" i="20"/>
  <c r="AW312" i="20"/>
  <c r="AV313" i="20"/>
  <c r="AW313" i="20"/>
  <c r="BE313" i="20" s="1"/>
  <c r="AT314" i="20"/>
  <c r="AU314" i="20"/>
  <c r="AV314" i="20"/>
  <c r="AW314" i="20"/>
  <c r="AU315" i="20"/>
  <c r="AV315" i="20"/>
  <c r="BD315" i="20" s="1"/>
  <c r="AW315" i="20"/>
  <c r="AT316" i="20"/>
  <c r="BD316" i="20" s="1"/>
  <c r="AU316" i="20"/>
  <c r="AV316" i="20"/>
  <c r="AW316" i="20"/>
  <c r="AT317" i="20"/>
  <c r="AU317" i="20"/>
  <c r="AV317" i="20"/>
  <c r="AW317" i="20"/>
  <c r="AT318" i="20"/>
  <c r="BD318" i="20" s="1"/>
  <c r="AU318" i="20"/>
  <c r="AV318" i="20"/>
  <c r="AW318" i="20"/>
  <c r="AW8" i="20"/>
  <c r="AV8" i="20"/>
  <c r="AU8" i="20"/>
  <c r="AU515" i="20" s="1"/>
  <c r="AT8" i="20"/>
  <c r="AT515" i="20" s="1"/>
  <c r="AS8" i="20"/>
  <c r="AS513" i="20" s="1"/>
  <c r="AR8" i="20"/>
  <c r="AR513" i="20" s="1"/>
  <c r="AW7" i="20"/>
  <c r="DG7" i="20" s="1"/>
  <c r="AV7" i="20"/>
  <c r="AU7" i="20"/>
  <c r="AT7" i="20"/>
  <c r="AS7" i="20"/>
  <c r="AR7" i="20"/>
  <c r="W496" i="20"/>
  <c r="W495" i="20"/>
  <c r="W493" i="20"/>
  <c r="S496" i="20"/>
  <c r="S495" i="20"/>
  <c r="S493" i="20"/>
  <c r="Q496" i="20"/>
  <c r="O496" i="20"/>
  <c r="M496" i="20"/>
  <c r="AO497" i="20"/>
  <c r="AN497" i="20"/>
  <c r="AI496" i="20"/>
  <c r="AI495" i="20"/>
  <c r="AI493" i="20"/>
  <c r="AG496" i="20"/>
  <c r="AE496" i="20"/>
  <c r="AC496" i="20"/>
  <c r="AK362" i="20"/>
  <c r="BQ362" i="20" s="1"/>
  <c r="AK363" i="20"/>
  <c r="BQ363" i="20" s="1"/>
  <c r="AK364" i="20"/>
  <c r="BQ364" i="20" s="1"/>
  <c r="AK365" i="20"/>
  <c r="BQ365" i="20" s="1"/>
  <c r="AK366" i="20"/>
  <c r="BQ366" i="20" s="1"/>
  <c r="AK367" i="20"/>
  <c r="BQ367" i="20" s="1"/>
  <c r="AK368" i="20"/>
  <c r="BQ368" i="20" s="1"/>
  <c r="AK369" i="20"/>
  <c r="BQ369" i="20" s="1"/>
  <c r="AK370" i="20"/>
  <c r="BQ370" i="20" s="1"/>
  <c r="AK371" i="20"/>
  <c r="BQ371" i="20" s="1"/>
  <c r="AK372" i="20"/>
  <c r="BQ372" i="20" s="1"/>
  <c r="AK373" i="20"/>
  <c r="BQ373" i="20" s="1"/>
  <c r="AK361" i="20"/>
  <c r="BQ361" i="20" s="1"/>
  <c r="AJ362" i="20"/>
  <c r="BP362" i="20" s="1"/>
  <c r="AJ363" i="20"/>
  <c r="BP363" i="20" s="1"/>
  <c r="AJ364" i="20"/>
  <c r="BP364" i="20" s="1"/>
  <c r="AJ365" i="20"/>
  <c r="BP365" i="20" s="1"/>
  <c r="AJ366" i="20"/>
  <c r="BP366" i="20" s="1"/>
  <c r="AJ367" i="20"/>
  <c r="BP367" i="20" s="1"/>
  <c r="AJ368" i="20"/>
  <c r="BP368" i="20" s="1"/>
  <c r="AJ369" i="20"/>
  <c r="BP369" i="20" s="1"/>
  <c r="AJ370" i="20"/>
  <c r="BP370" i="20" s="1"/>
  <c r="AJ371" i="20"/>
  <c r="BP371" i="20" s="1"/>
  <c r="AJ372" i="20"/>
  <c r="BP372" i="20" s="1"/>
  <c r="AJ373" i="20"/>
  <c r="BP373" i="20" s="1"/>
  <c r="AJ361" i="20"/>
  <c r="BP361" i="20" s="1"/>
  <c r="AR2" i="20"/>
  <c r="AS2" i="20"/>
  <c r="AT2" i="20"/>
  <c r="AU2" i="20"/>
  <c r="AV2" i="20"/>
  <c r="AW2" i="20"/>
  <c r="AX2" i="20"/>
  <c r="AY2" i="20"/>
  <c r="AZ2" i="20"/>
  <c r="BA2" i="20"/>
  <c r="BB2" i="20"/>
  <c r="BC2" i="20"/>
  <c r="BD2" i="20"/>
  <c r="BE2" i="20"/>
  <c r="AQ4" i="20"/>
  <c r="AR4" i="20"/>
  <c r="AS4" i="20"/>
  <c r="AT4" i="20"/>
  <c r="AU4" i="20"/>
  <c r="AV4" i="20"/>
  <c r="AW4" i="20"/>
  <c r="AX4" i="20"/>
  <c r="AY4" i="20"/>
  <c r="AZ4" i="20"/>
  <c r="BA4" i="20"/>
  <c r="BB4" i="20"/>
  <c r="BC4" i="20"/>
  <c r="BD4" i="20"/>
  <c r="BE4" i="20"/>
  <c r="AQ5" i="20"/>
  <c r="AQ6" i="20"/>
  <c r="AR6" i="20"/>
  <c r="AT6" i="20"/>
  <c r="AV6" i="20"/>
  <c r="AW6" i="20"/>
  <c r="AX6" i="20"/>
  <c r="AY6" i="20"/>
  <c r="AZ6" i="20"/>
  <c r="BA6" i="20"/>
  <c r="BB6" i="20"/>
  <c r="BC6" i="20"/>
  <c r="BD6" i="20"/>
  <c r="BE6" i="20"/>
  <c r="AQ7" i="20"/>
  <c r="AQ8" i="20"/>
  <c r="AQ9" i="20"/>
  <c r="AR9" i="20"/>
  <c r="AS9" i="20"/>
  <c r="AT9" i="20"/>
  <c r="AU9" i="20"/>
  <c r="AV9" i="20"/>
  <c r="AW9" i="20"/>
  <c r="AX9" i="20"/>
  <c r="AY9" i="20"/>
  <c r="AZ9" i="20"/>
  <c r="BA9" i="20"/>
  <c r="BB9" i="20"/>
  <c r="BC9" i="20"/>
  <c r="AQ10" i="20"/>
  <c r="AR10" i="20"/>
  <c r="AS10" i="20"/>
  <c r="AT10" i="20"/>
  <c r="AU10" i="20"/>
  <c r="AV10" i="20"/>
  <c r="AW10" i="20"/>
  <c r="AX10" i="20"/>
  <c r="AY10" i="20"/>
  <c r="AZ10" i="20"/>
  <c r="BA10" i="20"/>
  <c r="BB10" i="20"/>
  <c r="BC10" i="20"/>
  <c r="AQ11" i="20"/>
  <c r="AR11" i="20"/>
  <c r="AS11" i="20"/>
  <c r="AT11" i="20"/>
  <c r="AU11" i="20"/>
  <c r="AV11" i="20"/>
  <c r="AW11" i="20"/>
  <c r="AX11" i="20"/>
  <c r="AY11" i="20"/>
  <c r="AZ11" i="20"/>
  <c r="BA11" i="20"/>
  <c r="BB11" i="20"/>
  <c r="BC11" i="20"/>
  <c r="AQ12" i="20"/>
  <c r="AR12" i="20"/>
  <c r="AS12" i="20"/>
  <c r="AT12" i="20"/>
  <c r="AU12" i="20"/>
  <c r="AV12" i="20"/>
  <c r="AW12" i="20"/>
  <c r="AX12" i="20"/>
  <c r="AY12" i="20"/>
  <c r="AZ12" i="20"/>
  <c r="BA12" i="20"/>
  <c r="BB12" i="20"/>
  <c r="BC12" i="20"/>
  <c r="AQ13" i="20"/>
  <c r="AR13" i="20"/>
  <c r="AS13" i="20"/>
  <c r="AT13" i="20"/>
  <c r="AU13" i="20"/>
  <c r="AV13" i="20"/>
  <c r="AW13" i="20"/>
  <c r="AX13" i="20"/>
  <c r="AY13" i="20"/>
  <c r="AZ13" i="20"/>
  <c r="BA13" i="20"/>
  <c r="BB13" i="20"/>
  <c r="BC13" i="20"/>
  <c r="AQ14" i="20"/>
  <c r="AR14" i="20"/>
  <c r="AS14" i="20"/>
  <c r="AT14" i="20"/>
  <c r="AU14" i="20"/>
  <c r="AV14" i="20"/>
  <c r="AW14" i="20"/>
  <c r="AX14" i="20"/>
  <c r="AY14" i="20"/>
  <c r="AZ14" i="20"/>
  <c r="BA14" i="20"/>
  <c r="BB14" i="20"/>
  <c r="BC14" i="20"/>
  <c r="AQ15" i="20"/>
  <c r="AR15" i="20"/>
  <c r="AS15" i="20"/>
  <c r="AT15" i="20"/>
  <c r="AU15" i="20"/>
  <c r="AV15" i="20"/>
  <c r="AW15" i="20"/>
  <c r="AX15" i="20"/>
  <c r="AY15" i="20"/>
  <c r="AZ15" i="20"/>
  <c r="BA15" i="20"/>
  <c r="BB15" i="20"/>
  <c r="BC15" i="20"/>
  <c r="AQ16" i="20"/>
  <c r="AR16" i="20"/>
  <c r="AS16" i="20"/>
  <c r="AT16" i="20"/>
  <c r="AU16" i="20"/>
  <c r="AV16" i="20"/>
  <c r="AW16" i="20"/>
  <c r="AX16" i="20"/>
  <c r="AY16" i="20"/>
  <c r="AZ16" i="20"/>
  <c r="BA16" i="20"/>
  <c r="BB16" i="20"/>
  <c r="BC16" i="20"/>
  <c r="AQ17" i="20"/>
  <c r="AR17" i="20"/>
  <c r="AS17" i="20"/>
  <c r="AT17" i="20"/>
  <c r="AU17" i="20"/>
  <c r="AV17" i="20"/>
  <c r="AW17" i="20"/>
  <c r="AX17" i="20"/>
  <c r="AY17" i="20"/>
  <c r="AZ17" i="20"/>
  <c r="BA17" i="20"/>
  <c r="BB17" i="20"/>
  <c r="BC17" i="20"/>
  <c r="AQ18" i="20"/>
  <c r="AR18" i="20"/>
  <c r="AS18" i="20"/>
  <c r="AT18" i="20"/>
  <c r="AU18" i="20"/>
  <c r="AV18" i="20"/>
  <c r="AW18" i="20"/>
  <c r="AX18" i="20"/>
  <c r="AY18" i="20"/>
  <c r="AZ18" i="20"/>
  <c r="BA18" i="20"/>
  <c r="BB18" i="20"/>
  <c r="BC18" i="20"/>
  <c r="AQ19" i="20"/>
  <c r="AR19" i="20"/>
  <c r="AS19" i="20"/>
  <c r="AT19" i="20"/>
  <c r="AU19" i="20"/>
  <c r="AV19" i="20"/>
  <c r="AW19" i="20"/>
  <c r="AX19" i="20"/>
  <c r="AY19" i="20"/>
  <c r="AZ19" i="20"/>
  <c r="BA19" i="20"/>
  <c r="BB19" i="20"/>
  <c r="BC19" i="20"/>
  <c r="AQ20" i="20"/>
  <c r="AR20" i="20"/>
  <c r="AS20" i="20"/>
  <c r="AT20" i="20"/>
  <c r="AU20" i="20"/>
  <c r="AV20" i="20"/>
  <c r="AW20" i="20"/>
  <c r="AX20" i="20"/>
  <c r="AY20" i="20"/>
  <c r="AZ20" i="20"/>
  <c r="BA20" i="20"/>
  <c r="BB20" i="20"/>
  <c r="BC20" i="20"/>
  <c r="AS22" i="20"/>
  <c r="AT22" i="20"/>
  <c r="AU22" i="20"/>
  <c r="AV22" i="20"/>
  <c r="AW22" i="20"/>
  <c r="AZ22" i="20"/>
  <c r="BA22" i="20"/>
  <c r="AS23" i="20"/>
  <c r="AU23" i="20"/>
  <c r="AV23" i="20"/>
  <c r="AW23" i="20"/>
  <c r="AZ23" i="20"/>
  <c r="BA23" i="20"/>
  <c r="AS24" i="20"/>
  <c r="AT24" i="20"/>
  <c r="AU24" i="20"/>
  <c r="AV24" i="20"/>
  <c r="AW24" i="20"/>
  <c r="AZ24" i="20"/>
  <c r="BA24" i="20"/>
  <c r="AS25" i="20"/>
  <c r="AT25" i="20"/>
  <c r="AU25" i="20"/>
  <c r="AV25" i="20"/>
  <c r="AW25" i="20"/>
  <c r="AZ25" i="20"/>
  <c r="BA25" i="20"/>
  <c r="AS26" i="20"/>
  <c r="AT26" i="20"/>
  <c r="AU26" i="20"/>
  <c r="AV26" i="20"/>
  <c r="AW26" i="20"/>
  <c r="AZ26" i="20"/>
  <c r="BA26" i="20"/>
  <c r="AS27" i="20"/>
  <c r="BE27" i="20" s="1"/>
  <c r="AT27" i="20"/>
  <c r="AU27" i="20"/>
  <c r="AV27" i="20"/>
  <c r="AW27" i="20"/>
  <c r="AZ27" i="20"/>
  <c r="BA27" i="20"/>
  <c r="AS28" i="20"/>
  <c r="BE28" i="20" s="1"/>
  <c r="AT28" i="20"/>
  <c r="AU28" i="20"/>
  <c r="AV28" i="20"/>
  <c r="AW28" i="20"/>
  <c r="AZ28" i="20"/>
  <c r="BA28" i="20"/>
  <c r="AS29" i="20"/>
  <c r="AT29" i="20"/>
  <c r="AU29" i="20"/>
  <c r="AV29" i="20"/>
  <c r="AW29" i="20"/>
  <c r="AZ29" i="20"/>
  <c r="BA29" i="20"/>
  <c r="AS30" i="20"/>
  <c r="AT30" i="20"/>
  <c r="AU30" i="20"/>
  <c r="AV30" i="20"/>
  <c r="AW30" i="20"/>
  <c r="AZ30" i="20"/>
  <c r="BA30" i="20"/>
  <c r="AS31" i="20"/>
  <c r="AT31" i="20"/>
  <c r="AU31" i="20"/>
  <c r="AV31" i="20"/>
  <c r="AW31" i="20"/>
  <c r="AZ31" i="20"/>
  <c r="BA31" i="20"/>
  <c r="AS32" i="20"/>
  <c r="AT32" i="20"/>
  <c r="AU32" i="20"/>
  <c r="AW32" i="20"/>
  <c r="AZ32" i="20"/>
  <c r="BA32" i="20"/>
  <c r="AZ34" i="20"/>
  <c r="BA34" i="20"/>
  <c r="AZ35" i="20"/>
  <c r="BA35" i="20"/>
  <c r="AZ36" i="20"/>
  <c r="BA36" i="20"/>
  <c r="AZ37" i="20"/>
  <c r="BA37" i="20"/>
  <c r="AZ38" i="20"/>
  <c r="BA38" i="20"/>
  <c r="AZ39" i="20"/>
  <c r="BA39" i="20"/>
  <c r="AZ40" i="20"/>
  <c r="BA40" i="20"/>
  <c r="AZ42" i="20"/>
  <c r="BA42" i="20"/>
  <c r="AZ43" i="20"/>
  <c r="BA43" i="20"/>
  <c r="AZ44" i="20"/>
  <c r="BA44" i="20"/>
  <c r="AZ45" i="20"/>
  <c r="BA45" i="20"/>
  <c r="AZ46" i="20"/>
  <c r="BA46" i="20"/>
  <c r="AZ47" i="20"/>
  <c r="BA47" i="20"/>
  <c r="AZ48" i="20"/>
  <c r="BA48" i="20"/>
  <c r="AZ49" i="20"/>
  <c r="BA49" i="20"/>
  <c r="AZ50" i="20"/>
  <c r="BA50" i="20"/>
  <c r="AZ51" i="20"/>
  <c r="BA51" i="20"/>
  <c r="AZ52" i="20"/>
  <c r="BA52" i="20"/>
  <c r="AZ54" i="20"/>
  <c r="BA54" i="20"/>
  <c r="AZ55" i="20"/>
  <c r="BA55" i="20"/>
  <c r="AZ56" i="20"/>
  <c r="BA56" i="20"/>
  <c r="AZ57" i="20"/>
  <c r="BA57" i="20"/>
  <c r="AZ58" i="20"/>
  <c r="BA58" i="20"/>
  <c r="AZ60" i="20"/>
  <c r="BA60" i="20"/>
  <c r="AZ61" i="20"/>
  <c r="BA61" i="20"/>
  <c r="AZ62" i="20"/>
  <c r="BA62" i="20"/>
  <c r="AR64" i="20"/>
  <c r="AS64" i="20"/>
  <c r="AT64" i="20"/>
  <c r="AU64" i="20"/>
  <c r="AV64" i="20"/>
  <c r="AW64" i="20"/>
  <c r="AZ64" i="20"/>
  <c r="BA64" i="20"/>
  <c r="AR65" i="20"/>
  <c r="AS65" i="20"/>
  <c r="AT65" i="20"/>
  <c r="AU65" i="20"/>
  <c r="AV65" i="20"/>
  <c r="AW65" i="20"/>
  <c r="AZ65" i="20"/>
  <c r="BA65" i="20"/>
  <c r="AS66" i="20"/>
  <c r="AT66" i="20"/>
  <c r="AU66" i="20"/>
  <c r="AV66" i="20"/>
  <c r="AW66" i="20"/>
  <c r="AZ66" i="20"/>
  <c r="BA66" i="20"/>
  <c r="AR67" i="20"/>
  <c r="AS67" i="20"/>
  <c r="AT67" i="20"/>
  <c r="AU67" i="20"/>
  <c r="AV67" i="20"/>
  <c r="AW67" i="20"/>
  <c r="AZ67" i="20"/>
  <c r="BA67" i="20"/>
  <c r="AS68" i="20"/>
  <c r="AT68" i="20"/>
  <c r="AU68" i="20"/>
  <c r="AV68" i="20"/>
  <c r="AW68" i="20"/>
  <c r="AZ68" i="20"/>
  <c r="BA68" i="20"/>
  <c r="AR69" i="20"/>
  <c r="AS69" i="20"/>
  <c r="AT69" i="20"/>
  <c r="AU69" i="20"/>
  <c r="AV69" i="20"/>
  <c r="AW69" i="20"/>
  <c r="AR70" i="20"/>
  <c r="AS70" i="20"/>
  <c r="AU70" i="20"/>
  <c r="AV70" i="20"/>
  <c r="AW70" i="20"/>
  <c r="AZ70" i="20"/>
  <c r="BA70" i="20"/>
  <c r="AR71" i="20"/>
  <c r="BD71" i="20" s="1"/>
  <c r="AS71" i="20"/>
  <c r="AT71" i="20"/>
  <c r="AU71" i="20"/>
  <c r="AW71" i="20"/>
  <c r="AZ71" i="20"/>
  <c r="BA71" i="20"/>
  <c r="AR72" i="20"/>
  <c r="BD72" i="20" s="1"/>
  <c r="AS72" i="20"/>
  <c r="BE72" i="20" s="1"/>
  <c r="AT72" i="20"/>
  <c r="AU72" i="20"/>
  <c r="AV72" i="20"/>
  <c r="AW72" i="20"/>
  <c r="AZ72" i="20"/>
  <c r="BA72" i="20"/>
  <c r="AR73" i="20"/>
  <c r="BD73" i="20" s="1"/>
  <c r="AS73" i="20"/>
  <c r="BE73" i="20" s="1"/>
  <c r="AT73" i="20"/>
  <c r="AU73" i="20"/>
  <c r="AV73" i="20"/>
  <c r="AW73" i="20"/>
  <c r="AZ73" i="20"/>
  <c r="BA73" i="20"/>
  <c r="AR74" i="20"/>
  <c r="BD74" i="20" s="1"/>
  <c r="AS74" i="20"/>
  <c r="BE74" i="20" s="1"/>
  <c r="AT74" i="20"/>
  <c r="AU74" i="20"/>
  <c r="AV74" i="20"/>
  <c r="AW74" i="20"/>
  <c r="AZ74" i="20"/>
  <c r="BA74" i="20"/>
  <c r="AR76" i="20"/>
  <c r="BD76" i="20" s="1"/>
  <c r="AS76" i="20"/>
  <c r="BE76" i="20" s="1"/>
  <c r="AT76" i="20"/>
  <c r="AU76" i="20"/>
  <c r="AV76" i="20"/>
  <c r="AW76" i="20"/>
  <c r="AZ76" i="20"/>
  <c r="BA76" i="20"/>
  <c r="AR77" i="20"/>
  <c r="BD77" i="20" s="1"/>
  <c r="AS77" i="20"/>
  <c r="BE77" i="20" s="1"/>
  <c r="AT77" i="20"/>
  <c r="AU77" i="20"/>
  <c r="AV77" i="20"/>
  <c r="AW77" i="20"/>
  <c r="AZ77" i="20"/>
  <c r="BA77" i="20"/>
  <c r="AR78" i="20"/>
  <c r="BD78" i="20" s="1"/>
  <c r="AS78" i="20"/>
  <c r="BE78" i="20" s="1"/>
  <c r="AT78" i="20"/>
  <c r="AU78" i="20"/>
  <c r="AV78" i="20"/>
  <c r="AW78" i="20"/>
  <c r="AZ78" i="20"/>
  <c r="BA78" i="20"/>
  <c r="AR79" i="20"/>
  <c r="BD79" i="20" s="1"/>
  <c r="AS79" i="20"/>
  <c r="BE79" i="20" s="1"/>
  <c r="AT79" i="20"/>
  <c r="AU79" i="20"/>
  <c r="AV79" i="20"/>
  <c r="AW79" i="20"/>
  <c r="AZ79" i="20"/>
  <c r="BA79" i="20"/>
  <c r="AR80" i="20"/>
  <c r="BD80" i="20" s="1"/>
  <c r="AS80" i="20"/>
  <c r="BE80" i="20" s="1"/>
  <c r="AT80" i="20"/>
  <c r="AU80" i="20"/>
  <c r="AV80" i="20"/>
  <c r="AW80" i="20"/>
  <c r="AZ80" i="20"/>
  <c r="BA80" i="20"/>
  <c r="AR81" i="20"/>
  <c r="BD81" i="20" s="1"/>
  <c r="AS81" i="20"/>
  <c r="BE81" i="20" s="1"/>
  <c r="AT81" i="20"/>
  <c r="AU81" i="20"/>
  <c r="AV81" i="20"/>
  <c r="AW81" i="20"/>
  <c r="AZ81" i="20"/>
  <c r="BA81" i="20"/>
  <c r="AR82" i="20"/>
  <c r="BD82" i="20" s="1"/>
  <c r="AS82" i="20"/>
  <c r="BE82" i="20" s="1"/>
  <c r="AT82" i="20"/>
  <c r="AU82" i="20"/>
  <c r="AV82" i="20"/>
  <c r="AW82" i="20"/>
  <c r="AZ82" i="20"/>
  <c r="BA82" i="20"/>
  <c r="AR83" i="20"/>
  <c r="BD83" i="20" s="1"/>
  <c r="AS83" i="20"/>
  <c r="BE83" i="20" s="1"/>
  <c r="AT83" i="20"/>
  <c r="AU83" i="20"/>
  <c r="AV83" i="20"/>
  <c r="AW83" i="20"/>
  <c r="AZ83" i="20"/>
  <c r="BA83" i="20"/>
  <c r="AR84" i="20"/>
  <c r="BD84" i="20" s="1"/>
  <c r="AS84" i="20"/>
  <c r="BE84" i="20" s="1"/>
  <c r="AT84" i="20"/>
  <c r="AU84" i="20"/>
  <c r="AV84" i="20"/>
  <c r="AW84" i="20"/>
  <c r="AZ84" i="20"/>
  <c r="BA84" i="20"/>
  <c r="AR85" i="20"/>
  <c r="BD85" i="20" s="1"/>
  <c r="AS85" i="20"/>
  <c r="BE85" i="20" s="1"/>
  <c r="AT85" i="20"/>
  <c r="AU85" i="20"/>
  <c r="AV85" i="20"/>
  <c r="AW85" i="20"/>
  <c r="AZ85" i="20"/>
  <c r="BA85" i="20"/>
  <c r="AS87" i="20"/>
  <c r="BE87" i="20" s="1"/>
  <c r="AT87" i="20"/>
  <c r="BD87" i="20" s="1"/>
  <c r="AU87" i="20"/>
  <c r="AW87" i="20"/>
  <c r="AR88" i="20"/>
  <c r="AS88" i="20"/>
  <c r="AT88" i="20"/>
  <c r="AU88" i="20"/>
  <c r="AV88" i="20"/>
  <c r="AW88" i="20"/>
  <c r="AZ88" i="20"/>
  <c r="BA88" i="20"/>
  <c r="AR89" i="20"/>
  <c r="AS89" i="20"/>
  <c r="AT89" i="20"/>
  <c r="AU89" i="20"/>
  <c r="AV89" i="20"/>
  <c r="AW89" i="20"/>
  <c r="AZ89" i="20"/>
  <c r="BA89" i="20"/>
  <c r="AR90" i="20"/>
  <c r="AS90" i="20"/>
  <c r="AU90" i="20"/>
  <c r="AV90" i="20"/>
  <c r="AW90" i="20"/>
  <c r="AZ90" i="20"/>
  <c r="BA90" i="20"/>
  <c r="AR91" i="20"/>
  <c r="AS91" i="20"/>
  <c r="AT91" i="20"/>
  <c r="AU91" i="20"/>
  <c r="AV91" i="20"/>
  <c r="AW91" i="20"/>
  <c r="AZ91" i="20"/>
  <c r="BA91" i="20"/>
  <c r="AR93" i="20"/>
  <c r="AS93" i="20"/>
  <c r="AT93" i="20"/>
  <c r="AU93" i="20"/>
  <c r="AV93" i="20"/>
  <c r="AW93" i="20"/>
  <c r="AZ93" i="20"/>
  <c r="BA93" i="20"/>
  <c r="AR94" i="20"/>
  <c r="BD94" i="20" s="1"/>
  <c r="AS94" i="20"/>
  <c r="AT94" i="20"/>
  <c r="AU94" i="20"/>
  <c r="AV94" i="20"/>
  <c r="AW94" i="20"/>
  <c r="AR95" i="20"/>
  <c r="BD95" i="20" s="1"/>
  <c r="AS95" i="20"/>
  <c r="BE95" i="20" s="1"/>
  <c r="AT95" i="20"/>
  <c r="AU95" i="20"/>
  <c r="AV95" i="20"/>
  <c r="AW95" i="20"/>
  <c r="AZ95" i="20"/>
  <c r="BA95" i="20"/>
  <c r="AR96" i="20"/>
  <c r="BD96" i="20" s="1"/>
  <c r="AS96" i="20"/>
  <c r="AT96" i="20"/>
  <c r="AU96" i="20"/>
  <c r="AV96" i="20"/>
  <c r="AW96" i="20"/>
  <c r="AZ96" i="20"/>
  <c r="BA96" i="20"/>
  <c r="AR97" i="20"/>
  <c r="BD97" i="20" s="1"/>
  <c r="AS97" i="20"/>
  <c r="BE97" i="20" s="1"/>
  <c r="AT97" i="20"/>
  <c r="AU97" i="20"/>
  <c r="AV97" i="20"/>
  <c r="AW97" i="20"/>
  <c r="AZ97" i="20"/>
  <c r="BA97" i="20"/>
  <c r="AS98" i="20"/>
  <c r="BE98" i="20" s="1"/>
  <c r="AT98" i="20"/>
  <c r="AU98" i="20"/>
  <c r="AV98" i="20"/>
  <c r="AW98" i="20"/>
  <c r="AZ98" i="20"/>
  <c r="BA98" i="20"/>
  <c r="AS100" i="20"/>
  <c r="BE100" i="20" s="1"/>
  <c r="AT100" i="20"/>
  <c r="BD100" i="20" s="1"/>
  <c r="AU100" i="20"/>
  <c r="AV100" i="20"/>
  <c r="AW100" i="20"/>
  <c r="AZ100" i="20"/>
  <c r="BA100" i="20"/>
  <c r="AR102" i="20"/>
  <c r="BD102" i="20" s="1"/>
  <c r="AS102" i="20"/>
  <c r="AU102" i="20"/>
  <c r="AV102" i="20"/>
  <c r="AW102" i="20"/>
  <c r="AZ102" i="20"/>
  <c r="BA102" i="20"/>
  <c r="AS103" i="20"/>
  <c r="AT103" i="20"/>
  <c r="AU103" i="20"/>
  <c r="AV103" i="20"/>
  <c r="AW103" i="20"/>
  <c r="AZ103" i="20"/>
  <c r="BA103" i="20"/>
  <c r="AR104" i="20"/>
  <c r="AS104" i="20"/>
  <c r="AU104" i="20"/>
  <c r="AV104" i="20"/>
  <c r="AW104" i="20"/>
  <c r="AZ104" i="20"/>
  <c r="BA104" i="20"/>
  <c r="AR105" i="20"/>
  <c r="AS105" i="20"/>
  <c r="AT105" i="20"/>
  <c r="AU105" i="20"/>
  <c r="AV105" i="20"/>
  <c r="AW105" i="20"/>
  <c r="AZ105" i="20"/>
  <c r="BA105" i="20"/>
  <c r="AR107" i="20"/>
  <c r="AS107" i="20"/>
  <c r="AU107" i="20"/>
  <c r="AV107" i="20"/>
  <c r="AW107" i="20"/>
  <c r="AZ107" i="20"/>
  <c r="BA107" i="20"/>
  <c r="AR108" i="20"/>
  <c r="AS108" i="20"/>
  <c r="AT108" i="20"/>
  <c r="AU108" i="20"/>
  <c r="AV108" i="20"/>
  <c r="AW108" i="20"/>
  <c r="AZ108" i="20"/>
  <c r="BA108" i="20"/>
  <c r="AS109" i="20"/>
  <c r="AT109" i="20"/>
  <c r="AU109" i="20"/>
  <c r="AV109" i="20"/>
  <c r="AW109" i="20"/>
  <c r="AZ109" i="20"/>
  <c r="BA109" i="20"/>
  <c r="AR110" i="20"/>
  <c r="AS110" i="20"/>
  <c r="AT110" i="20"/>
  <c r="AU110" i="20"/>
  <c r="AV110" i="20"/>
  <c r="AW110" i="20"/>
  <c r="AZ110" i="20"/>
  <c r="BA110" i="20"/>
  <c r="AR112" i="20"/>
  <c r="AS112" i="20"/>
  <c r="BE112" i="20" s="1"/>
  <c r="AT112" i="20"/>
  <c r="AU112" i="20"/>
  <c r="AV112" i="20"/>
  <c r="AW112" i="20"/>
  <c r="AR113" i="20"/>
  <c r="BD113" i="20" s="1"/>
  <c r="AS113" i="20"/>
  <c r="BE113" i="20" s="1"/>
  <c r="AT113" i="20"/>
  <c r="AU113" i="20"/>
  <c r="AV113" i="20"/>
  <c r="AW113" i="20"/>
  <c r="AR114" i="20"/>
  <c r="AS114" i="20"/>
  <c r="AT114" i="20"/>
  <c r="AU114" i="20"/>
  <c r="AV114" i="20"/>
  <c r="AW114" i="20"/>
  <c r="AZ114" i="20"/>
  <c r="BA114" i="20"/>
  <c r="AR115" i="20"/>
  <c r="AS115" i="20"/>
  <c r="AT115" i="20"/>
  <c r="AU115" i="20"/>
  <c r="AV115" i="20"/>
  <c r="AW115" i="20"/>
  <c r="AZ115" i="20"/>
  <c r="BA115" i="20"/>
  <c r="AR116" i="20"/>
  <c r="BD116" i="20" s="1"/>
  <c r="AS116" i="20"/>
  <c r="AU116" i="20"/>
  <c r="AW116" i="20"/>
  <c r="AZ116" i="20"/>
  <c r="BA116" i="20"/>
  <c r="AR117" i="20"/>
  <c r="AS117" i="20"/>
  <c r="AT117" i="20"/>
  <c r="AU117" i="20"/>
  <c r="AV117" i="20"/>
  <c r="AW117" i="20"/>
  <c r="AZ117" i="20"/>
  <c r="BA117" i="20"/>
  <c r="AR118" i="20"/>
  <c r="AS118" i="20"/>
  <c r="AT118" i="20"/>
  <c r="AU118" i="20"/>
  <c r="AV118" i="20"/>
  <c r="AW118" i="20"/>
  <c r="AZ118" i="20"/>
  <c r="BA118" i="20"/>
  <c r="AR119" i="20"/>
  <c r="AS119" i="20"/>
  <c r="AT119" i="20"/>
  <c r="AU119" i="20"/>
  <c r="AV119" i="20"/>
  <c r="AW119" i="20"/>
  <c r="AZ119" i="20"/>
  <c r="BA119" i="20"/>
  <c r="AR120" i="20"/>
  <c r="AS120" i="20"/>
  <c r="AT120" i="20"/>
  <c r="AU120" i="20"/>
  <c r="AV120" i="20"/>
  <c r="AW120" i="20"/>
  <c r="AZ120" i="20"/>
  <c r="BA120" i="20"/>
  <c r="AR122" i="20"/>
  <c r="AS122" i="20"/>
  <c r="AT122" i="20"/>
  <c r="AU122" i="20"/>
  <c r="AV122" i="20"/>
  <c r="AW122" i="20"/>
  <c r="AZ122" i="20"/>
  <c r="BA122" i="20"/>
  <c r="AQ123" i="20"/>
  <c r="AQ124" i="20"/>
  <c r="AS124" i="20"/>
  <c r="AU124" i="20"/>
  <c r="AW124" i="20"/>
  <c r="BA124" i="20"/>
  <c r="AQ129" i="20"/>
  <c r="AR129" i="20"/>
  <c r="AS129" i="20"/>
  <c r="AR130" i="20"/>
  <c r="AS130" i="20"/>
  <c r="AR131" i="20"/>
  <c r="AS131" i="20"/>
  <c r="AR132" i="20"/>
  <c r="AS132" i="20"/>
  <c r="AZ134" i="20"/>
  <c r="BA134" i="20"/>
  <c r="AZ135" i="20"/>
  <c r="BA135" i="20"/>
  <c r="AZ136" i="20"/>
  <c r="BA136" i="20"/>
  <c r="AZ137" i="20"/>
  <c r="BA137" i="20"/>
  <c r="AZ138" i="20"/>
  <c r="BA138" i="20"/>
  <c r="AZ139" i="20"/>
  <c r="BA139" i="20"/>
  <c r="AZ140" i="20"/>
  <c r="BA140" i="20"/>
  <c r="AZ141" i="20"/>
  <c r="BA141" i="20"/>
  <c r="AZ142" i="20"/>
  <c r="BA142" i="20"/>
  <c r="AZ143" i="20"/>
  <c r="BA143" i="20"/>
  <c r="AZ144" i="20"/>
  <c r="BA144" i="20"/>
  <c r="AZ145" i="20"/>
  <c r="BA145" i="20"/>
  <c r="AZ146" i="20"/>
  <c r="BA146" i="20"/>
  <c r="AZ147" i="20"/>
  <c r="BA147" i="20"/>
  <c r="AZ148" i="20"/>
  <c r="BA148" i="20"/>
  <c r="AZ149" i="20"/>
  <c r="BA149" i="20"/>
  <c r="AZ150" i="20"/>
  <c r="BA150" i="20"/>
  <c r="AZ151" i="20"/>
  <c r="BA151" i="20"/>
  <c r="AZ152" i="20"/>
  <c r="BA152" i="20"/>
  <c r="AZ153" i="20"/>
  <c r="BA153" i="20"/>
  <c r="AZ154" i="20"/>
  <c r="BA154" i="20"/>
  <c r="AZ155" i="20"/>
  <c r="BA155" i="20"/>
  <c r="AZ156" i="20"/>
  <c r="BA156" i="20"/>
  <c r="AZ157" i="20"/>
  <c r="BA157" i="20"/>
  <c r="AZ158" i="20"/>
  <c r="BA158" i="20"/>
  <c r="AZ159" i="20"/>
  <c r="BA159" i="20"/>
  <c r="BA160" i="20"/>
  <c r="AZ161" i="20"/>
  <c r="BA161" i="20"/>
  <c r="AZ162" i="20"/>
  <c r="BA162" i="20"/>
  <c r="AZ163" i="20"/>
  <c r="BA163" i="20"/>
  <c r="AZ164" i="20"/>
  <c r="BA164" i="20"/>
  <c r="AZ165" i="20"/>
  <c r="BA165" i="20"/>
  <c r="AZ166" i="20"/>
  <c r="BA166" i="20"/>
  <c r="AZ167" i="20"/>
  <c r="BA167" i="20"/>
  <c r="AZ168" i="20"/>
  <c r="BA168" i="20"/>
  <c r="AZ169" i="20"/>
  <c r="BA169" i="20"/>
  <c r="AZ170" i="20"/>
  <c r="BA170" i="20"/>
  <c r="AZ171" i="20"/>
  <c r="BA171" i="20"/>
  <c r="AZ172" i="20"/>
  <c r="BA172" i="20"/>
  <c r="AZ173" i="20"/>
  <c r="BA173" i="20"/>
  <c r="AZ174" i="20"/>
  <c r="BA174" i="20"/>
  <c r="AZ175" i="20"/>
  <c r="BA175" i="20"/>
  <c r="AZ176" i="20"/>
  <c r="BA176" i="20"/>
  <c r="BA177" i="20"/>
  <c r="AZ178" i="20"/>
  <c r="BA178" i="20"/>
  <c r="AZ179" i="20"/>
  <c r="BA179" i="20"/>
  <c r="AZ180" i="20"/>
  <c r="BA180" i="20"/>
  <c r="AZ181" i="20"/>
  <c r="BA181" i="20"/>
  <c r="AZ182" i="20"/>
  <c r="BA182" i="20"/>
  <c r="AZ183" i="20"/>
  <c r="BA183" i="20"/>
  <c r="BA184" i="20"/>
  <c r="AZ185" i="20"/>
  <c r="BA185" i="20"/>
  <c r="AZ186" i="20"/>
  <c r="BA186" i="20"/>
  <c r="AZ187" i="20"/>
  <c r="BA187" i="20"/>
  <c r="AZ188" i="20"/>
  <c r="BA188" i="20"/>
  <c r="AZ189" i="20"/>
  <c r="BA189" i="20"/>
  <c r="AZ190" i="20"/>
  <c r="BA190" i="20"/>
  <c r="AZ191" i="20"/>
  <c r="BA191" i="20"/>
  <c r="AZ192" i="20"/>
  <c r="BA192" i="20"/>
  <c r="AZ193" i="20"/>
  <c r="BA193" i="20"/>
  <c r="AZ194" i="20"/>
  <c r="BA194" i="20"/>
  <c r="AZ195" i="20"/>
  <c r="BA195" i="20"/>
  <c r="AZ196" i="20"/>
  <c r="BA196" i="20"/>
  <c r="AZ197" i="20"/>
  <c r="BA197" i="20"/>
  <c r="AZ198" i="20"/>
  <c r="BA198" i="20"/>
  <c r="AZ199" i="20"/>
  <c r="BA199" i="20"/>
  <c r="AZ200" i="20"/>
  <c r="BA200" i="20"/>
  <c r="AZ201" i="20"/>
  <c r="BA201" i="20"/>
  <c r="AZ202" i="20"/>
  <c r="BA202" i="20"/>
  <c r="AZ203" i="20"/>
  <c r="BA203" i="20"/>
  <c r="AZ204" i="20"/>
  <c r="BA204" i="20"/>
  <c r="AZ205" i="20"/>
  <c r="BA205" i="20"/>
  <c r="AZ206" i="20"/>
  <c r="BA206" i="20"/>
  <c r="AZ207" i="20"/>
  <c r="BA207" i="20"/>
  <c r="AZ208" i="20"/>
  <c r="BA208" i="20"/>
  <c r="AZ209" i="20"/>
  <c r="BA209" i="20"/>
  <c r="AZ210" i="20"/>
  <c r="BA210" i="20"/>
  <c r="AZ211" i="20"/>
  <c r="BA211" i="20"/>
  <c r="BA212" i="20"/>
  <c r="AZ213" i="20"/>
  <c r="BA213" i="20"/>
  <c r="AZ214" i="20"/>
  <c r="BA214" i="20"/>
  <c r="AZ215" i="20"/>
  <c r="BA215" i="20"/>
  <c r="AZ216" i="20"/>
  <c r="BA216" i="20"/>
  <c r="AZ217" i="20"/>
  <c r="BA217" i="20"/>
  <c r="AZ218" i="20"/>
  <c r="BA218" i="20"/>
  <c r="AZ219" i="20"/>
  <c r="BA219" i="20"/>
  <c r="AZ220" i="20"/>
  <c r="BA220" i="20"/>
  <c r="AZ221" i="20"/>
  <c r="BA221" i="20"/>
  <c r="AZ222" i="20"/>
  <c r="BA222" i="20"/>
  <c r="AZ223" i="20"/>
  <c r="BA223" i="20"/>
  <c r="AZ224" i="20"/>
  <c r="BA224" i="20"/>
  <c r="AZ225" i="20"/>
  <c r="BA225" i="20"/>
  <c r="AZ226" i="20"/>
  <c r="BA226" i="20"/>
  <c r="AZ227" i="20"/>
  <c r="BA227" i="20"/>
  <c r="AZ228" i="20"/>
  <c r="BA228" i="20"/>
  <c r="AZ229" i="20"/>
  <c r="BA229" i="20"/>
  <c r="AZ230" i="20"/>
  <c r="BA230" i="20"/>
  <c r="AZ231" i="20"/>
  <c r="BA231" i="20"/>
  <c r="AZ232" i="20"/>
  <c r="BA232" i="20"/>
  <c r="AZ233" i="20"/>
  <c r="BA233" i="20"/>
  <c r="AZ234" i="20"/>
  <c r="BA234" i="20"/>
  <c r="AZ235" i="20"/>
  <c r="BA235" i="20"/>
  <c r="AZ236" i="20"/>
  <c r="BA236" i="20"/>
  <c r="AZ237" i="20"/>
  <c r="BA237" i="20"/>
  <c r="BA238" i="20"/>
  <c r="AZ239" i="20"/>
  <c r="BA239" i="20"/>
  <c r="AZ240" i="20"/>
  <c r="BA240" i="20"/>
  <c r="AZ241" i="20"/>
  <c r="BA241" i="20"/>
  <c r="AZ242" i="20"/>
  <c r="BA242" i="20"/>
  <c r="AZ243" i="20"/>
  <c r="BA243" i="20"/>
  <c r="AZ244" i="20"/>
  <c r="BA244" i="20"/>
  <c r="AZ245" i="20"/>
  <c r="BA245" i="20"/>
  <c r="AZ246" i="20"/>
  <c r="BA246" i="20"/>
  <c r="AZ247" i="20"/>
  <c r="BA247" i="20"/>
  <c r="AZ248" i="20"/>
  <c r="BA248" i="20"/>
  <c r="AZ249" i="20"/>
  <c r="BA249" i="20"/>
  <c r="AZ250" i="20"/>
  <c r="BA250" i="20"/>
  <c r="AZ251" i="20"/>
  <c r="BA251" i="20"/>
  <c r="AZ252" i="20"/>
  <c r="BA252" i="20"/>
  <c r="AZ253" i="20"/>
  <c r="BA253" i="20"/>
  <c r="AZ254" i="20"/>
  <c r="BA254" i="20"/>
  <c r="AZ255" i="20"/>
  <c r="BA255" i="20"/>
  <c r="AZ256" i="20"/>
  <c r="BA256" i="20"/>
  <c r="AZ257" i="20"/>
  <c r="BA257" i="20"/>
  <c r="AZ258" i="20"/>
  <c r="BA258" i="20"/>
  <c r="AZ259" i="20"/>
  <c r="BA259" i="20"/>
  <c r="AZ260" i="20"/>
  <c r="BA260" i="20"/>
  <c r="AZ261" i="20"/>
  <c r="BA261" i="20"/>
  <c r="AZ262" i="20"/>
  <c r="BA262" i="20"/>
  <c r="AZ263" i="20"/>
  <c r="BA263" i="20"/>
  <c r="AZ264" i="20"/>
  <c r="BA264" i="20"/>
  <c r="AZ265" i="20"/>
  <c r="BA265" i="20"/>
  <c r="AZ266" i="20"/>
  <c r="BA266" i="20"/>
  <c r="AZ267" i="20"/>
  <c r="BA267" i="20"/>
  <c r="AZ268" i="20"/>
  <c r="BA268" i="20"/>
  <c r="BA269" i="20"/>
  <c r="AZ270" i="20"/>
  <c r="BA270" i="20"/>
  <c r="BA271" i="20"/>
  <c r="AZ272" i="20"/>
  <c r="BA272" i="20"/>
  <c r="AZ273" i="20"/>
  <c r="BA273" i="20"/>
  <c r="AZ274" i="20"/>
  <c r="BA274" i="20"/>
  <c r="BA275" i="20"/>
  <c r="AZ276" i="20"/>
  <c r="BA276" i="20"/>
  <c r="AZ277" i="20"/>
  <c r="BA277" i="20"/>
  <c r="AZ278" i="20"/>
  <c r="BA278" i="20"/>
  <c r="AZ279" i="20"/>
  <c r="BA279" i="20"/>
  <c r="AZ280" i="20"/>
  <c r="BA280" i="20"/>
  <c r="AZ281" i="20"/>
  <c r="BA281" i="20"/>
  <c r="AZ282" i="20"/>
  <c r="BA282" i="20"/>
  <c r="AZ283" i="20"/>
  <c r="BA283" i="20"/>
  <c r="AZ284" i="20"/>
  <c r="BA284" i="20"/>
  <c r="BA285" i="20"/>
  <c r="AZ286" i="20"/>
  <c r="BA286" i="20"/>
  <c r="AZ287" i="20"/>
  <c r="BA287" i="20"/>
  <c r="AZ288" i="20"/>
  <c r="BA288" i="20"/>
  <c r="AZ289" i="20"/>
  <c r="BA289" i="20"/>
  <c r="AZ290" i="20"/>
  <c r="BA290" i="20"/>
  <c r="AZ291" i="20"/>
  <c r="BA291" i="20"/>
  <c r="AZ292" i="20"/>
  <c r="BA292" i="20"/>
  <c r="AZ293" i="20"/>
  <c r="BA293" i="20"/>
  <c r="AZ294" i="20"/>
  <c r="BA294" i="20"/>
  <c r="AZ295" i="20"/>
  <c r="BA295" i="20"/>
  <c r="BA296" i="20"/>
  <c r="AZ297" i="20"/>
  <c r="BA297" i="20"/>
  <c r="AZ298" i="20"/>
  <c r="BA298" i="20"/>
  <c r="AZ299" i="20"/>
  <c r="BA299" i="20"/>
  <c r="AZ300" i="20"/>
  <c r="BA300" i="20"/>
  <c r="AZ301" i="20"/>
  <c r="BA301" i="20"/>
  <c r="AZ302" i="20"/>
  <c r="BA302" i="20"/>
  <c r="AZ303" i="20"/>
  <c r="BA303" i="20"/>
  <c r="BA304" i="20"/>
  <c r="AZ305" i="20"/>
  <c r="BA305" i="20"/>
  <c r="AZ306" i="20"/>
  <c r="BA306" i="20"/>
  <c r="AZ307" i="20"/>
  <c r="BA307" i="20"/>
  <c r="AZ308" i="20"/>
  <c r="BA308" i="20"/>
  <c r="BA309" i="20"/>
  <c r="AZ310" i="20"/>
  <c r="BA310" i="20"/>
  <c r="AZ311" i="20"/>
  <c r="BA311" i="20"/>
  <c r="AZ312" i="20"/>
  <c r="BA312" i="20"/>
  <c r="BA313" i="20"/>
  <c r="AZ314" i="20"/>
  <c r="BA314" i="20"/>
  <c r="AZ315" i="20"/>
  <c r="BA315" i="20"/>
  <c r="AZ316" i="20"/>
  <c r="BA316" i="20"/>
  <c r="AZ317" i="20"/>
  <c r="BA317" i="20"/>
  <c r="AZ318" i="20"/>
  <c r="BA318" i="20"/>
  <c r="AT319" i="20"/>
  <c r="BD319" i="20" s="1"/>
  <c r="AU319" i="20"/>
  <c r="AV319" i="20"/>
  <c r="AW319" i="20"/>
  <c r="AZ319" i="20"/>
  <c r="BA319" i="20"/>
  <c r="AV320" i="20"/>
  <c r="AW320" i="20"/>
  <c r="BA320" i="20"/>
  <c r="AT321" i="20"/>
  <c r="BD321" i="20" s="1"/>
  <c r="AU321" i="20"/>
  <c r="AV321" i="20"/>
  <c r="AW321" i="20"/>
  <c r="AZ321" i="20"/>
  <c r="BA321" i="20"/>
  <c r="AT322" i="20"/>
  <c r="AU322" i="20"/>
  <c r="AV322" i="20"/>
  <c r="AW322" i="20"/>
  <c r="AZ322" i="20"/>
  <c r="BA322" i="20"/>
  <c r="AT323" i="20"/>
  <c r="AU323" i="20"/>
  <c r="AV323" i="20"/>
  <c r="AW323" i="20"/>
  <c r="AZ323" i="20"/>
  <c r="BA323" i="20"/>
  <c r="AT324" i="20"/>
  <c r="BD324" i="20" s="1"/>
  <c r="AU324" i="20"/>
  <c r="AV324" i="20"/>
  <c r="AW324" i="20"/>
  <c r="AZ324" i="20"/>
  <c r="BA324" i="20"/>
  <c r="AV325" i="20"/>
  <c r="AW325" i="20"/>
  <c r="BA325" i="20"/>
  <c r="AT326" i="20"/>
  <c r="AU326" i="20"/>
  <c r="AV326" i="20"/>
  <c r="AW326" i="20"/>
  <c r="AZ326" i="20"/>
  <c r="BA326" i="20"/>
  <c r="AT327" i="20"/>
  <c r="AU327" i="20"/>
  <c r="AV327" i="20"/>
  <c r="AW327" i="20"/>
  <c r="AZ327" i="20"/>
  <c r="BA327" i="20"/>
  <c r="AT328" i="20"/>
  <c r="BD328" i="20" s="1"/>
  <c r="AU328" i="20"/>
  <c r="AV328" i="20"/>
  <c r="AW328" i="20"/>
  <c r="AZ328" i="20"/>
  <c r="BA328" i="20"/>
  <c r="AU329" i="20"/>
  <c r="AV329" i="20"/>
  <c r="AW329" i="20"/>
  <c r="AZ329" i="20"/>
  <c r="BA329" i="20"/>
  <c r="AT330" i="20"/>
  <c r="BD330" i="20" s="1"/>
  <c r="AU330" i="20"/>
  <c r="AV330" i="20"/>
  <c r="AW330" i="20"/>
  <c r="AZ330" i="20"/>
  <c r="BA330" i="20"/>
  <c r="AT331" i="20"/>
  <c r="BD331" i="20" s="1"/>
  <c r="AU331" i="20"/>
  <c r="AV331" i="20"/>
  <c r="AW331" i="20"/>
  <c r="AZ331" i="20"/>
  <c r="BA331" i="20"/>
  <c r="AT332" i="20"/>
  <c r="AU332" i="20"/>
  <c r="AV332" i="20"/>
  <c r="AW332" i="20"/>
  <c r="AZ332" i="20"/>
  <c r="BA332" i="20"/>
  <c r="AT333" i="20"/>
  <c r="AU333" i="20"/>
  <c r="AV333" i="20"/>
  <c r="AW333" i="20"/>
  <c r="AZ333" i="20"/>
  <c r="BA333" i="20"/>
  <c r="AT334" i="20"/>
  <c r="BD334" i="20" s="1"/>
  <c r="AU334" i="20"/>
  <c r="AV334" i="20"/>
  <c r="AW334" i="20"/>
  <c r="AZ334" i="20"/>
  <c r="BA334" i="20"/>
  <c r="AT335" i="20"/>
  <c r="BD335" i="20" s="1"/>
  <c r="AU335" i="20"/>
  <c r="AV335" i="20"/>
  <c r="AW335" i="20"/>
  <c r="AZ335" i="20"/>
  <c r="BA335" i="20"/>
  <c r="AT336" i="20"/>
  <c r="AU336" i="20"/>
  <c r="AV336" i="20"/>
  <c r="AW336" i="20"/>
  <c r="AZ336" i="20"/>
  <c r="BA336" i="20"/>
  <c r="AT337" i="20"/>
  <c r="AU337" i="20"/>
  <c r="AV337" i="20"/>
  <c r="AW337" i="20"/>
  <c r="AZ337" i="20"/>
  <c r="BA337" i="20"/>
  <c r="AT338" i="20"/>
  <c r="BD338" i="20" s="1"/>
  <c r="AU338" i="20"/>
  <c r="AV338" i="20"/>
  <c r="AW338" i="20"/>
  <c r="AZ338" i="20"/>
  <c r="BA338" i="20"/>
  <c r="BA339" i="20"/>
  <c r="AV340" i="20"/>
  <c r="AW340" i="20"/>
  <c r="AZ340" i="20"/>
  <c r="BA340" i="20"/>
  <c r="AR341" i="20"/>
  <c r="AS341" i="20"/>
  <c r="AT341" i="20"/>
  <c r="AU341" i="20"/>
  <c r="AV341" i="20"/>
  <c r="AW341" i="20"/>
  <c r="AZ341" i="20"/>
  <c r="BA341" i="20"/>
  <c r="AQ342" i="20"/>
  <c r="AQ343" i="20"/>
  <c r="AS343" i="20"/>
  <c r="AU343" i="20"/>
  <c r="BA343" i="20"/>
  <c r="AQ344" i="20"/>
  <c r="AR344" i="20"/>
  <c r="AS344" i="20"/>
  <c r="AT344" i="20"/>
  <c r="AU344" i="20"/>
  <c r="AZ344" i="20"/>
  <c r="BA344" i="20"/>
  <c r="AQ345" i="20"/>
  <c r="AQ346" i="20"/>
  <c r="AS346" i="20"/>
  <c r="AU346" i="20"/>
  <c r="AW346" i="20"/>
  <c r="BA346" i="20"/>
  <c r="BD346" i="20"/>
  <c r="AM547" i="20"/>
  <c r="AL547" i="20"/>
  <c r="AK547" i="20"/>
  <c r="AJ547" i="20"/>
  <c r="AI547" i="20"/>
  <c r="AH547" i="20"/>
  <c r="AG547" i="20"/>
  <c r="AF547" i="20"/>
  <c r="AE547" i="20"/>
  <c r="AD547" i="20"/>
  <c r="AC547" i="20"/>
  <c r="AB547" i="20"/>
  <c r="AM546" i="20"/>
  <c r="AL546" i="20"/>
  <c r="AM545" i="20"/>
  <c r="AI545" i="20"/>
  <c r="AG545" i="20"/>
  <c r="AE545" i="20"/>
  <c r="AC545" i="20"/>
  <c r="AM544" i="20"/>
  <c r="AL544" i="20"/>
  <c r="AI544" i="20"/>
  <c r="AH544" i="20"/>
  <c r="AM543" i="20"/>
  <c r="AL543" i="20"/>
  <c r="AI543" i="20"/>
  <c r="AH543" i="20"/>
  <c r="R543" i="20"/>
  <c r="S543" i="20"/>
  <c r="V543" i="20"/>
  <c r="W543" i="20"/>
  <c r="R544" i="20"/>
  <c r="S544" i="20"/>
  <c r="V544" i="20"/>
  <c r="W544" i="20"/>
  <c r="M545" i="20"/>
  <c r="N545" i="20"/>
  <c r="O545" i="20"/>
  <c r="P545" i="20"/>
  <c r="Q545" i="20"/>
  <c r="R545" i="20"/>
  <c r="S545" i="20"/>
  <c r="V545" i="20"/>
  <c r="W545" i="20"/>
  <c r="V546" i="20"/>
  <c r="W546" i="20"/>
  <c r="M547" i="20"/>
  <c r="N547" i="20"/>
  <c r="O547" i="20"/>
  <c r="P547" i="20"/>
  <c r="Q547" i="20"/>
  <c r="R547" i="20"/>
  <c r="S547" i="20"/>
  <c r="T547" i="20"/>
  <c r="U547" i="20"/>
  <c r="V547" i="20"/>
  <c r="W547" i="20"/>
  <c r="L547" i="20"/>
  <c r="L545" i="20"/>
  <c r="AO536" i="20"/>
  <c r="AN536" i="20"/>
  <c r="Y536" i="20"/>
  <c r="X536" i="20"/>
  <c r="D536" i="20"/>
  <c r="E536" i="20"/>
  <c r="DX533" i="20" s="1"/>
  <c r="DX536" i="20" s="1"/>
  <c r="F536" i="20"/>
  <c r="G536" i="20"/>
  <c r="H536" i="20"/>
  <c r="C536" i="20"/>
  <c r="AK515" i="20"/>
  <c r="AJ515" i="20"/>
  <c r="AI515" i="20"/>
  <c r="AH515" i="20"/>
  <c r="AK513" i="20"/>
  <c r="AJ513" i="20"/>
  <c r="AI513" i="20"/>
  <c r="AH513" i="20"/>
  <c r="AO507" i="20"/>
  <c r="AN507" i="20"/>
  <c r="AO506" i="20"/>
  <c r="AN506" i="20"/>
  <c r="Y507" i="20"/>
  <c r="Y506" i="20"/>
  <c r="U362" i="20"/>
  <c r="U363" i="20"/>
  <c r="U364" i="20"/>
  <c r="U365" i="20"/>
  <c r="U366" i="20"/>
  <c r="U367" i="20"/>
  <c r="U368" i="20"/>
  <c r="U369" i="20"/>
  <c r="U370" i="20"/>
  <c r="U371" i="20"/>
  <c r="U372" i="20"/>
  <c r="U373" i="20"/>
  <c r="U361" i="20"/>
  <c r="T362" i="20"/>
  <c r="T363" i="20"/>
  <c r="T364" i="20"/>
  <c r="T365" i="20"/>
  <c r="T366" i="20"/>
  <c r="T367" i="20"/>
  <c r="T368" i="20"/>
  <c r="T369" i="20"/>
  <c r="T370" i="20"/>
  <c r="T371" i="20"/>
  <c r="T372" i="20"/>
  <c r="T373" i="20"/>
  <c r="T361" i="20"/>
  <c r="AN161" i="20"/>
  <c r="AO161" i="20"/>
  <c r="AN162" i="20"/>
  <c r="AO162" i="20"/>
  <c r="AN163" i="20"/>
  <c r="AO163" i="20"/>
  <c r="AN164" i="20"/>
  <c r="AO164" i="20"/>
  <c r="AN165" i="20"/>
  <c r="AO165" i="20"/>
  <c r="AN166" i="20"/>
  <c r="AO166" i="20"/>
  <c r="AN167" i="20"/>
  <c r="AO167" i="20"/>
  <c r="AN168" i="20"/>
  <c r="AO168" i="20"/>
  <c r="AN169" i="20"/>
  <c r="AO169" i="20"/>
  <c r="AN170" i="20"/>
  <c r="AO170" i="20"/>
  <c r="AN171" i="20"/>
  <c r="AO171" i="20"/>
  <c r="AN172" i="20"/>
  <c r="AO172" i="20"/>
  <c r="AN173" i="20"/>
  <c r="AO173" i="20"/>
  <c r="AN174" i="20"/>
  <c r="AO174" i="20"/>
  <c r="AN175" i="20"/>
  <c r="AO175" i="20"/>
  <c r="AN176" i="20"/>
  <c r="AO176" i="20"/>
  <c r="AN178" i="20"/>
  <c r="AO178" i="20"/>
  <c r="AN179" i="20"/>
  <c r="AO179" i="20"/>
  <c r="AN180" i="20"/>
  <c r="AO180" i="20"/>
  <c r="AN181" i="20"/>
  <c r="AO181" i="20"/>
  <c r="AN182" i="20"/>
  <c r="AO182" i="20"/>
  <c r="AN183" i="20"/>
  <c r="AO183" i="20"/>
  <c r="AN185" i="20"/>
  <c r="AO185" i="20"/>
  <c r="AN186" i="20"/>
  <c r="AO186" i="20"/>
  <c r="AN187" i="20"/>
  <c r="AO187" i="20"/>
  <c r="AN188" i="20"/>
  <c r="AO188" i="20"/>
  <c r="AN189" i="20"/>
  <c r="AO189" i="20"/>
  <c r="AN190" i="20"/>
  <c r="AO190" i="20"/>
  <c r="AN191" i="20"/>
  <c r="AO191" i="20"/>
  <c r="AN192" i="20"/>
  <c r="AO192" i="20"/>
  <c r="AN193" i="20"/>
  <c r="AO193" i="20"/>
  <c r="AN194" i="20"/>
  <c r="AO194" i="20"/>
  <c r="AN195" i="20"/>
  <c r="AO195" i="20"/>
  <c r="AN196" i="20"/>
  <c r="AO196" i="20"/>
  <c r="AN197" i="20"/>
  <c r="AO197" i="20"/>
  <c r="AN198" i="20"/>
  <c r="AO198" i="20"/>
  <c r="AN199" i="20"/>
  <c r="AO199" i="20"/>
  <c r="AN200" i="20"/>
  <c r="AO200" i="20"/>
  <c r="AN201" i="20"/>
  <c r="AO201" i="20"/>
  <c r="AN202" i="20"/>
  <c r="AO202" i="20"/>
  <c r="AN203" i="20"/>
  <c r="AO203" i="20"/>
  <c r="AN204" i="20"/>
  <c r="AO204" i="20"/>
  <c r="AN205" i="20"/>
  <c r="AO205" i="20"/>
  <c r="AN206" i="20"/>
  <c r="AO206" i="20"/>
  <c r="AN207" i="20"/>
  <c r="AO207" i="20"/>
  <c r="AN208" i="20"/>
  <c r="AO208" i="20"/>
  <c r="AN209" i="20"/>
  <c r="AO209" i="20"/>
  <c r="AN210" i="20"/>
  <c r="AO210" i="20"/>
  <c r="AN211" i="20"/>
  <c r="AO211" i="20"/>
  <c r="AN213" i="20"/>
  <c r="AO213" i="20"/>
  <c r="AN214" i="20"/>
  <c r="AO214" i="20"/>
  <c r="AN215" i="20"/>
  <c r="AO215" i="20"/>
  <c r="AN216" i="20"/>
  <c r="AO216" i="20"/>
  <c r="AN217" i="20"/>
  <c r="AO217" i="20"/>
  <c r="AN218" i="20"/>
  <c r="AO218" i="20"/>
  <c r="AN219" i="20"/>
  <c r="AO219" i="20"/>
  <c r="AN220" i="20"/>
  <c r="AO220" i="20"/>
  <c r="AN221" i="20"/>
  <c r="AO221" i="20"/>
  <c r="AN222" i="20"/>
  <c r="AO222" i="20"/>
  <c r="AN223" i="20"/>
  <c r="AO223" i="20"/>
  <c r="AN224" i="20"/>
  <c r="AO224" i="20"/>
  <c r="AN225" i="20"/>
  <c r="AO225" i="20"/>
  <c r="AN226" i="20"/>
  <c r="AO226" i="20"/>
  <c r="AN227" i="20"/>
  <c r="AO227" i="20"/>
  <c r="AN228" i="20"/>
  <c r="AO228" i="20"/>
  <c r="AN229" i="20"/>
  <c r="AO229" i="20"/>
  <c r="AN230" i="20"/>
  <c r="AO230" i="20"/>
  <c r="AN231" i="20"/>
  <c r="AO231" i="20"/>
  <c r="AN232" i="20"/>
  <c r="AO232" i="20"/>
  <c r="AN233" i="20"/>
  <c r="AO233" i="20"/>
  <c r="AN234" i="20"/>
  <c r="AO234" i="20"/>
  <c r="AN235" i="20"/>
  <c r="AO235" i="20"/>
  <c r="AN236" i="20"/>
  <c r="AO236" i="20"/>
  <c r="AN237" i="20"/>
  <c r="AO237" i="20"/>
  <c r="AN239" i="20"/>
  <c r="AO239" i="20"/>
  <c r="AN240" i="20"/>
  <c r="AO240" i="20"/>
  <c r="AN241" i="20"/>
  <c r="AO241" i="20"/>
  <c r="AN242" i="20"/>
  <c r="AO242" i="20"/>
  <c r="AN243" i="20"/>
  <c r="AO243" i="20"/>
  <c r="AN244" i="20"/>
  <c r="AO244" i="20"/>
  <c r="AN245" i="20"/>
  <c r="AO245" i="20"/>
  <c r="AN246" i="20"/>
  <c r="AO246" i="20"/>
  <c r="AN247" i="20"/>
  <c r="AO247" i="20"/>
  <c r="AN248" i="20"/>
  <c r="AO248" i="20"/>
  <c r="AN249" i="20"/>
  <c r="AO249" i="20"/>
  <c r="AN250" i="20"/>
  <c r="AO250" i="20"/>
  <c r="AN251" i="20"/>
  <c r="AO251" i="20"/>
  <c r="AN252" i="20"/>
  <c r="AO252" i="20"/>
  <c r="AN253" i="20"/>
  <c r="AO253" i="20"/>
  <c r="AN254" i="20"/>
  <c r="AO254" i="20"/>
  <c r="AN255" i="20"/>
  <c r="AO255" i="20"/>
  <c r="AN256" i="20"/>
  <c r="AO256" i="20"/>
  <c r="AN257" i="20"/>
  <c r="AO257" i="20"/>
  <c r="AN258" i="20"/>
  <c r="AO258" i="20"/>
  <c r="AN259" i="20"/>
  <c r="AO259" i="20"/>
  <c r="AN260" i="20"/>
  <c r="AO260" i="20"/>
  <c r="AN261" i="20"/>
  <c r="AO261" i="20"/>
  <c r="AN262" i="20"/>
  <c r="AO262" i="20"/>
  <c r="AN263" i="20"/>
  <c r="AO263" i="20"/>
  <c r="AN264" i="20"/>
  <c r="AO264" i="20"/>
  <c r="AN265" i="20"/>
  <c r="AO265" i="20"/>
  <c r="AN266" i="20"/>
  <c r="AO266" i="20"/>
  <c r="AN267" i="20"/>
  <c r="AO267" i="20"/>
  <c r="AN268" i="20"/>
  <c r="AO268" i="20"/>
  <c r="AO269" i="20"/>
  <c r="AN270" i="20"/>
  <c r="AO270" i="20"/>
  <c r="AN272" i="20"/>
  <c r="AO272" i="20"/>
  <c r="AN273" i="20"/>
  <c r="AO273" i="20"/>
  <c r="AN274" i="20"/>
  <c r="AO274" i="20"/>
  <c r="AO275" i="20"/>
  <c r="AN276" i="20"/>
  <c r="AO276" i="20"/>
  <c r="AN277" i="20"/>
  <c r="AO277" i="20"/>
  <c r="AN278" i="20"/>
  <c r="AO278" i="20"/>
  <c r="AN279" i="20"/>
  <c r="AO279" i="20"/>
  <c r="AN280" i="20"/>
  <c r="AO280" i="20"/>
  <c r="AN281" i="20"/>
  <c r="AO281" i="20"/>
  <c r="AN282" i="20"/>
  <c r="AO282" i="20"/>
  <c r="AN283" i="20"/>
  <c r="AO283" i="20"/>
  <c r="AN284" i="20"/>
  <c r="AO284" i="20"/>
  <c r="AN286" i="20"/>
  <c r="AO286" i="20"/>
  <c r="AN287" i="20"/>
  <c r="AO287" i="20"/>
  <c r="AN288" i="20"/>
  <c r="AO288" i="20"/>
  <c r="AN289" i="20"/>
  <c r="AO289" i="20"/>
  <c r="AN290" i="20"/>
  <c r="AO290" i="20"/>
  <c r="AN291" i="20"/>
  <c r="AO291" i="20"/>
  <c r="AN292" i="20"/>
  <c r="AO292" i="20"/>
  <c r="AN293" i="20"/>
  <c r="AO293" i="20"/>
  <c r="AN294" i="20"/>
  <c r="AO294" i="20"/>
  <c r="AN295" i="20"/>
  <c r="AO295" i="20"/>
  <c r="AO296" i="20"/>
  <c r="AN297" i="20"/>
  <c r="AO297" i="20"/>
  <c r="AN298" i="20"/>
  <c r="AO298" i="20"/>
  <c r="AN299" i="20"/>
  <c r="AO299" i="20"/>
  <c r="AN300" i="20"/>
  <c r="AO300" i="20"/>
  <c r="AN301" i="20"/>
  <c r="AO301" i="20"/>
  <c r="AN302" i="20"/>
  <c r="AO302" i="20"/>
  <c r="AN303" i="20"/>
  <c r="AO303" i="20"/>
  <c r="AO304" i="20"/>
  <c r="AN305" i="20"/>
  <c r="AO305" i="20"/>
  <c r="AN306" i="20"/>
  <c r="AO306" i="20"/>
  <c r="AN307" i="20"/>
  <c r="AO307" i="20"/>
  <c r="AN308" i="20"/>
  <c r="AO308" i="20"/>
  <c r="AO309" i="20"/>
  <c r="AN310" i="20"/>
  <c r="AO310" i="20"/>
  <c r="AN311" i="20"/>
  <c r="AO311" i="20"/>
  <c r="AN312" i="20"/>
  <c r="AO312" i="20"/>
  <c r="AO313" i="20"/>
  <c r="AN314" i="20"/>
  <c r="AO314" i="20"/>
  <c r="AN315" i="20"/>
  <c r="AO315" i="20"/>
  <c r="AN316" i="20"/>
  <c r="AO316" i="20"/>
  <c r="AN317" i="20"/>
  <c r="AO317" i="20"/>
  <c r="AN318" i="20"/>
  <c r="AO318" i="20"/>
  <c r="AN319" i="20"/>
  <c r="AO319" i="20"/>
  <c r="AO320" i="20"/>
  <c r="AN321" i="20"/>
  <c r="AO321" i="20"/>
  <c r="AN322" i="20"/>
  <c r="AO322" i="20"/>
  <c r="AN323" i="20"/>
  <c r="AO323" i="20"/>
  <c r="AN324" i="20"/>
  <c r="AO324" i="20"/>
  <c r="AO325" i="20"/>
  <c r="AN326" i="20"/>
  <c r="AO326" i="20"/>
  <c r="AN327" i="20"/>
  <c r="AO327" i="20"/>
  <c r="AN328" i="20"/>
  <c r="AO328" i="20"/>
  <c r="AN329" i="20"/>
  <c r="AO329" i="20"/>
  <c r="AN330" i="20"/>
  <c r="AO330" i="20"/>
  <c r="AN331" i="20"/>
  <c r="AO331" i="20"/>
  <c r="AN332" i="20"/>
  <c r="AO332" i="20"/>
  <c r="AN333" i="20"/>
  <c r="AO333" i="20"/>
  <c r="AN334" i="20"/>
  <c r="AO334" i="20"/>
  <c r="AN335" i="20"/>
  <c r="AO335" i="20"/>
  <c r="AN336" i="20"/>
  <c r="AO336" i="20"/>
  <c r="AN337" i="20"/>
  <c r="AO337" i="20"/>
  <c r="AN338" i="20"/>
  <c r="AO338" i="20"/>
  <c r="AO339" i="20"/>
  <c r="AN340" i="20"/>
  <c r="AO340" i="20"/>
  <c r="AO160" i="20"/>
  <c r="AK342" i="20"/>
  <c r="BA342" i="20" s="1"/>
  <c r="AG271" i="20"/>
  <c r="AW271" i="20" s="1"/>
  <c r="BE271" i="20" s="1"/>
  <c r="AF271" i="20"/>
  <c r="AV271" i="20" s="1"/>
  <c r="AE271" i="20"/>
  <c r="AD271" i="20"/>
  <c r="AC271" i="20"/>
  <c r="AB271" i="20"/>
  <c r="U515" i="20"/>
  <c r="T515" i="20"/>
  <c r="S515" i="20"/>
  <c r="R515" i="20"/>
  <c r="U513" i="20"/>
  <c r="T513" i="20"/>
  <c r="S513" i="20"/>
  <c r="R513" i="20"/>
  <c r="AC8" i="20"/>
  <c r="AB8" i="20"/>
  <c r="AB513" i="20" s="1"/>
  <c r="AC7" i="20"/>
  <c r="AB7" i="20"/>
  <c r="M8" i="20"/>
  <c r="M515" i="20" s="1"/>
  <c r="L8" i="20"/>
  <c r="L513" i="20" s="1"/>
  <c r="M7" i="20"/>
  <c r="L7" i="20"/>
  <c r="BD277" i="20" l="1"/>
  <c r="BE210" i="20"/>
  <c r="BE194" i="20"/>
  <c r="BM168" i="20"/>
  <c r="BE168" i="20"/>
  <c r="BD105" i="20"/>
  <c r="BE94" i="20"/>
  <c r="BD88" i="20"/>
  <c r="DP181" i="20"/>
  <c r="DX181" i="20"/>
  <c r="EF181" i="20" s="1"/>
  <c r="DP190" i="20"/>
  <c r="DX190" i="20"/>
  <c r="EF190" i="20" s="1"/>
  <c r="DP194" i="20"/>
  <c r="DX194" i="20"/>
  <c r="EF194" i="20" s="1"/>
  <c r="DP198" i="20"/>
  <c r="DX198" i="20"/>
  <c r="EF198" i="20" s="1"/>
  <c r="DP202" i="20"/>
  <c r="DX202" i="20"/>
  <c r="EF202" i="20" s="1"/>
  <c r="DP206" i="20"/>
  <c r="DX206" i="20"/>
  <c r="EF206" i="20" s="1"/>
  <c r="DP210" i="20"/>
  <c r="DX210" i="20"/>
  <c r="EF210" i="20" s="1"/>
  <c r="DP215" i="20"/>
  <c r="DX215" i="20"/>
  <c r="EF215" i="20" s="1"/>
  <c r="DP219" i="20"/>
  <c r="DX219" i="20"/>
  <c r="EF219" i="20" s="1"/>
  <c r="DP223" i="20"/>
  <c r="DX223" i="20"/>
  <c r="EF223" i="20" s="1"/>
  <c r="DP227" i="20"/>
  <c r="DX227" i="20"/>
  <c r="EF227" i="20" s="1"/>
  <c r="DP231" i="20"/>
  <c r="DX231" i="20"/>
  <c r="EF231" i="20" s="1"/>
  <c r="DP235" i="20"/>
  <c r="DX235" i="20"/>
  <c r="EF235" i="20" s="1"/>
  <c r="DP240" i="20"/>
  <c r="DX240" i="20"/>
  <c r="EF240" i="20" s="1"/>
  <c r="DP244" i="20"/>
  <c r="DX244" i="20"/>
  <c r="EF244" i="20" s="1"/>
  <c r="DP248" i="20"/>
  <c r="DX248" i="20"/>
  <c r="EF248" i="20" s="1"/>
  <c r="DP252" i="20"/>
  <c r="DX252" i="20"/>
  <c r="EF252" i="20" s="1"/>
  <c r="DP256" i="20"/>
  <c r="DX256" i="20"/>
  <c r="EF256" i="20" s="1"/>
  <c r="DP260" i="20"/>
  <c r="DX260" i="20"/>
  <c r="EF260" i="20" s="1"/>
  <c r="DP264" i="20"/>
  <c r="DX264" i="20"/>
  <c r="EF264" i="20" s="1"/>
  <c r="DP268" i="20"/>
  <c r="DX268" i="20"/>
  <c r="EF268" i="20" s="1"/>
  <c r="DP274" i="20"/>
  <c r="DX274" i="20"/>
  <c r="EF274" i="20" s="1"/>
  <c r="DP278" i="20"/>
  <c r="DX278" i="20"/>
  <c r="EF278" i="20" s="1"/>
  <c r="BE70" i="20"/>
  <c r="DQ186" i="20"/>
  <c r="DY186" i="20"/>
  <c r="EG186" i="20" s="1"/>
  <c r="DQ190" i="20"/>
  <c r="DY190" i="20"/>
  <c r="EG190" i="20" s="1"/>
  <c r="DQ198" i="20"/>
  <c r="DY198" i="20"/>
  <c r="EG198" i="20" s="1"/>
  <c r="DQ202" i="20"/>
  <c r="DY202" i="20"/>
  <c r="EG202" i="20" s="1"/>
  <c r="DQ215" i="20"/>
  <c r="DY215" i="20"/>
  <c r="EG215" i="20" s="1"/>
  <c r="DQ231" i="20"/>
  <c r="DY231" i="20"/>
  <c r="EG231" i="20" s="1"/>
  <c r="DQ235" i="20"/>
  <c r="DY235" i="20"/>
  <c r="EG235" i="20" s="1"/>
  <c r="DQ320" i="20"/>
  <c r="DY320" i="20"/>
  <c r="EG320" i="20" s="1"/>
  <c r="BE202" i="20"/>
  <c r="BE322" i="20"/>
  <c r="BE312" i="20"/>
  <c r="BE284" i="20"/>
  <c r="BE276" i="20"/>
  <c r="BE241" i="20"/>
  <c r="BE198" i="20"/>
  <c r="BE186" i="20"/>
  <c r="BM172" i="20"/>
  <c r="BE172" i="20"/>
  <c r="BD202" i="20"/>
  <c r="BD332" i="20"/>
  <c r="BD329" i="20"/>
  <c r="BE67" i="20"/>
  <c r="BE24" i="20"/>
  <c r="BD312" i="20"/>
  <c r="BE307" i="20"/>
  <c r="BE206" i="20"/>
  <c r="BE190" i="20"/>
  <c r="BM176" i="20"/>
  <c r="BE176" i="20"/>
  <c r="BM164" i="20"/>
  <c r="BE164" i="20"/>
  <c r="BE102" i="20"/>
  <c r="BD281" i="20"/>
  <c r="BD223" i="20"/>
  <c r="BD337" i="20"/>
  <c r="BE120" i="20"/>
  <c r="BE107" i="20"/>
  <c r="BD104" i="20"/>
  <c r="BD235" i="20"/>
  <c r="BD210" i="20"/>
  <c r="BD194" i="20"/>
  <c r="BL168" i="20"/>
  <c r="CB168" i="20" s="1"/>
  <c r="CR168" i="20" s="1"/>
  <c r="DH168" i="20" s="1"/>
  <c r="BD168" i="20"/>
  <c r="BE340" i="20"/>
  <c r="BE110" i="20"/>
  <c r="BE109" i="20"/>
  <c r="BD108" i="20"/>
  <c r="BD93" i="20"/>
  <c r="BD91" i="20"/>
  <c r="BE25" i="20"/>
  <c r="BE211" i="20"/>
  <c r="BE207" i="20"/>
  <c r="BE203" i="20"/>
  <c r="BE199" i="20"/>
  <c r="BE195" i="20"/>
  <c r="BE191" i="20"/>
  <c r="BE187" i="20"/>
  <c r="BM173" i="20"/>
  <c r="BE173" i="20"/>
  <c r="BM169" i="20"/>
  <c r="BE169" i="20"/>
  <c r="BM165" i="20"/>
  <c r="BE165" i="20"/>
  <c r="BM161" i="20"/>
  <c r="BE161" i="20"/>
  <c r="BE333" i="20"/>
  <c r="BE324" i="20"/>
  <c r="BE315" i="20"/>
  <c r="BE305" i="20"/>
  <c r="BE278" i="20"/>
  <c r="BE267" i="20"/>
  <c r="BE259" i="20"/>
  <c r="BE251" i="20"/>
  <c r="BE243" i="20"/>
  <c r="DP185" i="20"/>
  <c r="DX185" i="20"/>
  <c r="EF185" i="20" s="1"/>
  <c r="DP189" i="20"/>
  <c r="DX189" i="20"/>
  <c r="EF189" i="20" s="1"/>
  <c r="DP193" i="20"/>
  <c r="DX193" i="20"/>
  <c r="EF193" i="20" s="1"/>
  <c r="DP197" i="20"/>
  <c r="DX197" i="20"/>
  <c r="EF197" i="20" s="1"/>
  <c r="DP205" i="20"/>
  <c r="DX205" i="20"/>
  <c r="EF205" i="20" s="1"/>
  <c r="DP209" i="20"/>
  <c r="DX209" i="20"/>
  <c r="EF209" i="20" s="1"/>
  <c r="DP214" i="20"/>
  <c r="DX214" i="20"/>
  <c r="EF214" i="20" s="1"/>
  <c r="DP218" i="20"/>
  <c r="DX218" i="20"/>
  <c r="EF218" i="20" s="1"/>
  <c r="DP222" i="20"/>
  <c r="DX222" i="20"/>
  <c r="EF222" i="20" s="1"/>
  <c r="DP226" i="20"/>
  <c r="DX226" i="20"/>
  <c r="EF226" i="20" s="1"/>
  <c r="DP230" i="20"/>
  <c r="DX230" i="20"/>
  <c r="EF230" i="20" s="1"/>
  <c r="DP243" i="20"/>
  <c r="DX243" i="20"/>
  <c r="EF243" i="20" s="1"/>
  <c r="DP247" i="20"/>
  <c r="DX247" i="20"/>
  <c r="EF247" i="20" s="1"/>
  <c r="DP251" i="20"/>
  <c r="DX251" i="20"/>
  <c r="EF251" i="20" s="1"/>
  <c r="DP255" i="20"/>
  <c r="DX255" i="20"/>
  <c r="EF255" i="20" s="1"/>
  <c r="DP263" i="20"/>
  <c r="DX263" i="20"/>
  <c r="EF263" i="20" s="1"/>
  <c r="DP267" i="20"/>
  <c r="DX267" i="20"/>
  <c r="EF267" i="20" s="1"/>
  <c r="DP273" i="20"/>
  <c r="DX273" i="20"/>
  <c r="EF273" i="20" s="1"/>
  <c r="DP281" i="20"/>
  <c r="DX281" i="20"/>
  <c r="EF281" i="20" s="1"/>
  <c r="DP299" i="20"/>
  <c r="DX299" i="20"/>
  <c r="EF299" i="20" s="1"/>
  <c r="DP303" i="20"/>
  <c r="DX303" i="20"/>
  <c r="EF303" i="20" s="1"/>
  <c r="DX315" i="20"/>
  <c r="EF315" i="20" s="1"/>
  <c r="DP315" i="20"/>
  <c r="DP319" i="20"/>
  <c r="DX319" i="20"/>
  <c r="EF319" i="20" s="1"/>
  <c r="DP323" i="20"/>
  <c r="DX323" i="20"/>
  <c r="EF323" i="20" s="1"/>
  <c r="DP328" i="20"/>
  <c r="DX328" i="20"/>
  <c r="EF328" i="20" s="1"/>
  <c r="DP332" i="20"/>
  <c r="DX332" i="20"/>
  <c r="EF332" i="20" s="1"/>
  <c r="DP336" i="20"/>
  <c r="DX336" i="20"/>
  <c r="EF336" i="20" s="1"/>
  <c r="DQ185" i="20"/>
  <c r="DY185" i="20"/>
  <c r="EG185" i="20" s="1"/>
  <c r="DP37" i="20"/>
  <c r="DQ274" i="20"/>
  <c r="DY210" i="20"/>
  <c r="EG210" i="20" s="1"/>
  <c r="DX234" i="20"/>
  <c r="EF234" i="20" s="1"/>
  <c r="BD340" i="20"/>
  <c r="BD327" i="20"/>
  <c r="BE325" i="20"/>
  <c r="BD112" i="20"/>
  <c r="BD110" i="20"/>
  <c r="BD98" i="20"/>
  <c r="BE96" i="20"/>
  <c r="BE71" i="20"/>
  <c r="BD70" i="20"/>
  <c r="BE26" i="20"/>
  <c r="BD311" i="20"/>
  <c r="BD308" i="20"/>
  <c r="BD236" i="20"/>
  <c r="BD232" i="20"/>
  <c r="BD228" i="20"/>
  <c r="BD224" i="20"/>
  <c r="BD220" i="20"/>
  <c r="BD216" i="20"/>
  <c r="BD211" i="20"/>
  <c r="BD207" i="20"/>
  <c r="BD203" i="20"/>
  <c r="BD199" i="20"/>
  <c r="BD195" i="20"/>
  <c r="BD191" i="20"/>
  <c r="BD187" i="20"/>
  <c r="BD182" i="20"/>
  <c r="BD178" i="20"/>
  <c r="BL173" i="20"/>
  <c r="BD173" i="20"/>
  <c r="BL169" i="20"/>
  <c r="BD169" i="20"/>
  <c r="BL165" i="20"/>
  <c r="BD165" i="20"/>
  <c r="BL161" i="20"/>
  <c r="BL177" i="20" s="1"/>
  <c r="BD161" i="20"/>
  <c r="BY545" i="20"/>
  <c r="BE332" i="20"/>
  <c r="BE323" i="20"/>
  <c r="BE314" i="20"/>
  <c r="BE303" i="20"/>
  <c r="BE294" i="20"/>
  <c r="BE286" i="20"/>
  <c r="BE277" i="20"/>
  <c r="BE266" i="20"/>
  <c r="BE258" i="20"/>
  <c r="BE250" i="20"/>
  <c r="BE242" i="20"/>
  <c r="DQ180" i="20"/>
  <c r="DY180" i="20"/>
  <c r="EG180" i="20" s="1"/>
  <c r="DQ189" i="20"/>
  <c r="DY189" i="20"/>
  <c r="EG189" i="20" s="1"/>
  <c r="DQ193" i="20"/>
  <c r="DY193" i="20"/>
  <c r="EG193" i="20" s="1"/>
  <c r="DQ197" i="20"/>
  <c r="DY197" i="20"/>
  <c r="EG197" i="20" s="1"/>
  <c r="DI40" i="20"/>
  <c r="DQ40" i="20" s="1"/>
  <c r="DP80" i="20"/>
  <c r="DY37" i="20"/>
  <c r="EG37" i="20" s="1"/>
  <c r="DY43" i="20"/>
  <c r="EG43" i="20" s="1"/>
  <c r="DY91" i="20"/>
  <c r="EG91" i="20" s="1"/>
  <c r="EF91" i="20"/>
  <c r="DX277" i="20"/>
  <c r="EF277" i="20" s="1"/>
  <c r="DY191" i="20"/>
  <c r="EG191" i="20" s="1"/>
  <c r="DY211" i="20"/>
  <c r="EG211" i="20" s="1"/>
  <c r="DP308" i="20"/>
  <c r="DX308" i="20"/>
  <c r="EF308" i="20" s="1"/>
  <c r="DP320" i="20"/>
  <c r="DX320" i="20"/>
  <c r="EF320" i="20" s="1"/>
  <c r="DP324" i="20"/>
  <c r="DX324" i="20"/>
  <c r="EF324" i="20" s="1"/>
  <c r="DP329" i="20"/>
  <c r="DX329" i="20"/>
  <c r="EF329" i="20" s="1"/>
  <c r="DP333" i="20"/>
  <c r="DX333" i="20"/>
  <c r="EF333" i="20" s="1"/>
  <c r="DP337" i="20"/>
  <c r="DX337" i="20"/>
  <c r="EF337" i="20" s="1"/>
  <c r="CO496" i="20"/>
  <c r="CO545" i="20"/>
  <c r="DI41" i="20"/>
  <c r="DQ41" i="20" s="1"/>
  <c r="DP41" i="20"/>
  <c r="DQ187" i="20"/>
  <c r="DY187" i="20"/>
  <c r="EG187" i="20" s="1"/>
  <c r="DY28" i="20"/>
  <c r="EG28" i="20" s="1"/>
  <c r="EF28" i="20"/>
  <c r="EF83" i="20"/>
  <c r="DY83" i="20"/>
  <c r="EG83" i="20" s="1"/>
  <c r="DY297" i="20"/>
  <c r="EG297" i="20" s="1"/>
  <c r="DX316" i="20"/>
  <c r="EF316" i="20" s="1"/>
  <c r="DQ308" i="20"/>
  <c r="DY308" i="20"/>
  <c r="EG308" i="20" s="1"/>
  <c r="DQ324" i="20"/>
  <c r="DY324" i="20"/>
  <c r="EG324" i="20" s="1"/>
  <c r="DQ329" i="20"/>
  <c r="DY329" i="20"/>
  <c r="EG329" i="20" s="1"/>
  <c r="DQ333" i="20"/>
  <c r="DY333" i="20"/>
  <c r="EG333" i="20" s="1"/>
  <c r="DQ337" i="20"/>
  <c r="DY337" i="20"/>
  <c r="EG337" i="20" s="1"/>
  <c r="DI29" i="20"/>
  <c r="DQ29" i="20" s="1"/>
  <c r="DP36" i="20"/>
  <c r="DI36" i="20"/>
  <c r="DQ36" i="20" s="1"/>
  <c r="DI119" i="20"/>
  <c r="DQ119" i="20" s="1"/>
  <c r="EF39" i="20"/>
  <c r="DY39" i="20"/>
  <c r="EG39" i="20" s="1"/>
  <c r="EF100" i="20"/>
  <c r="DY100" i="20"/>
  <c r="EG100" i="20" s="1"/>
  <c r="DY278" i="20"/>
  <c r="EG278" i="20" s="1"/>
  <c r="DY316" i="20"/>
  <c r="EG316" i="20" s="1"/>
  <c r="DY326" i="20"/>
  <c r="EG326" i="20" s="1"/>
  <c r="DY195" i="20"/>
  <c r="EG195" i="20" s="1"/>
  <c r="DY241" i="20"/>
  <c r="EG241" i="20" s="1"/>
  <c r="BE263" i="20"/>
  <c r="DP182" i="20"/>
  <c r="DX182" i="20"/>
  <c r="EF182" i="20" s="1"/>
  <c r="DP191" i="20"/>
  <c r="DX191" i="20"/>
  <c r="EF191" i="20" s="1"/>
  <c r="DP195" i="20"/>
  <c r="DX195" i="20"/>
  <c r="EF195" i="20" s="1"/>
  <c r="DP199" i="20"/>
  <c r="DX199" i="20"/>
  <c r="EF199" i="20" s="1"/>
  <c r="DP203" i="20"/>
  <c r="DX203" i="20"/>
  <c r="EF203" i="20" s="1"/>
  <c r="DP207" i="20"/>
  <c r="DX207" i="20"/>
  <c r="EF207" i="20" s="1"/>
  <c r="DP211" i="20"/>
  <c r="DX211" i="20"/>
  <c r="EF211" i="20" s="1"/>
  <c r="DP216" i="20"/>
  <c r="DX216" i="20"/>
  <c r="EF216" i="20" s="1"/>
  <c r="DP30" i="20"/>
  <c r="DI30" i="20"/>
  <c r="DQ30" i="20" s="1"/>
  <c r="DP54" i="20"/>
  <c r="DI54" i="20"/>
  <c r="DQ54" i="20" s="1"/>
  <c r="DM517" i="20"/>
  <c r="DM546" i="20" s="1"/>
  <c r="EF24" i="20"/>
  <c r="DY24" i="20"/>
  <c r="EG24" i="20" s="1"/>
  <c r="DY55" i="20"/>
  <c r="EG55" i="20" s="1"/>
  <c r="DY59" i="20"/>
  <c r="EG59" i="20" s="1"/>
  <c r="DY66" i="20"/>
  <c r="EG66" i="20" s="1"/>
  <c r="DY70" i="20"/>
  <c r="EG70" i="20" s="1"/>
  <c r="DY74" i="20"/>
  <c r="EG74" i="20" s="1"/>
  <c r="DY97" i="20"/>
  <c r="EG97" i="20" s="1"/>
  <c r="DX300" i="20"/>
  <c r="EF300" i="20" s="1"/>
  <c r="DX311" i="20"/>
  <c r="EF311" i="20" s="1"/>
  <c r="DX180" i="20"/>
  <c r="EF180" i="20" s="1"/>
  <c r="DX201" i="20"/>
  <c r="EF201" i="20" s="1"/>
  <c r="DQ282" i="20"/>
  <c r="DY282" i="20"/>
  <c r="EG282" i="20" s="1"/>
  <c r="DQ312" i="20"/>
  <c r="DY51" i="20"/>
  <c r="EG51" i="20" s="1"/>
  <c r="DY93" i="20"/>
  <c r="EG93" i="20" s="1"/>
  <c r="EF113" i="20"/>
  <c r="DY113" i="20"/>
  <c r="EG113" i="20" s="1"/>
  <c r="DY300" i="20"/>
  <c r="EG300" i="20" s="1"/>
  <c r="DX307" i="20"/>
  <c r="EF307" i="20" s="1"/>
  <c r="DY330" i="20"/>
  <c r="EG330" i="20" s="1"/>
  <c r="DX183" i="20"/>
  <c r="EF183" i="20" s="1"/>
  <c r="BD227" i="20"/>
  <c r="BD215" i="20"/>
  <c r="BD198" i="20"/>
  <c r="BD186" i="20"/>
  <c r="BL176" i="20"/>
  <c r="BT176" i="20" s="1"/>
  <c r="BD176" i="20"/>
  <c r="BL164" i="20"/>
  <c r="CB164" i="20" s="1"/>
  <c r="CR164" i="20" s="1"/>
  <c r="DH164" i="20" s="1"/>
  <c r="BD164" i="20"/>
  <c r="BE330" i="20"/>
  <c r="BE292" i="20"/>
  <c r="BE264" i="20"/>
  <c r="DQ194" i="20"/>
  <c r="DY194" i="20"/>
  <c r="EG194" i="20" s="1"/>
  <c r="DQ206" i="20"/>
  <c r="DY206" i="20"/>
  <c r="EG206" i="20" s="1"/>
  <c r="DQ223" i="20"/>
  <c r="DY223" i="20"/>
  <c r="EG223" i="20" s="1"/>
  <c r="DQ244" i="20"/>
  <c r="DY244" i="20"/>
  <c r="EG244" i="20" s="1"/>
  <c r="DQ252" i="20"/>
  <c r="DY252" i="20"/>
  <c r="EG252" i="20" s="1"/>
  <c r="DQ260" i="20"/>
  <c r="DY260" i="20"/>
  <c r="EG260" i="20" s="1"/>
  <c r="DQ268" i="20"/>
  <c r="DY268" i="20"/>
  <c r="EG268" i="20" s="1"/>
  <c r="BE320" i="20"/>
  <c r="BE115" i="20"/>
  <c r="BD103" i="20"/>
  <c r="BD66" i="20"/>
  <c r="BE64" i="20"/>
  <c r="BE29" i="20"/>
  <c r="BE337" i="20"/>
  <c r="BE319" i="20"/>
  <c r="BE291" i="20"/>
  <c r="BE273" i="20"/>
  <c r="BE247" i="20"/>
  <c r="DP187" i="20"/>
  <c r="DX187" i="20"/>
  <c r="EF187" i="20" s="1"/>
  <c r="BD341" i="20"/>
  <c r="BD115" i="20"/>
  <c r="BE104" i="20"/>
  <c r="BD68" i="20"/>
  <c r="BD65" i="20"/>
  <c r="BE23" i="20"/>
  <c r="BD263" i="20"/>
  <c r="BD222" i="20"/>
  <c r="BD214" i="20"/>
  <c r="BD201" i="20"/>
  <c r="BD189" i="20"/>
  <c r="BL171" i="20"/>
  <c r="BT171" i="20" s="1"/>
  <c r="BD171" i="20"/>
  <c r="BL163" i="20"/>
  <c r="CB163" i="20" s="1"/>
  <c r="CR163" i="20" s="1"/>
  <c r="DH163" i="20" s="1"/>
  <c r="BD163" i="20"/>
  <c r="BE336" i="20"/>
  <c r="BE318" i="20"/>
  <c r="BE299" i="20"/>
  <c r="BE281" i="20"/>
  <c r="BE262" i="20"/>
  <c r="BE254" i="20"/>
  <c r="DQ178" i="20"/>
  <c r="DY178" i="20"/>
  <c r="EG178" i="20" s="1"/>
  <c r="DQ232" i="20"/>
  <c r="DY232" i="20"/>
  <c r="EG232" i="20" s="1"/>
  <c r="DQ249" i="20"/>
  <c r="DY249" i="20"/>
  <c r="EG249" i="20" s="1"/>
  <c r="DQ261" i="20"/>
  <c r="DY261" i="20"/>
  <c r="EG261" i="20" s="1"/>
  <c r="DQ270" i="20"/>
  <c r="DY270" i="20"/>
  <c r="EG270" i="20" s="1"/>
  <c r="DQ279" i="20"/>
  <c r="DY279" i="20"/>
  <c r="EG279" i="20" s="1"/>
  <c r="DQ301" i="20"/>
  <c r="DY301" i="20"/>
  <c r="EG301" i="20" s="1"/>
  <c r="DQ317" i="20"/>
  <c r="DY317" i="20"/>
  <c r="EG317" i="20" s="1"/>
  <c r="DQ321" i="20"/>
  <c r="DY321" i="20"/>
  <c r="EG321" i="20" s="1"/>
  <c r="DP25" i="20"/>
  <c r="DI25" i="20"/>
  <c r="DQ25" i="20" s="1"/>
  <c r="DI43" i="20"/>
  <c r="DQ43" i="20" s="1"/>
  <c r="DI49" i="20"/>
  <c r="DQ49" i="20" s="1"/>
  <c r="DP49" i="20"/>
  <c r="DI61" i="20"/>
  <c r="DQ61" i="20" s="1"/>
  <c r="DI82" i="20"/>
  <c r="DQ82" i="20" s="1"/>
  <c r="BD333" i="20"/>
  <c r="BD323" i="20"/>
  <c r="BE122" i="20"/>
  <c r="BE119" i="20"/>
  <c r="BE118" i="20"/>
  <c r="BE117" i="20"/>
  <c r="BE105" i="20"/>
  <c r="BE90" i="20"/>
  <c r="BE89" i="20"/>
  <c r="BE88" i="20"/>
  <c r="BE69" i="20"/>
  <c r="BE68" i="20"/>
  <c r="BD67" i="20"/>
  <c r="BE31" i="20"/>
  <c r="BE309" i="20"/>
  <c r="BD307" i="20"/>
  <c r="BD305" i="20"/>
  <c r="BD302" i="20"/>
  <c r="BE293" i="20"/>
  <c r="BD276" i="20"/>
  <c r="BD261" i="20"/>
  <c r="BD259" i="20"/>
  <c r="BD255" i="20"/>
  <c r="BD253" i="20"/>
  <c r="BD251" i="20"/>
  <c r="BD249" i="20"/>
  <c r="BD247" i="20"/>
  <c r="BD245" i="20"/>
  <c r="BD243" i="20"/>
  <c r="BD241" i="20"/>
  <c r="BE237" i="20"/>
  <c r="BE233" i="20"/>
  <c r="BE229" i="20"/>
  <c r="BE225" i="20"/>
  <c r="BE221" i="20"/>
  <c r="BE217" i="20"/>
  <c r="BE213" i="20"/>
  <c r="BE208" i="20"/>
  <c r="BE204" i="20"/>
  <c r="BE200" i="20"/>
  <c r="BE196" i="20"/>
  <c r="BE192" i="20"/>
  <c r="BE188" i="20"/>
  <c r="BE183" i="20"/>
  <c r="BE179" i="20"/>
  <c r="BM174" i="20"/>
  <c r="CC174" i="20" s="1"/>
  <c r="CS174" i="20" s="1"/>
  <c r="DI174" i="20" s="1"/>
  <c r="BE174" i="20"/>
  <c r="BM170" i="20"/>
  <c r="CC170" i="20" s="1"/>
  <c r="CS170" i="20" s="1"/>
  <c r="DI170" i="20" s="1"/>
  <c r="BE170" i="20"/>
  <c r="BM166" i="20"/>
  <c r="BU166" i="20" s="1"/>
  <c r="BE166" i="20"/>
  <c r="BM162" i="20"/>
  <c r="CC162" i="20" s="1"/>
  <c r="CS162" i="20" s="1"/>
  <c r="DI162" i="20" s="1"/>
  <c r="BE162" i="20"/>
  <c r="BE335" i="20"/>
  <c r="BE327" i="20"/>
  <c r="BE317" i="20"/>
  <c r="BE298" i="20"/>
  <c r="BE289" i="20"/>
  <c r="BE280" i="20"/>
  <c r="BE261" i="20"/>
  <c r="BE253" i="20"/>
  <c r="BE245" i="20"/>
  <c r="DP179" i="20"/>
  <c r="DX179" i="20"/>
  <c r="EF179" i="20" s="1"/>
  <c r="DP196" i="20"/>
  <c r="DX196" i="20"/>
  <c r="EF196" i="20" s="1"/>
  <c r="DP200" i="20"/>
  <c r="DX200" i="20"/>
  <c r="EF200" i="20" s="1"/>
  <c r="DP208" i="20"/>
  <c r="DX208" i="20"/>
  <c r="EF208" i="20" s="1"/>
  <c r="DP213" i="20"/>
  <c r="DX213" i="20"/>
  <c r="EF213" i="20" s="1"/>
  <c r="DP217" i="20"/>
  <c r="DX217" i="20"/>
  <c r="EF217" i="20" s="1"/>
  <c r="DP225" i="20"/>
  <c r="DX225" i="20"/>
  <c r="EF225" i="20" s="1"/>
  <c r="DP229" i="20"/>
  <c r="DX229" i="20"/>
  <c r="EF229" i="20" s="1"/>
  <c r="DP233" i="20"/>
  <c r="DX233" i="20"/>
  <c r="EF233" i="20" s="1"/>
  <c r="DP237" i="20"/>
  <c r="DX237" i="20"/>
  <c r="EF237" i="20" s="1"/>
  <c r="DP242" i="20"/>
  <c r="DX242" i="20"/>
  <c r="EF242" i="20" s="1"/>
  <c r="DP246" i="20"/>
  <c r="DX246" i="20"/>
  <c r="EF246" i="20" s="1"/>
  <c r="DP250" i="20"/>
  <c r="DX250" i="20"/>
  <c r="EF250" i="20" s="1"/>
  <c r="DP254" i="20"/>
  <c r="DX254" i="20"/>
  <c r="EF254" i="20" s="1"/>
  <c r="DP258" i="20"/>
  <c r="DX258" i="20"/>
  <c r="EF258" i="20" s="1"/>
  <c r="DP262" i="20"/>
  <c r="DX262" i="20"/>
  <c r="EF262" i="20" s="1"/>
  <c r="DP266" i="20"/>
  <c r="DX266" i="20"/>
  <c r="EF266" i="20" s="1"/>
  <c r="DP272" i="20"/>
  <c r="DX272" i="20"/>
  <c r="EF272" i="20" s="1"/>
  <c r="DP276" i="20"/>
  <c r="DX276" i="20"/>
  <c r="EF276" i="20" s="1"/>
  <c r="DP280" i="20"/>
  <c r="DX280" i="20"/>
  <c r="EF280" i="20" s="1"/>
  <c r="DP284" i="20"/>
  <c r="DX284" i="20"/>
  <c r="EF284" i="20" s="1"/>
  <c r="DP298" i="20"/>
  <c r="DX298" i="20"/>
  <c r="EF298" i="20" s="1"/>
  <c r="DP302" i="20"/>
  <c r="DX302" i="20"/>
  <c r="EF302" i="20" s="1"/>
  <c r="DP306" i="20"/>
  <c r="DX306" i="20"/>
  <c r="EF306" i="20" s="1"/>
  <c r="DP310" i="20"/>
  <c r="DX310" i="20"/>
  <c r="EF310" i="20" s="1"/>
  <c r="DP318" i="20"/>
  <c r="DX318" i="20"/>
  <c r="EF318" i="20" s="1"/>
  <c r="DP322" i="20"/>
  <c r="DX322" i="20"/>
  <c r="EF322" i="20" s="1"/>
  <c r="DX335" i="20"/>
  <c r="EF335" i="20" s="1"/>
  <c r="DP335" i="20"/>
  <c r="DI56" i="20"/>
  <c r="DQ56" i="20" s="1"/>
  <c r="DP56" i="20"/>
  <c r="DI69" i="20"/>
  <c r="DQ69" i="20" s="1"/>
  <c r="DP69" i="20"/>
  <c r="DI76" i="20"/>
  <c r="DQ76" i="20" s="1"/>
  <c r="DP76" i="20"/>
  <c r="DI115" i="20"/>
  <c r="DQ115" i="20" s="1"/>
  <c r="DQ201" i="20"/>
  <c r="DY201" i="20"/>
  <c r="EG201" i="20" s="1"/>
  <c r="DP93" i="20"/>
  <c r="DP60" i="20"/>
  <c r="DQ283" i="20"/>
  <c r="DY47" i="20"/>
  <c r="EG47" i="20" s="1"/>
  <c r="DX312" i="20"/>
  <c r="EF312" i="20" s="1"/>
  <c r="DY203" i="20"/>
  <c r="EG203" i="20" s="1"/>
  <c r="DY254" i="20"/>
  <c r="EG254" i="20" s="1"/>
  <c r="BD231" i="20"/>
  <c r="BD219" i="20"/>
  <c r="BD206" i="20"/>
  <c r="BD190" i="20"/>
  <c r="BL172" i="20"/>
  <c r="BT172" i="20" s="1"/>
  <c r="BD172" i="20"/>
  <c r="BE338" i="20"/>
  <c r="BE301" i="20"/>
  <c r="BE283" i="20"/>
  <c r="BE274" i="20"/>
  <c r="DQ181" i="20"/>
  <c r="DY181" i="20"/>
  <c r="EG181" i="20" s="1"/>
  <c r="DY219" i="20"/>
  <c r="EG219" i="20" s="1"/>
  <c r="DQ219" i="20"/>
  <c r="DQ227" i="20"/>
  <c r="DY227" i="20"/>
  <c r="EG227" i="20" s="1"/>
  <c r="DQ240" i="20"/>
  <c r="DY240" i="20"/>
  <c r="EG240" i="20" s="1"/>
  <c r="DQ248" i="20"/>
  <c r="DY248" i="20"/>
  <c r="EG248" i="20" s="1"/>
  <c r="DQ256" i="20"/>
  <c r="DY256" i="20"/>
  <c r="EG256" i="20" s="1"/>
  <c r="DQ264" i="20"/>
  <c r="DY264" i="20"/>
  <c r="EG264" i="20" s="1"/>
  <c r="BE341" i="20"/>
  <c r="BD336" i="20"/>
  <c r="BD322" i="20"/>
  <c r="BE116" i="20"/>
  <c r="BE114" i="20"/>
  <c r="BE65" i="20"/>
  <c r="BD30" i="20"/>
  <c r="BE22" i="20"/>
  <c r="BD317" i="20"/>
  <c r="BD303" i="20"/>
  <c r="BD274" i="20"/>
  <c r="BE234" i="20"/>
  <c r="BE230" i="20"/>
  <c r="BE226" i="20"/>
  <c r="BE222" i="20"/>
  <c r="BE218" i="20"/>
  <c r="BE214" i="20"/>
  <c r="BE209" i="20"/>
  <c r="BE205" i="20"/>
  <c r="BE201" i="20"/>
  <c r="BE197" i="20"/>
  <c r="BE193" i="20"/>
  <c r="BE189" i="20"/>
  <c r="BE185" i="20"/>
  <c r="BM175" i="20"/>
  <c r="BE175" i="20"/>
  <c r="BM167" i="20"/>
  <c r="BE167" i="20"/>
  <c r="BM163" i="20"/>
  <c r="BU163" i="20" s="1"/>
  <c r="BE163" i="20"/>
  <c r="BE329" i="20"/>
  <c r="BE310" i="20"/>
  <c r="BE300" i="20"/>
  <c r="BE282" i="20"/>
  <c r="BE255" i="20"/>
  <c r="BE239" i="20"/>
  <c r="DP178" i="20"/>
  <c r="DX178" i="20"/>
  <c r="EF178" i="20" s="1"/>
  <c r="BD114" i="20"/>
  <c r="BE103" i="20"/>
  <c r="BE66" i="20"/>
  <c r="BD64" i="20"/>
  <c r="BE30" i="20"/>
  <c r="BD310" i="20"/>
  <c r="BD278" i="20"/>
  <c r="BD239" i="20"/>
  <c r="BD230" i="20"/>
  <c r="BD218" i="20"/>
  <c r="BD209" i="20"/>
  <c r="BD205" i="20"/>
  <c r="BD197" i="20"/>
  <c r="BD185" i="20"/>
  <c r="BL175" i="20"/>
  <c r="BT175" i="20" s="1"/>
  <c r="BD175" i="20"/>
  <c r="BL167" i="20"/>
  <c r="BD167" i="20"/>
  <c r="BE328" i="20"/>
  <c r="BE308" i="20"/>
  <c r="BE290" i="20"/>
  <c r="BE272" i="20"/>
  <c r="BE246" i="20"/>
  <c r="DQ182" i="20"/>
  <c r="DY182" i="20"/>
  <c r="EG182" i="20" s="1"/>
  <c r="DQ199" i="20"/>
  <c r="DY199" i="20"/>
  <c r="EG199" i="20" s="1"/>
  <c r="DQ207" i="20"/>
  <c r="DY207" i="20"/>
  <c r="EG207" i="20" s="1"/>
  <c r="DQ216" i="20"/>
  <c r="DY216" i="20"/>
  <c r="EG216" i="20" s="1"/>
  <c r="DQ220" i="20"/>
  <c r="DY220" i="20"/>
  <c r="EG220" i="20" s="1"/>
  <c r="DQ228" i="20"/>
  <c r="DY228" i="20"/>
  <c r="EG228" i="20" s="1"/>
  <c r="DQ236" i="20"/>
  <c r="DY236" i="20"/>
  <c r="EG236" i="20" s="1"/>
  <c r="DQ245" i="20"/>
  <c r="DY245" i="20"/>
  <c r="EG245" i="20" s="1"/>
  <c r="DQ253" i="20"/>
  <c r="DY253" i="20"/>
  <c r="EG253" i="20" s="1"/>
  <c r="DQ257" i="20"/>
  <c r="DY257" i="20"/>
  <c r="EG257" i="20" s="1"/>
  <c r="DQ265" i="20"/>
  <c r="DY265" i="20"/>
  <c r="EG265" i="20" s="1"/>
  <c r="DQ305" i="20"/>
  <c r="DY305" i="20"/>
  <c r="EG305" i="20" s="1"/>
  <c r="DQ334" i="20"/>
  <c r="DY334" i="20"/>
  <c r="EG334" i="20" s="1"/>
  <c r="DQ338" i="20"/>
  <c r="DY338" i="20"/>
  <c r="EG338" i="20" s="1"/>
  <c r="DP314" i="20"/>
  <c r="DX314" i="20"/>
  <c r="EF314" i="20" s="1"/>
  <c r="BD326" i="20"/>
  <c r="BD122" i="20"/>
  <c r="BD120" i="20"/>
  <c r="BD119" i="20"/>
  <c r="BD118" i="20"/>
  <c r="BD117" i="20"/>
  <c r="BD109" i="20"/>
  <c r="BE108" i="20"/>
  <c r="BD107" i="20"/>
  <c r="BE93" i="20"/>
  <c r="BE91" i="20"/>
  <c r="BD90" i="20"/>
  <c r="BD89" i="20"/>
  <c r="BD69" i="20"/>
  <c r="BE32" i="20"/>
  <c r="BD314" i="20"/>
  <c r="BE304" i="20"/>
  <c r="BD300" i="20"/>
  <c r="BD298" i="20"/>
  <c r="BD293" i="20"/>
  <c r="BD291" i="20"/>
  <c r="BD289" i="20"/>
  <c r="BD284" i="20"/>
  <c r="BD282" i="20"/>
  <c r="BD280" i="20"/>
  <c r="BE275" i="20"/>
  <c r="BD270" i="20"/>
  <c r="BD267" i="20"/>
  <c r="BD237" i="20"/>
  <c r="BD233" i="20"/>
  <c r="BD229" i="20"/>
  <c r="BD225" i="20"/>
  <c r="BD221" i="20"/>
  <c r="BD217" i="20"/>
  <c r="BD213" i="20"/>
  <c r="BD208" i="20"/>
  <c r="BD204" i="20"/>
  <c r="BD200" i="20"/>
  <c r="BD196" i="20"/>
  <c r="BD192" i="20"/>
  <c r="BD188" i="20"/>
  <c r="BD183" i="20"/>
  <c r="BD179" i="20"/>
  <c r="BL174" i="20"/>
  <c r="BT174" i="20" s="1"/>
  <c r="BD174" i="20"/>
  <c r="BL170" i="20"/>
  <c r="BT170" i="20" s="1"/>
  <c r="BD170" i="20"/>
  <c r="BL166" i="20"/>
  <c r="BD166" i="20"/>
  <c r="BL162" i="20"/>
  <c r="BT162" i="20" s="1"/>
  <c r="BD162" i="20"/>
  <c r="BE334" i="20"/>
  <c r="BE326" i="20"/>
  <c r="BE316" i="20"/>
  <c r="BE306" i="20"/>
  <c r="BE297" i="20"/>
  <c r="BE288" i="20"/>
  <c r="BE279" i="20"/>
  <c r="BE268" i="20"/>
  <c r="BE260" i="20"/>
  <c r="BE252" i="20"/>
  <c r="BE244" i="20"/>
  <c r="DQ179" i="20"/>
  <c r="DY179" i="20"/>
  <c r="EG179" i="20" s="1"/>
  <c r="DQ183" i="20"/>
  <c r="DY183" i="20"/>
  <c r="EG183" i="20" s="1"/>
  <c r="DQ188" i="20"/>
  <c r="DY188" i="20"/>
  <c r="EG188" i="20" s="1"/>
  <c r="DQ192" i="20"/>
  <c r="DY192" i="20"/>
  <c r="EG192" i="20" s="1"/>
  <c r="DQ196" i="20"/>
  <c r="DY196" i="20"/>
  <c r="EG196" i="20" s="1"/>
  <c r="DQ200" i="20"/>
  <c r="DY200" i="20"/>
  <c r="EG200" i="20" s="1"/>
  <c r="DQ204" i="20"/>
  <c r="DY204" i="20"/>
  <c r="EG204" i="20" s="1"/>
  <c r="DQ208" i="20"/>
  <c r="DY208" i="20"/>
  <c r="EG208" i="20" s="1"/>
  <c r="DQ213" i="20"/>
  <c r="DY213" i="20"/>
  <c r="EG213" i="20" s="1"/>
  <c r="DQ217" i="20"/>
  <c r="DY217" i="20"/>
  <c r="EG217" i="20" s="1"/>
  <c r="DQ221" i="20"/>
  <c r="DY221" i="20"/>
  <c r="EG221" i="20" s="1"/>
  <c r="DQ225" i="20"/>
  <c r="DY225" i="20"/>
  <c r="EG225" i="20" s="1"/>
  <c r="DQ229" i="20"/>
  <c r="DY229" i="20"/>
  <c r="EG229" i="20" s="1"/>
  <c r="DQ233" i="20"/>
  <c r="DY233" i="20"/>
  <c r="EG233" i="20" s="1"/>
  <c r="DQ237" i="20"/>
  <c r="DY237" i="20"/>
  <c r="EG237" i="20" s="1"/>
  <c r="DQ242" i="20"/>
  <c r="DY242" i="20"/>
  <c r="EG242" i="20" s="1"/>
  <c r="DQ246" i="20"/>
  <c r="DY246" i="20"/>
  <c r="EG246" i="20" s="1"/>
  <c r="DQ258" i="20"/>
  <c r="DY258" i="20"/>
  <c r="EG258" i="20" s="1"/>
  <c r="DQ262" i="20"/>
  <c r="DY262" i="20"/>
  <c r="EG262" i="20" s="1"/>
  <c r="DQ266" i="20"/>
  <c r="DY266" i="20"/>
  <c r="EG266" i="20" s="1"/>
  <c r="DQ272" i="20"/>
  <c r="DY272" i="20"/>
  <c r="EG272" i="20" s="1"/>
  <c r="DQ276" i="20"/>
  <c r="DY276" i="20"/>
  <c r="EG276" i="20" s="1"/>
  <c r="DQ280" i="20"/>
  <c r="DY280" i="20"/>
  <c r="EG280" i="20" s="1"/>
  <c r="DQ284" i="20"/>
  <c r="DY284" i="20"/>
  <c r="EG284" i="20" s="1"/>
  <c r="DQ298" i="20"/>
  <c r="DY298" i="20"/>
  <c r="EG298" i="20" s="1"/>
  <c r="DQ302" i="20"/>
  <c r="DY302" i="20"/>
  <c r="EG302" i="20" s="1"/>
  <c r="DQ306" i="20"/>
  <c r="DY306" i="20"/>
  <c r="EG306" i="20" s="1"/>
  <c r="DQ310" i="20"/>
  <c r="DY310" i="20"/>
  <c r="EG310" i="20" s="1"/>
  <c r="DQ314" i="20"/>
  <c r="DY314" i="20"/>
  <c r="EG314" i="20" s="1"/>
  <c r="DQ318" i="20"/>
  <c r="DY318" i="20"/>
  <c r="EG318" i="20" s="1"/>
  <c r="DQ322" i="20"/>
  <c r="DY322" i="20"/>
  <c r="EG322" i="20" s="1"/>
  <c r="DQ327" i="20"/>
  <c r="DY327" i="20"/>
  <c r="EG327" i="20" s="1"/>
  <c r="DQ331" i="20"/>
  <c r="DY331" i="20"/>
  <c r="EG331" i="20" s="1"/>
  <c r="DQ335" i="20"/>
  <c r="DY335" i="20"/>
  <c r="EG335" i="20" s="1"/>
  <c r="DI26" i="20"/>
  <c r="DQ26" i="20" s="1"/>
  <c r="DI50" i="20"/>
  <c r="DQ50" i="20" s="1"/>
  <c r="DI88" i="20"/>
  <c r="DQ88" i="20" s="1"/>
  <c r="DP94" i="20"/>
  <c r="DI94" i="20"/>
  <c r="DQ94" i="20" s="1"/>
  <c r="DP282" i="20"/>
  <c r="EF108" i="20"/>
  <c r="DY108" i="20"/>
  <c r="EG108" i="20" s="1"/>
  <c r="DW496" i="20"/>
  <c r="DX204" i="20"/>
  <c r="EF204" i="20" s="1"/>
  <c r="DY224" i="20"/>
  <c r="EG224" i="20" s="1"/>
  <c r="DX259" i="20"/>
  <c r="EF259" i="20" s="1"/>
  <c r="BE171" i="20"/>
  <c r="DZ340" i="20"/>
  <c r="DJ340" i="20"/>
  <c r="DQ536" i="20"/>
  <c r="EC123" i="20"/>
  <c r="EC345" i="20" s="1"/>
  <c r="EC493" i="20" s="1"/>
  <c r="DP220" i="20"/>
  <c r="DX220" i="20"/>
  <c r="EF220" i="20" s="1"/>
  <c r="DP228" i="20"/>
  <c r="DX228" i="20"/>
  <c r="EF228" i="20" s="1"/>
  <c r="DP232" i="20"/>
  <c r="DX232" i="20"/>
  <c r="EF232" i="20" s="1"/>
  <c r="DP236" i="20"/>
  <c r="DX236" i="20"/>
  <c r="EF236" i="20" s="1"/>
  <c r="DP241" i="20"/>
  <c r="DX241" i="20"/>
  <c r="EF241" i="20" s="1"/>
  <c r="DP245" i="20"/>
  <c r="DX245" i="20"/>
  <c r="EF245" i="20" s="1"/>
  <c r="DP249" i="20"/>
  <c r="DX249" i="20"/>
  <c r="EF249" i="20" s="1"/>
  <c r="DP253" i="20"/>
  <c r="DX253" i="20"/>
  <c r="EF253" i="20" s="1"/>
  <c r="DP257" i="20"/>
  <c r="DX257" i="20"/>
  <c r="EF257" i="20" s="1"/>
  <c r="DP261" i="20"/>
  <c r="DX261" i="20"/>
  <c r="EF261" i="20" s="1"/>
  <c r="DP265" i="20"/>
  <c r="DX265" i="20"/>
  <c r="EF265" i="20" s="1"/>
  <c r="DP301" i="20"/>
  <c r="DX301" i="20"/>
  <c r="EF301" i="20" s="1"/>
  <c r="DP305" i="20"/>
  <c r="DX305" i="20"/>
  <c r="EF305" i="20" s="1"/>
  <c r="DP321" i="20"/>
  <c r="DX321" i="20"/>
  <c r="EF321" i="20" s="1"/>
  <c r="DP326" i="20"/>
  <c r="DX326" i="20"/>
  <c r="EF326" i="20" s="1"/>
  <c r="DP334" i="20"/>
  <c r="DX334" i="20"/>
  <c r="EF334" i="20" s="1"/>
  <c r="DP338" i="20"/>
  <c r="DX338" i="20"/>
  <c r="EF338" i="20" s="1"/>
  <c r="DP97" i="20"/>
  <c r="DI383" i="20"/>
  <c r="DI485" i="20" s="1"/>
  <c r="DH485" i="20"/>
  <c r="DY45" i="20"/>
  <c r="EG45" i="20" s="1"/>
  <c r="EF110" i="20"/>
  <c r="DY110" i="20"/>
  <c r="EG110" i="20" s="1"/>
  <c r="DY273" i="20"/>
  <c r="EG273" i="20" s="1"/>
  <c r="DX330" i="20"/>
  <c r="EF330" i="20" s="1"/>
  <c r="DY383" i="20"/>
  <c r="DX485" i="20"/>
  <c r="DQ205" i="20"/>
  <c r="DY205" i="20"/>
  <c r="EG205" i="20" s="1"/>
  <c r="DQ209" i="20"/>
  <c r="DY209" i="20"/>
  <c r="EG209" i="20" s="1"/>
  <c r="DQ218" i="20"/>
  <c r="DY218" i="20"/>
  <c r="EG218" i="20" s="1"/>
  <c r="DQ222" i="20"/>
  <c r="DY222" i="20"/>
  <c r="EG222" i="20" s="1"/>
  <c r="DQ226" i="20"/>
  <c r="DY226" i="20"/>
  <c r="EG226" i="20" s="1"/>
  <c r="DQ234" i="20"/>
  <c r="DY234" i="20"/>
  <c r="EG234" i="20" s="1"/>
  <c r="DQ243" i="20"/>
  <c r="DY243" i="20"/>
  <c r="EG243" i="20" s="1"/>
  <c r="DQ247" i="20"/>
  <c r="DY247" i="20"/>
  <c r="EG247" i="20" s="1"/>
  <c r="DQ251" i="20"/>
  <c r="DY251" i="20"/>
  <c r="EG251" i="20" s="1"/>
  <c r="DQ255" i="20"/>
  <c r="DY255" i="20"/>
  <c r="EG255" i="20" s="1"/>
  <c r="DQ259" i="20"/>
  <c r="DY259" i="20"/>
  <c r="EG259" i="20" s="1"/>
  <c r="DQ267" i="20"/>
  <c r="DY267" i="20"/>
  <c r="EG267" i="20" s="1"/>
  <c r="DQ277" i="20"/>
  <c r="DY277" i="20"/>
  <c r="EG277" i="20" s="1"/>
  <c r="DQ303" i="20"/>
  <c r="DY303" i="20"/>
  <c r="EG303" i="20" s="1"/>
  <c r="DQ319" i="20"/>
  <c r="DY319" i="20"/>
  <c r="EG319" i="20" s="1"/>
  <c r="DQ328" i="20"/>
  <c r="DY328" i="20"/>
  <c r="EG328" i="20" s="1"/>
  <c r="DQ336" i="20"/>
  <c r="DY336" i="20"/>
  <c r="EG336" i="20" s="1"/>
  <c r="DQ263" i="20"/>
  <c r="EF79" i="20"/>
  <c r="DY79" i="20"/>
  <c r="EG79" i="20" s="1"/>
  <c r="DX279" i="20"/>
  <c r="EF279" i="20" s="1"/>
  <c r="DX317" i="20"/>
  <c r="EF317" i="20" s="1"/>
  <c r="DI116" i="20"/>
  <c r="DQ116" i="20" s="1"/>
  <c r="DQ547" i="20"/>
  <c r="EB124" i="20"/>
  <c r="DY299" i="20"/>
  <c r="EG299" i="20" s="1"/>
  <c r="DY323" i="20"/>
  <c r="EG323" i="20" s="1"/>
  <c r="DY230" i="20"/>
  <c r="EG230" i="20" s="1"/>
  <c r="EF271" i="20"/>
  <c r="DY103" i="20"/>
  <c r="EG103" i="20" s="1"/>
  <c r="DY114" i="20"/>
  <c r="EG114" i="20" s="1"/>
  <c r="DY119" i="20"/>
  <c r="EG119" i="20" s="1"/>
  <c r="EF547" i="20"/>
  <c r="EB517" i="20"/>
  <c r="EB546" i="20" s="1"/>
  <c r="DY287" i="20"/>
  <c r="EG287" i="20" s="1"/>
  <c r="DX294" i="20"/>
  <c r="EF294" i="20" s="1"/>
  <c r="DQ292" i="20"/>
  <c r="DX288" i="20"/>
  <c r="EF288" i="20" s="1"/>
  <c r="DX291" i="20"/>
  <c r="EF291" i="20" s="1"/>
  <c r="DY294" i="20"/>
  <c r="EG294" i="20" s="1"/>
  <c r="DY288" i="20"/>
  <c r="EG288" i="20" s="1"/>
  <c r="DY291" i="20"/>
  <c r="EG291" i="20" s="1"/>
  <c r="DX292" i="20"/>
  <c r="EF292" i="20" s="1"/>
  <c r="DX295" i="20"/>
  <c r="EF295" i="20" s="1"/>
  <c r="DX286" i="20"/>
  <c r="EF286" i="20" s="1"/>
  <c r="DX289" i="20"/>
  <c r="EF289" i="20" s="1"/>
  <c r="DY295" i="20"/>
  <c r="EG295" i="20" s="1"/>
  <c r="DY286" i="20"/>
  <c r="EG286" i="20" s="1"/>
  <c r="DY289" i="20"/>
  <c r="EG289" i="20" s="1"/>
  <c r="DX290" i="20"/>
  <c r="EF290" i="20" s="1"/>
  <c r="DX293" i="20"/>
  <c r="EF293" i="20" s="1"/>
  <c r="DX287" i="20"/>
  <c r="EF287" i="20" s="1"/>
  <c r="DY290" i="20"/>
  <c r="EG290" i="20" s="1"/>
  <c r="DY293" i="20"/>
  <c r="EG293" i="20" s="1"/>
  <c r="EF536" i="20"/>
  <c r="EG536" i="20"/>
  <c r="DY547" i="20"/>
  <c r="EG547" i="20" s="1"/>
  <c r="DK547" i="20"/>
  <c r="DY517" i="20"/>
  <c r="DY546" i="20" s="1"/>
  <c r="EA517" i="20"/>
  <c r="EA546" i="20" s="1"/>
  <c r="EC517" i="20"/>
  <c r="EC546" i="20" s="1"/>
  <c r="EA340" i="20"/>
  <c r="DY112" i="20"/>
  <c r="EG112" i="20" s="1"/>
  <c r="DU513" i="20"/>
  <c r="DU515" i="20"/>
  <c r="EG515" i="20" s="1"/>
  <c r="EB123" i="20"/>
  <c r="EB345" i="20" s="1"/>
  <c r="DX547" i="20"/>
  <c r="DV513" i="20"/>
  <c r="DV515" i="20"/>
  <c r="EF515" i="20" s="1"/>
  <c r="DY23" i="20"/>
  <c r="EG23" i="20" s="1"/>
  <c r="DY25" i="20"/>
  <c r="EG25" i="20" s="1"/>
  <c r="DY27" i="20"/>
  <c r="EG27" i="20" s="1"/>
  <c r="DY29" i="20"/>
  <c r="EG29" i="20" s="1"/>
  <c r="DY31" i="20"/>
  <c r="EG31" i="20" s="1"/>
  <c r="DY54" i="20"/>
  <c r="EG54" i="20" s="1"/>
  <c r="DY56" i="20"/>
  <c r="EG56" i="20" s="1"/>
  <c r="DY58" i="20"/>
  <c r="EG58" i="20" s="1"/>
  <c r="DY60" i="20"/>
  <c r="EG60" i="20" s="1"/>
  <c r="DY62" i="20"/>
  <c r="EG62" i="20" s="1"/>
  <c r="DY76" i="20"/>
  <c r="EG76" i="20" s="1"/>
  <c r="DY78" i="20"/>
  <c r="EG78" i="20" s="1"/>
  <c r="DY80" i="20"/>
  <c r="EG80" i="20" s="1"/>
  <c r="DY82" i="20"/>
  <c r="EG82" i="20" s="1"/>
  <c r="DY84" i="20"/>
  <c r="EG84" i="20" s="1"/>
  <c r="DY87" i="20"/>
  <c r="EG87" i="20" s="1"/>
  <c r="DY89" i="20"/>
  <c r="EG89" i="20" s="1"/>
  <c r="DY107" i="20"/>
  <c r="EG107" i="20" s="1"/>
  <c r="DY109" i="20"/>
  <c r="EG109" i="20" s="1"/>
  <c r="DY115" i="20"/>
  <c r="EG115" i="20" s="1"/>
  <c r="DY118" i="20"/>
  <c r="EG118" i="20" s="1"/>
  <c r="DU496" i="20"/>
  <c r="DT513" i="20"/>
  <c r="DY34" i="20"/>
  <c r="EG34" i="20" s="1"/>
  <c r="DY36" i="20"/>
  <c r="EG36" i="20" s="1"/>
  <c r="DY38" i="20"/>
  <c r="EG38" i="20" s="1"/>
  <c r="DY40" i="20"/>
  <c r="EG40" i="20" s="1"/>
  <c r="DY42" i="20"/>
  <c r="EG42" i="20" s="1"/>
  <c r="DY44" i="20"/>
  <c r="EG44" i="20" s="1"/>
  <c r="DY46" i="20"/>
  <c r="EG46" i="20" s="1"/>
  <c r="DY48" i="20"/>
  <c r="EG48" i="20" s="1"/>
  <c r="DY50" i="20"/>
  <c r="EG50" i="20" s="1"/>
  <c r="DY52" i="20"/>
  <c r="EG52" i="20" s="1"/>
  <c r="DY65" i="20"/>
  <c r="EG65" i="20" s="1"/>
  <c r="DY67" i="20"/>
  <c r="EG67" i="20" s="1"/>
  <c r="DY69" i="20"/>
  <c r="EG69" i="20" s="1"/>
  <c r="DY71" i="20"/>
  <c r="EG71" i="20" s="1"/>
  <c r="DY73" i="20"/>
  <c r="EG73" i="20" s="1"/>
  <c r="DY94" i="20"/>
  <c r="EG94" i="20" s="1"/>
  <c r="DY96" i="20"/>
  <c r="EG96" i="20" s="1"/>
  <c r="DY98" i="20"/>
  <c r="EG98" i="20" s="1"/>
  <c r="DY102" i="20"/>
  <c r="EG102" i="20" s="1"/>
  <c r="DY104" i="20"/>
  <c r="EG104" i="20" s="1"/>
  <c r="DY116" i="20"/>
  <c r="EG116" i="20" s="1"/>
  <c r="DW513" i="20"/>
  <c r="DW517" i="20" s="1"/>
  <c r="DW546" i="20" s="1"/>
  <c r="EB343" i="20"/>
  <c r="DV545" i="20"/>
  <c r="CB485" i="20"/>
  <c r="CB545" i="20" s="1"/>
  <c r="CZ309" i="20"/>
  <c r="DH309" i="20"/>
  <c r="DX309" i="20" s="1"/>
  <c r="DP100" i="20"/>
  <c r="DI100" i="20"/>
  <c r="DQ100" i="20" s="1"/>
  <c r="DP117" i="20"/>
  <c r="DI117" i="20"/>
  <c r="DQ117" i="20" s="1"/>
  <c r="DI66" i="20"/>
  <c r="DQ66" i="20" s="1"/>
  <c r="DP66" i="20"/>
  <c r="DI74" i="20"/>
  <c r="DQ74" i="20" s="1"/>
  <c r="DP74" i="20"/>
  <c r="DI81" i="20"/>
  <c r="DQ81" i="20" s="1"/>
  <c r="DP81" i="20"/>
  <c r="DP98" i="20"/>
  <c r="DI98" i="20"/>
  <c r="DQ98" i="20" s="1"/>
  <c r="DP186" i="20"/>
  <c r="DI103" i="20"/>
  <c r="DQ103" i="20" s="1"/>
  <c r="DP103" i="20"/>
  <c r="DP109" i="20"/>
  <c r="DI109" i="20"/>
  <c r="DQ109" i="20" s="1"/>
  <c r="DP62" i="20"/>
  <c r="DI62" i="20"/>
  <c r="DQ62" i="20" s="1"/>
  <c r="AV513" i="20"/>
  <c r="DD8" i="20"/>
  <c r="DD513" i="20" s="1"/>
  <c r="DF8" i="20"/>
  <c r="CA545" i="20"/>
  <c r="CA496" i="20"/>
  <c r="CB536" i="20"/>
  <c r="CJ536" i="20" s="1"/>
  <c r="DH533" i="20"/>
  <c r="DH536" i="20" s="1"/>
  <c r="DP536" i="20" s="1"/>
  <c r="CR533" i="20"/>
  <c r="CR536" i="20" s="1"/>
  <c r="CR547" i="20" s="1"/>
  <c r="CZ547" i="20" s="1"/>
  <c r="AW515" i="20"/>
  <c r="DG8" i="20"/>
  <c r="DG515" i="20" s="1"/>
  <c r="DE8" i="20"/>
  <c r="DE513" i="20" s="1"/>
  <c r="DD7" i="20"/>
  <c r="DF7" i="20"/>
  <c r="DP58" i="20"/>
  <c r="DI58" i="20"/>
  <c r="DQ58" i="20" s="1"/>
  <c r="DA275" i="20"/>
  <c r="DI67" i="20"/>
  <c r="DQ67" i="20" s="1"/>
  <c r="DP67" i="20"/>
  <c r="DP91" i="20"/>
  <c r="DI91" i="20"/>
  <c r="DQ91" i="20" s="1"/>
  <c r="DP72" i="20"/>
  <c r="DI68" i="20"/>
  <c r="DQ68" i="20" s="1"/>
  <c r="DP68" i="20"/>
  <c r="DP87" i="20"/>
  <c r="DI87" i="20"/>
  <c r="DQ87" i="20" s="1"/>
  <c r="DP118" i="20"/>
  <c r="DI118" i="20"/>
  <c r="DQ118" i="20" s="1"/>
  <c r="DI42" i="20"/>
  <c r="DQ42" i="20" s="1"/>
  <c r="DI59" i="20"/>
  <c r="DQ59" i="20" s="1"/>
  <c r="DI110" i="20"/>
  <c r="DQ110" i="20" s="1"/>
  <c r="DP114" i="20"/>
  <c r="DI114" i="20"/>
  <c r="DQ114" i="20" s="1"/>
  <c r="DP48" i="20"/>
  <c r="DP28" i="20"/>
  <c r="DI23" i="20"/>
  <c r="DQ23" i="20" s="1"/>
  <c r="DI27" i="20"/>
  <c r="DQ27" i="20" s="1"/>
  <c r="DI31" i="20"/>
  <c r="DQ31" i="20" s="1"/>
  <c r="DI34" i="20"/>
  <c r="DQ34" i="20" s="1"/>
  <c r="DI38" i="20"/>
  <c r="DQ38" i="20" s="1"/>
  <c r="DI47" i="20"/>
  <c r="DQ47" i="20" s="1"/>
  <c r="DI51" i="20"/>
  <c r="DQ51" i="20" s="1"/>
  <c r="DI55" i="20"/>
  <c r="DQ55" i="20" s="1"/>
  <c r="DI95" i="20"/>
  <c r="DQ95" i="20" s="1"/>
  <c r="DK340" i="20"/>
  <c r="DQ340" i="20" s="1"/>
  <c r="DI71" i="20"/>
  <c r="DQ71" i="20" s="1"/>
  <c r="DP71" i="20"/>
  <c r="DI78" i="20"/>
  <c r="DQ78" i="20" s="1"/>
  <c r="DP78" i="20"/>
  <c r="DP107" i="20"/>
  <c r="DI107" i="20"/>
  <c r="DQ107" i="20" s="1"/>
  <c r="DP105" i="20"/>
  <c r="DI545" i="20"/>
  <c r="DI24" i="20"/>
  <c r="DQ24" i="20" s="1"/>
  <c r="DI32" i="20"/>
  <c r="DQ32" i="20" s="1"/>
  <c r="DI35" i="20"/>
  <c r="DQ35" i="20" s="1"/>
  <c r="DI39" i="20"/>
  <c r="DQ39" i="20" s="1"/>
  <c r="DI52" i="20"/>
  <c r="DQ52" i="20" s="1"/>
  <c r="DI64" i="20"/>
  <c r="DQ64" i="20" s="1"/>
  <c r="DP64" i="20"/>
  <c r="DI79" i="20"/>
  <c r="DQ79" i="20" s="1"/>
  <c r="DP79" i="20"/>
  <c r="DI89" i="20"/>
  <c r="DQ89" i="20" s="1"/>
  <c r="DI96" i="20"/>
  <c r="DQ96" i="20" s="1"/>
  <c r="DI120" i="20"/>
  <c r="DQ120" i="20" s="1"/>
  <c r="DP85" i="20"/>
  <c r="DP65" i="20"/>
  <c r="DI275" i="20"/>
  <c r="DY275" i="20" s="1"/>
  <c r="DP340" i="20"/>
  <c r="DP104" i="20"/>
  <c r="DP73" i="20"/>
  <c r="DI83" i="20"/>
  <c r="DQ83" i="20" s="1"/>
  <c r="DP83" i="20"/>
  <c r="DP84" i="20"/>
  <c r="DP77" i="20"/>
  <c r="DP45" i="20"/>
  <c r="DI70" i="20"/>
  <c r="DQ70" i="20" s="1"/>
  <c r="DP70" i="20"/>
  <c r="DI102" i="20"/>
  <c r="DQ102" i="20" s="1"/>
  <c r="DP102" i="20"/>
  <c r="DL517" i="20"/>
  <c r="DL546" i="20" s="1"/>
  <c r="DI517" i="20"/>
  <c r="DI546" i="20" s="1"/>
  <c r="CR485" i="20"/>
  <c r="CR496" i="20" s="1"/>
  <c r="CU496" i="20"/>
  <c r="CU498" i="20" s="1"/>
  <c r="CD545" i="20"/>
  <c r="CT545" i="20"/>
  <c r="DF545" i="20"/>
  <c r="CP545" i="20"/>
  <c r="DE545" i="20"/>
  <c r="CZ313" i="20"/>
  <c r="DL343" i="20"/>
  <c r="DL123" i="20"/>
  <c r="DL345" i="20" s="1"/>
  <c r="DL543" i="20" s="1"/>
  <c r="DM123" i="20"/>
  <c r="DM345" i="20" s="1"/>
  <c r="DM543" i="20" s="1"/>
  <c r="DL124" i="20"/>
  <c r="DG496" i="20"/>
  <c r="DH547" i="20"/>
  <c r="DP547" i="20" s="1"/>
  <c r="DE515" i="20"/>
  <c r="CB496" i="20"/>
  <c r="CC383" i="20"/>
  <c r="CC485" i="20" s="1"/>
  <c r="CC496" i="20" s="1"/>
  <c r="CS383" i="20"/>
  <c r="CS485" i="20" s="1"/>
  <c r="AX517" i="20"/>
  <c r="AX546" i="20" s="1"/>
  <c r="AX549" i="20" s="1"/>
  <c r="CZ304" i="20"/>
  <c r="CD498" i="20"/>
  <c r="S498" i="20"/>
  <c r="AT496" i="20"/>
  <c r="BP343" i="20"/>
  <c r="BS549" i="20"/>
  <c r="DA304" i="20"/>
  <c r="DA320" i="20"/>
  <c r="CW517" i="20"/>
  <c r="CW546" i="20" s="1"/>
  <c r="AY517" i="20"/>
  <c r="AY546" i="20" s="1"/>
  <c r="AY549" i="20" s="1"/>
  <c r="DA313" i="20"/>
  <c r="W498" i="20"/>
  <c r="BL47" i="20"/>
  <c r="CK547" i="20"/>
  <c r="CT498" i="20"/>
  <c r="BL40" i="20"/>
  <c r="BL62" i="20"/>
  <c r="AX496" i="20"/>
  <c r="AX498" i="20" s="1"/>
  <c r="AT513" i="20"/>
  <c r="AT517" i="20" s="1"/>
  <c r="AT546" i="20" s="1"/>
  <c r="BM43" i="20"/>
  <c r="BT547" i="20"/>
  <c r="AW513" i="20"/>
  <c r="CG517" i="20"/>
  <c r="CG546" i="20" s="1"/>
  <c r="CZ275" i="20"/>
  <c r="BJ545" i="20"/>
  <c r="BD547" i="20"/>
  <c r="CH498" i="20"/>
  <c r="CT517" i="20"/>
  <c r="CT546" i="20" s="1"/>
  <c r="BL54" i="20"/>
  <c r="BL58" i="20"/>
  <c r="CU517" i="20"/>
  <c r="CU546" i="20" s="1"/>
  <c r="CU549" i="20" s="1"/>
  <c r="BL48" i="20"/>
  <c r="Y547" i="20"/>
  <c r="X547" i="20"/>
  <c r="BL39" i="20"/>
  <c r="BN517" i="20"/>
  <c r="BN546" i="20" s="1"/>
  <c r="BN549" i="20" s="1"/>
  <c r="CE517" i="20"/>
  <c r="CE546" i="20" s="1"/>
  <c r="CE549" i="20" s="1"/>
  <c r="CB547" i="20"/>
  <c r="CJ547" i="20" s="1"/>
  <c r="CI498" i="20"/>
  <c r="DA547" i="20"/>
  <c r="BH513" i="20"/>
  <c r="BH22" i="20"/>
  <c r="BU22" i="20" s="1"/>
  <c r="AY498" i="20"/>
  <c r="CS271" i="20"/>
  <c r="BI55" i="20"/>
  <c r="AR515" i="20"/>
  <c r="AR517" i="20" s="1"/>
  <c r="CB212" i="20"/>
  <c r="CC212" i="20" s="1"/>
  <c r="CR188" i="20"/>
  <c r="CE498" i="20"/>
  <c r="AV160" i="20"/>
  <c r="AS515" i="20"/>
  <c r="BK60" i="20"/>
  <c r="BR545" i="20"/>
  <c r="BR549" i="20" s="1"/>
  <c r="BR496" i="20"/>
  <c r="BR498" i="20" s="1"/>
  <c r="AU513" i="20"/>
  <c r="AU517" i="20" s="1"/>
  <c r="AU546" i="20" s="1"/>
  <c r="AV515" i="20"/>
  <c r="AV517" i="20" s="1"/>
  <c r="AV546" i="20" s="1"/>
  <c r="BB545" i="20"/>
  <c r="BB549" i="20" s="1"/>
  <c r="W549" i="20"/>
  <c r="V549" i="20"/>
  <c r="AI498" i="20"/>
  <c r="BQ345" i="20"/>
  <c r="BQ543" i="20" s="1"/>
  <c r="AR496" i="20"/>
  <c r="CS340" i="20"/>
  <c r="DA340" i="20" s="1"/>
  <c r="AV269" i="20"/>
  <c r="BL42" i="20"/>
  <c r="BU86" i="20"/>
  <c r="BU547" i="20"/>
  <c r="BB498" i="20"/>
  <c r="AV496" i="20"/>
  <c r="BC549" i="20"/>
  <c r="BL35" i="20"/>
  <c r="BL50" i="20"/>
  <c r="AZ517" i="20"/>
  <c r="AZ546" i="20" s="1"/>
  <c r="BE547" i="20"/>
  <c r="CH549" i="20"/>
  <c r="BM62" i="20"/>
  <c r="BM35" i="20"/>
  <c r="BM51" i="20"/>
  <c r="BT271" i="20"/>
  <c r="BA517" i="20"/>
  <c r="BA546" i="20" s="1"/>
  <c r="CF517" i="20"/>
  <c r="CF546" i="20" s="1"/>
  <c r="CW123" i="20"/>
  <c r="CW345" i="20" s="1"/>
  <c r="CW543" i="20" s="1"/>
  <c r="CD517" i="20"/>
  <c r="CD546" i="20" s="1"/>
  <c r="CB339" i="20"/>
  <c r="CR327" i="20"/>
  <c r="CV517" i="20"/>
  <c r="CV546" i="20" s="1"/>
  <c r="CB269" i="20"/>
  <c r="CC269" i="20" s="1"/>
  <c r="CR517" i="20"/>
  <c r="CR546" i="20" s="1"/>
  <c r="CX549" i="20"/>
  <c r="CV124" i="20"/>
  <c r="CV343" i="20"/>
  <c r="CS517" i="20"/>
  <c r="CS546" i="20" s="1"/>
  <c r="CY549" i="20"/>
  <c r="CR239" i="20"/>
  <c r="CZ320" i="20"/>
  <c r="CX498" i="20"/>
  <c r="DA309" i="20"/>
  <c r="CY498" i="20"/>
  <c r="CZ536" i="20"/>
  <c r="CI549" i="20"/>
  <c r="CZ271" i="20"/>
  <c r="CZ340" i="20"/>
  <c r="CV123" i="20"/>
  <c r="CV345" i="20" s="1"/>
  <c r="CB165" i="20"/>
  <c r="CR165" i="20" s="1"/>
  <c r="DH165" i="20" s="1"/>
  <c r="BT165" i="20"/>
  <c r="CB173" i="20"/>
  <c r="CR173" i="20" s="1"/>
  <c r="DH173" i="20" s="1"/>
  <c r="BT173" i="20"/>
  <c r="AV212" i="20"/>
  <c r="AW212" i="20" s="1"/>
  <c r="BT164" i="20"/>
  <c r="CC176" i="20"/>
  <c r="CS176" i="20" s="1"/>
  <c r="DI176" i="20" s="1"/>
  <c r="BU176" i="20"/>
  <c r="CC172" i="20"/>
  <c r="CS172" i="20" s="1"/>
  <c r="DI172" i="20" s="1"/>
  <c r="BU172" i="20"/>
  <c r="CC164" i="20"/>
  <c r="CS164" i="20" s="1"/>
  <c r="DI164" i="20" s="1"/>
  <c r="BU164" i="20"/>
  <c r="CB170" i="20"/>
  <c r="CR170" i="20" s="1"/>
  <c r="DH170" i="20" s="1"/>
  <c r="CC168" i="20"/>
  <c r="CS168" i="20" s="1"/>
  <c r="DI168" i="20" s="1"/>
  <c r="BU168" i="20"/>
  <c r="BT166" i="20"/>
  <c r="CB166" i="20"/>
  <c r="CR166" i="20" s="1"/>
  <c r="DH166" i="20" s="1"/>
  <c r="BU175" i="20"/>
  <c r="CC175" i="20"/>
  <c r="CS175" i="20" s="1"/>
  <c r="DI175" i="20" s="1"/>
  <c r="BU173" i="20"/>
  <c r="CC173" i="20"/>
  <c r="CS173" i="20" s="1"/>
  <c r="DI173" i="20" s="1"/>
  <c r="BU171" i="20"/>
  <c r="CC171" i="20"/>
  <c r="CS171" i="20" s="1"/>
  <c r="DI171" i="20" s="1"/>
  <c r="BU167" i="20"/>
  <c r="CC167" i="20"/>
  <c r="CS167" i="20" s="1"/>
  <c r="DI167" i="20" s="1"/>
  <c r="BU165" i="20"/>
  <c r="CC165" i="20"/>
  <c r="CS165" i="20" s="1"/>
  <c r="DI165" i="20" s="1"/>
  <c r="BU161" i="20"/>
  <c r="CC161" i="20"/>
  <c r="CS161" i="20" s="1"/>
  <c r="DI161" i="20" s="1"/>
  <c r="CB175" i="20"/>
  <c r="CR175" i="20" s="1"/>
  <c r="DH175" i="20" s="1"/>
  <c r="BU169" i="20"/>
  <c r="CC169" i="20"/>
  <c r="CS169" i="20" s="1"/>
  <c r="DI169" i="20" s="1"/>
  <c r="BT167" i="20"/>
  <c r="CB167" i="20"/>
  <c r="CR167" i="20" s="1"/>
  <c r="DH167" i="20" s="1"/>
  <c r="BT163" i="20"/>
  <c r="BT161" i="20"/>
  <c r="CB169" i="20"/>
  <c r="CR169" i="20" s="1"/>
  <c r="DH169" i="20" s="1"/>
  <c r="BT169" i="20"/>
  <c r="AV177" i="20"/>
  <c r="AW177" i="20" s="1"/>
  <c r="BU162" i="20"/>
  <c r="CC166" i="20"/>
  <c r="CS166" i="20" s="1"/>
  <c r="DI166" i="20" s="1"/>
  <c r="CC163" i="20"/>
  <c r="CS163" i="20" s="1"/>
  <c r="DI163" i="20" s="1"/>
  <c r="CB172" i="20"/>
  <c r="CR172" i="20" s="1"/>
  <c r="DH172" i="20" s="1"/>
  <c r="CB176" i="20"/>
  <c r="CR176" i="20" s="1"/>
  <c r="DH176" i="20" s="1"/>
  <c r="CF123" i="20"/>
  <c r="CF345" i="20" s="1"/>
  <c r="CF493" i="20" s="1"/>
  <c r="CG123" i="20"/>
  <c r="CG345" i="20" s="1"/>
  <c r="CG493" i="20" s="1"/>
  <c r="CC517" i="20"/>
  <c r="CC546" i="20" s="1"/>
  <c r="CF343" i="20"/>
  <c r="CB513" i="20"/>
  <c r="CB517" i="20" s="1"/>
  <c r="CB546" i="20" s="1"/>
  <c r="CF124" i="20"/>
  <c r="BU339" i="20"/>
  <c r="BT241" i="20"/>
  <c r="BT269" i="20"/>
  <c r="BL34" i="20"/>
  <c r="BL37" i="20"/>
  <c r="BM41" i="20"/>
  <c r="BL45" i="20"/>
  <c r="BM49" i="20"/>
  <c r="BK57" i="20"/>
  <c r="BL60" i="20"/>
  <c r="BQ517" i="20"/>
  <c r="BQ546" i="20" s="1"/>
  <c r="BP124" i="20"/>
  <c r="BK35" i="20"/>
  <c r="BI39" i="20"/>
  <c r="BI42" i="20"/>
  <c r="BI47" i="20"/>
  <c r="BI50" i="20"/>
  <c r="BL57" i="20"/>
  <c r="BM61" i="20"/>
  <c r="BK515" i="20"/>
  <c r="BK517" i="20" s="1"/>
  <c r="BK546" i="20" s="1"/>
  <c r="BH545" i="20"/>
  <c r="BK39" i="20"/>
  <c r="BK47" i="20"/>
  <c r="BI54" i="20"/>
  <c r="BJ58" i="20"/>
  <c r="BI62" i="20"/>
  <c r="BO498" i="20"/>
  <c r="BL496" i="20"/>
  <c r="BK54" i="20"/>
  <c r="BK62" i="20"/>
  <c r="BI36" i="20"/>
  <c r="BJ40" i="20"/>
  <c r="BI44" i="20"/>
  <c r="BJ48" i="20"/>
  <c r="BI52" i="20"/>
  <c r="BI59" i="20"/>
  <c r="BP123" i="20"/>
  <c r="BK36" i="20"/>
  <c r="BK44" i="20"/>
  <c r="BK52" i="20"/>
  <c r="BK59" i="20"/>
  <c r="BP342" i="20"/>
  <c r="BL36" i="20"/>
  <c r="BI41" i="20"/>
  <c r="BL44" i="20"/>
  <c r="BI49" i="20"/>
  <c r="BL52" i="20"/>
  <c r="BL55" i="20"/>
  <c r="BT339" i="20"/>
  <c r="BO517" i="20"/>
  <c r="BO546" i="20" s="1"/>
  <c r="BO549" i="20" s="1"/>
  <c r="BI34" i="20"/>
  <c r="BI37" i="20"/>
  <c r="BK41" i="20"/>
  <c r="BI45" i="20"/>
  <c r="BK49" i="20"/>
  <c r="BI57" i="20"/>
  <c r="BI60" i="20"/>
  <c r="BT86" i="20"/>
  <c r="BU271" i="20"/>
  <c r="BP517" i="20"/>
  <c r="BP546" i="20" s="1"/>
  <c r="BH57" i="20"/>
  <c r="BH47" i="20"/>
  <c r="BH39" i="20"/>
  <c r="BH58" i="20"/>
  <c r="BH48" i="20"/>
  <c r="BH40" i="20"/>
  <c r="BH59" i="20"/>
  <c r="BH49" i="20"/>
  <c r="BH41" i="20"/>
  <c r="BH60" i="20"/>
  <c r="BH50" i="20"/>
  <c r="BH42" i="20"/>
  <c r="BH34" i="20"/>
  <c r="BH54" i="20"/>
  <c r="BH52" i="20"/>
  <c r="BH44" i="20"/>
  <c r="BH36" i="20"/>
  <c r="BH61" i="20"/>
  <c r="BH51" i="20"/>
  <c r="BH43" i="20"/>
  <c r="BH35" i="20"/>
  <c r="BH62" i="20"/>
  <c r="BH55" i="20"/>
  <c r="BH45" i="20"/>
  <c r="BH37" i="20"/>
  <c r="BH56" i="20"/>
  <c r="BH46" i="20"/>
  <c r="BH38" i="20"/>
  <c r="BJ515" i="20"/>
  <c r="BJ513" i="20"/>
  <c r="BM34" i="20"/>
  <c r="BI38" i="20"/>
  <c r="BJ39" i="20"/>
  <c r="BK40" i="20"/>
  <c r="BL41" i="20"/>
  <c r="BM42" i="20"/>
  <c r="BI46" i="20"/>
  <c r="BJ47" i="20"/>
  <c r="BK48" i="20"/>
  <c r="BL49" i="20"/>
  <c r="BM50" i="20"/>
  <c r="BI56" i="20"/>
  <c r="BJ57" i="20"/>
  <c r="BK58" i="20"/>
  <c r="BL59" i="20"/>
  <c r="BM60" i="20"/>
  <c r="BT92" i="20"/>
  <c r="BL513" i="20"/>
  <c r="BL517" i="20" s="1"/>
  <c r="BL546" i="20" s="1"/>
  <c r="BH515" i="20"/>
  <c r="BJ37" i="20"/>
  <c r="BK38" i="20"/>
  <c r="BM40" i="20"/>
  <c r="BJ45" i="20"/>
  <c r="BK46" i="20"/>
  <c r="BM48" i="20"/>
  <c r="BJ55" i="20"/>
  <c r="BK56" i="20"/>
  <c r="BM58" i="20"/>
  <c r="BM513" i="20"/>
  <c r="BM517" i="20" s="1"/>
  <c r="BM546" i="20" s="1"/>
  <c r="BI515" i="20"/>
  <c r="BJ38" i="20"/>
  <c r="BJ46" i="20"/>
  <c r="BJ56" i="20"/>
  <c r="BI35" i="20"/>
  <c r="BJ36" i="20"/>
  <c r="BK37" i="20"/>
  <c r="BL38" i="20"/>
  <c r="BM39" i="20"/>
  <c r="BI43" i="20"/>
  <c r="BJ44" i="20"/>
  <c r="BK45" i="20"/>
  <c r="BL46" i="20"/>
  <c r="BM47" i="20"/>
  <c r="BI51" i="20"/>
  <c r="BJ52" i="20"/>
  <c r="BJ54" i="20"/>
  <c r="BK55" i="20"/>
  <c r="BL56" i="20"/>
  <c r="BM57" i="20"/>
  <c r="BI61" i="20"/>
  <c r="BJ62" i="20"/>
  <c r="BT160" i="20"/>
  <c r="BN496" i="20"/>
  <c r="BN498" i="20" s="1"/>
  <c r="BJ35" i="20"/>
  <c r="BM38" i="20"/>
  <c r="BJ43" i="20"/>
  <c r="BM46" i="20"/>
  <c r="BJ51" i="20"/>
  <c r="BM56" i="20"/>
  <c r="BJ61" i="20"/>
  <c r="BJ34" i="20"/>
  <c r="BM37" i="20"/>
  <c r="BJ42" i="20"/>
  <c r="BK43" i="20"/>
  <c r="BM45" i="20"/>
  <c r="BJ50" i="20"/>
  <c r="BK51" i="20"/>
  <c r="BM55" i="20"/>
  <c r="BJ60" i="20"/>
  <c r="BK61" i="20"/>
  <c r="BK34" i="20"/>
  <c r="BM36" i="20"/>
  <c r="BI40" i="20"/>
  <c r="BJ41" i="20"/>
  <c r="BK42" i="20"/>
  <c r="BL43" i="20"/>
  <c r="BM44" i="20"/>
  <c r="BI48" i="20"/>
  <c r="BJ49" i="20"/>
  <c r="BK50" i="20"/>
  <c r="BL51" i="20"/>
  <c r="BM52" i="20"/>
  <c r="BM54" i="20"/>
  <c r="BI58" i="20"/>
  <c r="BJ59" i="20"/>
  <c r="AM549" i="20"/>
  <c r="AN547" i="20"/>
  <c r="AO547" i="20"/>
  <c r="AC515" i="20"/>
  <c r="AV339" i="20"/>
  <c r="R517" i="20"/>
  <c r="R546" i="20" s="1"/>
  <c r="R549" i="20" s="1"/>
  <c r="T517" i="20"/>
  <c r="T546" i="20" s="1"/>
  <c r="U517" i="20"/>
  <c r="U546" i="20" s="1"/>
  <c r="AJ517" i="20"/>
  <c r="AK517" i="20"/>
  <c r="S517" i="20"/>
  <c r="S546" i="20" s="1"/>
  <c r="S549" i="20" s="1"/>
  <c r="AO271" i="20"/>
  <c r="AH517" i="20"/>
  <c r="AI517" i="20"/>
  <c r="L515" i="20"/>
  <c r="AC513" i="20"/>
  <c r="M513" i="20"/>
  <c r="AB515" i="20"/>
  <c r="X507" i="20"/>
  <c r="X506" i="20"/>
  <c r="DP163" i="20" l="1"/>
  <c r="DX163" i="20"/>
  <c r="EF163" i="20" s="1"/>
  <c r="DP176" i="20"/>
  <c r="DX176" i="20"/>
  <c r="EF176" i="20" s="1"/>
  <c r="DP167" i="20"/>
  <c r="DX167" i="20"/>
  <c r="EF167" i="20" s="1"/>
  <c r="DQ172" i="20"/>
  <c r="DY172" i="20"/>
  <c r="EG172" i="20" s="1"/>
  <c r="DP175" i="20"/>
  <c r="DX175" i="20"/>
  <c r="EF175" i="20" s="1"/>
  <c r="DQ171" i="20"/>
  <c r="DY171" i="20"/>
  <c r="EG171" i="20" s="1"/>
  <c r="DP166" i="20"/>
  <c r="DX166" i="20"/>
  <c r="EF166" i="20" s="1"/>
  <c r="AW269" i="20"/>
  <c r="BE269" i="20" s="1"/>
  <c r="DQ170" i="20"/>
  <c r="DY170" i="20"/>
  <c r="EG170" i="20" s="1"/>
  <c r="BT168" i="20"/>
  <c r="DQ164" i="20"/>
  <c r="DY164" i="20"/>
  <c r="EG164" i="20" s="1"/>
  <c r="DP173" i="20"/>
  <c r="DX173" i="20"/>
  <c r="EF173" i="20" s="1"/>
  <c r="DQ174" i="20"/>
  <c r="DY174" i="20"/>
  <c r="EG174" i="20" s="1"/>
  <c r="DP168" i="20"/>
  <c r="DX168" i="20"/>
  <c r="EF168" i="20" s="1"/>
  <c r="DQ165" i="20"/>
  <c r="DY165" i="20"/>
  <c r="EG165" i="20" s="1"/>
  <c r="DP170" i="20"/>
  <c r="DX170" i="20"/>
  <c r="EF170" i="20" s="1"/>
  <c r="DQ173" i="20"/>
  <c r="DY173" i="20"/>
  <c r="EG173" i="20" s="1"/>
  <c r="DQ163" i="20"/>
  <c r="DY163" i="20"/>
  <c r="EG163" i="20" s="1"/>
  <c r="DQ169" i="20"/>
  <c r="DY169" i="20"/>
  <c r="EG169" i="20" s="1"/>
  <c r="CD549" i="20"/>
  <c r="EF340" i="20"/>
  <c r="EC543" i="20"/>
  <c r="DY485" i="20"/>
  <c r="DY545" i="20" s="1"/>
  <c r="BU174" i="20"/>
  <c r="CB161" i="20"/>
  <c r="CR161" i="20" s="1"/>
  <c r="DH161" i="20" s="1"/>
  <c r="DX161" i="20" s="1"/>
  <c r="CB171" i="20"/>
  <c r="CR171" i="20" s="1"/>
  <c r="DH171" i="20" s="1"/>
  <c r="DQ167" i="20"/>
  <c r="DY167" i="20"/>
  <c r="EG167" i="20" s="1"/>
  <c r="CB162" i="20"/>
  <c r="CR162" i="20" s="1"/>
  <c r="DH162" i="20" s="1"/>
  <c r="CB174" i="20"/>
  <c r="CR174" i="20" s="1"/>
  <c r="DH174" i="20" s="1"/>
  <c r="DD515" i="20"/>
  <c r="DD517" i="20" s="1"/>
  <c r="DD546" i="20" s="1"/>
  <c r="DP164" i="20"/>
  <c r="DX164" i="20"/>
  <c r="EF164" i="20" s="1"/>
  <c r="DQ161" i="20"/>
  <c r="DY161" i="20"/>
  <c r="EG161" i="20" s="1"/>
  <c r="DP172" i="20"/>
  <c r="DX172" i="20"/>
  <c r="EF172" i="20" s="1"/>
  <c r="DQ168" i="20"/>
  <c r="DY168" i="20"/>
  <c r="EG168" i="20" s="1"/>
  <c r="DP165" i="20"/>
  <c r="DX165" i="20"/>
  <c r="EF165" i="20" s="1"/>
  <c r="DP169" i="20"/>
  <c r="DX169" i="20"/>
  <c r="EF169" i="20" s="1"/>
  <c r="DQ175" i="20"/>
  <c r="DY175" i="20"/>
  <c r="EG175" i="20" s="1"/>
  <c r="DQ162" i="20"/>
  <c r="DY162" i="20"/>
  <c r="EG162" i="20" s="1"/>
  <c r="DQ166" i="20"/>
  <c r="DY166" i="20"/>
  <c r="EG166" i="20" s="1"/>
  <c r="DQ176" i="20"/>
  <c r="DY176" i="20"/>
  <c r="EG176" i="20" s="1"/>
  <c r="AW339" i="20"/>
  <c r="BU170" i="20"/>
  <c r="AW160" i="20"/>
  <c r="BE160" i="20" s="1"/>
  <c r="EB346" i="20"/>
  <c r="DV517" i="20"/>
  <c r="DV546" i="20" s="1"/>
  <c r="DX545" i="20"/>
  <c r="DX496" i="20"/>
  <c r="DU517" i="20"/>
  <c r="EG513" i="20"/>
  <c r="EB543" i="20"/>
  <c r="EB493" i="20"/>
  <c r="EF513" i="20"/>
  <c r="DT517" i="20"/>
  <c r="CR212" i="20"/>
  <c r="CS212" i="20" s="1"/>
  <c r="DH188" i="20"/>
  <c r="DX188" i="20" s="1"/>
  <c r="AW517" i="20"/>
  <c r="AW546" i="20" s="1"/>
  <c r="DF513" i="20"/>
  <c r="DF515" i="20"/>
  <c r="CR545" i="20"/>
  <c r="DA271" i="20"/>
  <c r="DI271" i="20"/>
  <c r="DP161" i="20"/>
  <c r="BE515" i="20"/>
  <c r="DQ515" i="20"/>
  <c r="DG513" i="20"/>
  <c r="DG517" i="20" s="1"/>
  <c r="DG546" i="20" s="1"/>
  <c r="CT549" i="20"/>
  <c r="DI496" i="20"/>
  <c r="CR339" i="20"/>
  <c r="CS339" i="20" s="1"/>
  <c r="DA339" i="20" s="1"/>
  <c r="DH327" i="20"/>
  <c r="DX327" i="20" s="1"/>
  <c r="EF327" i="20" s="1"/>
  <c r="DL346" i="20"/>
  <c r="CR269" i="20"/>
  <c r="CZ269" i="20" s="1"/>
  <c r="DH239" i="20"/>
  <c r="DX239" i="20" s="1"/>
  <c r="BP346" i="20"/>
  <c r="DL493" i="20"/>
  <c r="DM493" i="20"/>
  <c r="DE517" i="20"/>
  <c r="DE546" i="20" s="1"/>
  <c r="DQ546" i="20" s="1"/>
  <c r="DH545" i="20"/>
  <c r="DH496" i="20"/>
  <c r="CS496" i="20"/>
  <c r="CS545" i="20"/>
  <c r="CC545" i="20"/>
  <c r="CW493" i="20"/>
  <c r="BQ493" i="20"/>
  <c r="BU515" i="20"/>
  <c r="AS517" i="20"/>
  <c r="BD517" i="20"/>
  <c r="AR546" i="20"/>
  <c r="BD546" i="20" s="1"/>
  <c r="BE513" i="20"/>
  <c r="CC339" i="20"/>
  <c r="BD513" i="20"/>
  <c r="CV346" i="20"/>
  <c r="CS269" i="20"/>
  <c r="DA269" i="20" s="1"/>
  <c r="BD515" i="20"/>
  <c r="CG543" i="20"/>
  <c r="BP345" i="20"/>
  <c r="BP493" i="20" s="1"/>
  <c r="CF543" i="20"/>
  <c r="CV543" i="20"/>
  <c r="CV493" i="20"/>
  <c r="BM177" i="20"/>
  <c r="BU35" i="20"/>
  <c r="BU37" i="20"/>
  <c r="BU34" i="20"/>
  <c r="CF346" i="20"/>
  <c r="BU57" i="20"/>
  <c r="BT515" i="20"/>
  <c r="BJ517" i="20"/>
  <c r="BJ546" i="20" s="1"/>
  <c r="BU48" i="20"/>
  <c r="BU43" i="20"/>
  <c r="BU51" i="20"/>
  <c r="BU46" i="20"/>
  <c r="BU62" i="20"/>
  <c r="BU52" i="20"/>
  <c r="BU49" i="20"/>
  <c r="BU39" i="20"/>
  <c r="BU56" i="20"/>
  <c r="BU54" i="20"/>
  <c r="BU59" i="20"/>
  <c r="BU47" i="20"/>
  <c r="BU45" i="20"/>
  <c r="BU42" i="20"/>
  <c r="BU40" i="20"/>
  <c r="BU55" i="20"/>
  <c r="BU50" i="20"/>
  <c r="BT513" i="20"/>
  <c r="BU36" i="20"/>
  <c r="BU60" i="20"/>
  <c r="BU58" i="20"/>
  <c r="BU513" i="20"/>
  <c r="BU61" i="20"/>
  <c r="BH517" i="20"/>
  <c r="BU38" i="20"/>
  <c r="BU44" i="20"/>
  <c r="BU41" i="20"/>
  <c r="BI517" i="20"/>
  <c r="AB517" i="20"/>
  <c r="AK546" i="20"/>
  <c r="AJ546" i="20"/>
  <c r="AI546" i="20"/>
  <c r="AH546" i="20"/>
  <c r="AC517" i="20"/>
  <c r="M517" i="20"/>
  <c r="M546" i="20" s="1"/>
  <c r="L517" i="20"/>
  <c r="L546" i="20" s="1"/>
  <c r="EF188" i="20" l="1"/>
  <c r="DX212" i="20"/>
  <c r="DY212" i="20" s="1"/>
  <c r="DP171" i="20"/>
  <c r="DX171" i="20"/>
  <c r="EF171" i="20" s="1"/>
  <c r="DH177" i="20"/>
  <c r="DI177" i="20" s="1"/>
  <c r="DX177" i="20"/>
  <c r="DY177" i="20" s="1"/>
  <c r="EF161" i="20"/>
  <c r="DQ271" i="20"/>
  <c r="DY271" i="20"/>
  <c r="EG271" i="20" s="1"/>
  <c r="DP174" i="20"/>
  <c r="DX174" i="20"/>
  <c r="EF174" i="20" s="1"/>
  <c r="DY496" i="20"/>
  <c r="DP515" i="20"/>
  <c r="DP162" i="20"/>
  <c r="DX162" i="20"/>
  <c r="EF162" i="20" s="1"/>
  <c r="CZ339" i="20"/>
  <c r="DQ513" i="20"/>
  <c r="DX269" i="20"/>
  <c r="DY269" i="20" s="1"/>
  <c r="EF239" i="20"/>
  <c r="DX339" i="20"/>
  <c r="DY339" i="20" s="1"/>
  <c r="BE339" i="20"/>
  <c r="CB177" i="20"/>
  <c r="CC177" i="20" s="1"/>
  <c r="CR177" i="20"/>
  <c r="CS177" i="20" s="1"/>
  <c r="EF517" i="20"/>
  <c r="DT546" i="20"/>
  <c r="EF546" i="20" s="1"/>
  <c r="EG340" i="20"/>
  <c r="DU546" i="20"/>
  <c r="EG546" i="20" s="1"/>
  <c r="EG517" i="20"/>
  <c r="DH269" i="20"/>
  <c r="DP239" i="20"/>
  <c r="DP188" i="20"/>
  <c r="DH212" i="20"/>
  <c r="DI212" i="20" s="1"/>
  <c r="DF517" i="20"/>
  <c r="DP513" i="20"/>
  <c r="DH339" i="20"/>
  <c r="DI339" i="20" s="1"/>
  <c r="DP327" i="20"/>
  <c r="DI269" i="20"/>
  <c r="DQ517" i="20"/>
  <c r="AS546" i="20"/>
  <c r="BE546" i="20" s="1"/>
  <c r="BE517" i="20"/>
  <c r="BP543" i="20"/>
  <c r="BI546" i="20"/>
  <c r="BU546" i="20" s="1"/>
  <c r="BU517" i="20"/>
  <c r="BH546" i="20"/>
  <c r="BT546" i="20" s="1"/>
  <c r="BT517" i="20"/>
  <c r="AI549" i="20"/>
  <c r="AB546" i="20"/>
  <c r="AC546" i="20"/>
  <c r="DF546" i="20" l="1"/>
  <c r="DP546" i="20" s="1"/>
  <c r="DP517" i="20"/>
  <c r="AC86" i="20" l="1"/>
  <c r="AD86" i="20"/>
  <c r="AE86" i="20"/>
  <c r="AF86" i="20"/>
  <c r="AG86" i="20"/>
  <c r="AC54" i="20"/>
  <c r="AS54" i="20" s="1"/>
  <c r="AC55" i="20"/>
  <c r="AS55" i="20" s="1"/>
  <c r="AC56" i="20"/>
  <c r="AS56" i="20" s="1"/>
  <c r="AC57" i="20"/>
  <c r="AS57" i="20" s="1"/>
  <c r="AC58" i="20"/>
  <c r="AS58" i="20" s="1"/>
  <c r="AC59" i="20"/>
  <c r="AS59" i="20" s="1"/>
  <c r="AC60" i="20"/>
  <c r="AS60" i="20" s="1"/>
  <c r="AC61" i="20"/>
  <c r="AS61" i="20" s="1"/>
  <c r="AC62" i="20"/>
  <c r="AS62" i="20" s="1"/>
  <c r="AB54" i="20"/>
  <c r="AB55" i="20"/>
  <c r="AR55" i="20" s="1"/>
  <c r="AB56" i="20"/>
  <c r="AR56" i="20" s="1"/>
  <c r="AB57" i="20"/>
  <c r="AB58" i="20"/>
  <c r="AR58" i="20" s="1"/>
  <c r="BD58" i="20" s="1"/>
  <c r="AB59" i="20"/>
  <c r="AR59" i="20" s="1"/>
  <c r="AB60" i="20"/>
  <c r="AR60" i="20" s="1"/>
  <c r="AB61" i="20"/>
  <c r="AR61" i="20" s="1"/>
  <c r="AB62" i="20"/>
  <c r="AR62" i="20" s="1"/>
  <c r="AC34" i="20"/>
  <c r="AS34" i="20" s="1"/>
  <c r="AC35" i="20"/>
  <c r="AS35" i="20" s="1"/>
  <c r="AC36" i="20"/>
  <c r="AS36" i="20" s="1"/>
  <c r="AC37" i="20"/>
  <c r="AS37" i="20" s="1"/>
  <c r="AC38" i="20"/>
  <c r="AS38" i="20" s="1"/>
  <c r="AC39" i="20"/>
  <c r="AS39" i="20" s="1"/>
  <c r="AC40" i="20"/>
  <c r="AS40" i="20" s="1"/>
  <c r="AC41" i="20"/>
  <c r="AS41" i="20" s="1"/>
  <c r="AC42" i="20"/>
  <c r="AS42" i="20" s="1"/>
  <c r="AC43" i="20"/>
  <c r="AS43" i="20" s="1"/>
  <c r="AC44" i="20"/>
  <c r="AS44" i="20" s="1"/>
  <c r="AC45" i="20"/>
  <c r="AS45" i="20" s="1"/>
  <c r="AC46" i="20"/>
  <c r="AS46" i="20" s="1"/>
  <c r="AC47" i="20"/>
  <c r="AS47" i="20" s="1"/>
  <c r="AC48" i="20"/>
  <c r="AS48" i="20" s="1"/>
  <c r="AC49" i="20"/>
  <c r="AS49" i="20" s="1"/>
  <c r="AC50" i="20"/>
  <c r="AS50" i="20" s="1"/>
  <c r="AC51" i="20"/>
  <c r="AS51" i="20" s="1"/>
  <c r="AC52" i="20"/>
  <c r="AS52" i="20" s="1"/>
  <c r="AB34" i="20"/>
  <c r="AR34" i="20" s="1"/>
  <c r="AB35" i="20"/>
  <c r="AR35" i="20" s="1"/>
  <c r="AB36" i="20"/>
  <c r="AR36" i="20" s="1"/>
  <c r="AB37" i="20"/>
  <c r="AB38" i="20"/>
  <c r="AB39" i="20"/>
  <c r="AR39" i="20" s="1"/>
  <c r="AB40" i="20"/>
  <c r="AR40" i="20" s="1"/>
  <c r="AB41" i="20"/>
  <c r="AR41" i="20" s="1"/>
  <c r="AB42" i="20"/>
  <c r="AR42" i="20" s="1"/>
  <c r="AB43" i="20"/>
  <c r="AR43" i="20" s="1"/>
  <c r="AB44" i="20"/>
  <c r="AR44" i="20" s="1"/>
  <c r="AB45" i="20"/>
  <c r="AB46" i="20"/>
  <c r="AR46" i="20" s="1"/>
  <c r="AB47" i="20"/>
  <c r="AR47" i="20" s="1"/>
  <c r="AB48" i="20"/>
  <c r="AR48" i="20" s="1"/>
  <c r="AB49" i="20"/>
  <c r="AR49" i="20" s="1"/>
  <c r="AB50" i="20"/>
  <c r="AR50" i="20" s="1"/>
  <c r="AB51" i="20"/>
  <c r="AR51" i="20" s="1"/>
  <c r="AB52" i="20"/>
  <c r="AR52" i="20" s="1"/>
  <c r="AB22" i="20"/>
  <c r="AR22" i="20" s="1"/>
  <c r="BD22" i="20" s="1"/>
  <c r="AB23" i="20"/>
  <c r="AR23" i="20" s="1"/>
  <c r="BD23" i="20" s="1"/>
  <c r="AB24" i="20"/>
  <c r="AR24" i="20" s="1"/>
  <c r="BD24" i="20" s="1"/>
  <c r="AB25" i="20"/>
  <c r="AR25" i="20" s="1"/>
  <c r="BD25" i="20" s="1"/>
  <c r="AB26" i="20"/>
  <c r="AR26" i="20" s="1"/>
  <c r="BD26" i="20" s="1"/>
  <c r="AB27" i="20"/>
  <c r="AR27" i="20" s="1"/>
  <c r="BD27" i="20" s="1"/>
  <c r="AB28" i="20"/>
  <c r="AR28" i="20" s="1"/>
  <c r="BD28" i="20" s="1"/>
  <c r="AB29" i="20"/>
  <c r="AR29" i="20" s="1"/>
  <c r="BD29" i="20" s="1"/>
  <c r="AB30" i="20"/>
  <c r="AB31" i="20"/>
  <c r="AR31" i="20" s="1"/>
  <c r="BD31" i="20" s="1"/>
  <c r="AB32" i="20"/>
  <c r="AR32" i="20" s="1"/>
  <c r="BD32" i="20" s="1"/>
  <c r="AO121" i="20"/>
  <c r="AO111" i="20"/>
  <c r="AO106" i="20"/>
  <c r="AO99" i="20"/>
  <c r="AO92" i="20"/>
  <c r="AO75" i="20"/>
  <c r="AK123" i="20"/>
  <c r="AJ92" i="20"/>
  <c r="U339" i="20"/>
  <c r="Y339" i="20" s="1"/>
  <c r="U325" i="20"/>
  <c r="Y325" i="20" s="1"/>
  <c r="U320" i="20"/>
  <c r="Y320" i="20" s="1"/>
  <c r="U313" i="20"/>
  <c r="Y313" i="20" s="1"/>
  <c r="U309" i="20"/>
  <c r="Y309" i="20" s="1"/>
  <c r="U304" i="20"/>
  <c r="Y304" i="20" s="1"/>
  <c r="U296" i="20"/>
  <c r="Y296" i="20" s="1"/>
  <c r="U285" i="20"/>
  <c r="U275" i="20"/>
  <c r="Y275" i="20" s="1"/>
  <c r="U271" i="20"/>
  <c r="N271" i="20"/>
  <c r="O271" i="20"/>
  <c r="P271" i="20"/>
  <c r="Q271" i="20"/>
  <c r="U269" i="20"/>
  <c r="Y269" i="20" s="1"/>
  <c r="U238" i="20"/>
  <c r="T238" i="20"/>
  <c r="Y340" i="20"/>
  <c r="X340" i="20"/>
  <c r="U160" i="20"/>
  <c r="Y160" i="20" s="1"/>
  <c r="U184" i="20"/>
  <c r="U177" i="20"/>
  <c r="T160" i="20"/>
  <c r="X160" i="20" s="1"/>
  <c r="T177" i="20"/>
  <c r="U92" i="20"/>
  <c r="U121" i="20"/>
  <c r="Y121" i="20" s="1"/>
  <c r="U111" i="20"/>
  <c r="Y111" i="20" s="1"/>
  <c r="U106" i="20"/>
  <c r="Y106" i="20" s="1"/>
  <c r="U101" i="20"/>
  <c r="U99" i="20"/>
  <c r="Y99" i="20" s="1"/>
  <c r="U86" i="20"/>
  <c r="U75" i="20"/>
  <c r="Y75" i="20" s="1"/>
  <c r="U63" i="20"/>
  <c r="U53" i="20"/>
  <c r="U33" i="20"/>
  <c r="U21" i="20"/>
  <c r="T92" i="20"/>
  <c r="T121" i="20"/>
  <c r="X121" i="20" s="1"/>
  <c r="T111" i="20"/>
  <c r="X111" i="20" s="1"/>
  <c r="T106" i="20"/>
  <c r="X106" i="20" s="1"/>
  <c r="T101" i="20"/>
  <c r="T99" i="20"/>
  <c r="T86" i="20"/>
  <c r="T75" i="20"/>
  <c r="X75" i="20" s="1"/>
  <c r="T63" i="20"/>
  <c r="T53" i="20"/>
  <c r="T33" i="20"/>
  <c r="T21" i="20"/>
  <c r="T184" i="20"/>
  <c r="T212" i="20"/>
  <c r="T269" i="20"/>
  <c r="T271" i="20"/>
  <c r="T275" i="20"/>
  <c r="T285" i="20"/>
  <c r="T296" i="20"/>
  <c r="T304" i="20"/>
  <c r="T309" i="20"/>
  <c r="T313" i="20"/>
  <c r="T320" i="20"/>
  <c r="T325" i="20"/>
  <c r="T339" i="20"/>
  <c r="M86" i="20"/>
  <c r="N86" i="20"/>
  <c r="O86" i="20"/>
  <c r="P86" i="20"/>
  <c r="Q86" i="20"/>
  <c r="AG8" i="20"/>
  <c r="AG7" i="20"/>
  <c r="AF8" i="20"/>
  <c r="AF7" i="20"/>
  <c r="AE8" i="20"/>
  <c r="AE7" i="20"/>
  <c r="AD8" i="20"/>
  <c r="AD7" i="20"/>
  <c r="Q8" i="20"/>
  <c r="Q7" i="20"/>
  <c r="P8" i="20"/>
  <c r="P7" i="20"/>
  <c r="O8" i="20"/>
  <c r="N8" i="20"/>
  <c r="O7" i="20"/>
  <c r="N7" i="20"/>
  <c r="BE34" i="20" l="1"/>
  <c r="BD62" i="20"/>
  <c r="BE40" i="20"/>
  <c r="BD42" i="20"/>
  <c r="BD49" i="20"/>
  <c r="BE36" i="20"/>
  <c r="BE58" i="20"/>
  <c r="BE48" i="20"/>
  <c r="BD43" i="20"/>
  <c r="BE46" i="20"/>
  <c r="BD40" i="20"/>
  <c r="BE51" i="20"/>
  <c r="BE35" i="20"/>
  <c r="BX7" i="20"/>
  <c r="BZ7" i="20"/>
  <c r="CN7" i="20"/>
  <c r="CP7" i="20"/>
  <c r="CN8" i="20"/>
  <c r="CP8" i="20"/>
  <c r="CQ7" i="20"/>
  <c r="CO7" i="20"/>
  <c r="BX8" i="20"/>
  <c r="BZ8" i="20"/>
  <c r="CA7" i="20"/>
  <c r="BY7" i="20"/>
  <c r="CA8" i="20"/>
  <c r="BY8" i="20"/>
  <c r="CO8" i="20"/>
  <c r="CQ8" i="20"/>
  <c r="AN92" i="20"/>
  <c r="AF59" i="20"/>
  <c r="AV59" i="20" s="1"/>
  <c r="AK345" i="20"/>
  <c r="AK493" i="20" s="1"/>
  <c r="AG60" i="20"/>
  <c r="AW60" i="20" s="1"/>
  <c r="BE60" i="20" s="1"/>
  <c r="AD57" i="20"/>
  <c r="AT57" i="20" s="1"/>
  <c r="BD57" i="20" s="1"/>
  <c r="AE56" i="20"/>
  <c r="AU56" i="20" s="1"/>
  <c r="BE56" i="20" s="1"/>
  <c r="AD60" i="20"/>
  <c r="AD55" i="20"/>
  <c r="AT55" i="20" s="1"/>
  <c r="AD48" i="20"/>
  <c r="AD54" i="20"/>
  <c r="AT54" i="20" s="1"/>
  <c r="BD54" i="20" s="1"/>
  <c r="AD36" i="20"/>
  <c r="AT36" i="20" s="1"/>
  <c r="BD36" i="20" s="1"/>
  <c r="AD44" i="20"/>
  <c r="AT44" i="20" s="1"/>
  <c r="BD44" i="20" s="1"/>
  <c r="AD41" i="20"/>
  <c r="AT41" i="20" s="1"/>
  <c r="BD41" i="20" s="1"/>
  <c r="AG45" i="20"/>
  <c r="AW45" i="20" s="1"/>
  <c r="AG58" i="20"/>
  <c r="AW58" i="20" s="1"/>
  <c r="AD46" i="20"/>
  <c r="AT46" i="20" s="1"/>
  <c r="BD46" i="20" s="1"/>
  <c r="AE51" i="20"/>
  <c r="AU51" i="20" s="1"/>
  <c r="AG44" i="20"/>
  <c r="AW44" i="20" s="1"/>
  <c r="AD59" i="20"/>
  <c r="AT59" i="20" s="1"/>
  <c r="BD59" i="20" s="1"/>
  <c r="AG55" i="20"/>
  <c r="AW55" i="20" s="1"/>
  <c r="BE55" i="20" s="1"/>
  <c r="Y271" i="20"/>
  <c r="AD45" i="20"/>
  <c r="AT45" i="20" s="1"/>
  <c r="BD45" i="20" s="1"/>
  <c r="AE46" i="20"/>
  <c r="AU46" i="20" s="1"/>
  <c r="AG40" i="20"/>
  <c r="AW40" i="20" s="1"/>
  <c r="AD58" i="20"/>
  <c r="AG54" i="20"/>
  <c r="AW54" i="20" s="1"/>
  <c r="AE43" i="20"/>
  <c r="AU43" i="20" s="1"/>
  <c r="BE43" i="20" s="1"/>
  <c r="AG37" i="20"/>
  <c r="AW37" i="20" s="1"/>
  <c r="AE38" i="20"/>
  <c r="AU38" i="20" s="1"/>
  <c r="AG36" i="20"/>
  <c r="AW36" i="20" s="1"/>
  <c r="AD40" i="20"/>
  <c r="AT40" i="20" s="1"/>
  <c r="AE35" i="20"/>
  <c r="AU35" i="20" s="1"/>
  <c r="AE61" i="20"/>
  <c r="AU61" i="20" s="1"/>
  <c r="BE61" i="20" s="1"/>
  <c r="AD52" i="20"/>
  <c r="AT52" i="20" s="1"/>
  <c r="BD52" i="20" s="1"/>
  <c r="AD38" i="20"/>
  <c r="AT38" i="20" s="1"/>
  <c r="BD38" i="20" s="1"/>
  <c r="AG52" i="20"/>
  <c r="AW52" i="20" s="1"/>
  <c r="AD49" i="20"/>
  <c r="AT49" i="20" s="1"/>
  <c r="AD37" i="20"/>
  <c r="AT37" i="20" s="1"/>
  <c r="AG48" i="20"/>
  <c r="AW48" i="20" s="1"/>
  <c r="AD62" i="20"/>
  <c r="AT62" i="20" s="1"/>
  <c r="AG62" i="20"/>
  <c r="AW62" i="20" s="1"/>
  <c r="AD515" i="20"/>
  <c r="AD513" i="20"/>
  <c r="AF51" i="20"/>
  <c r="AV51" i="20" s="1"/>
  <c r="AF43" i="20"/>
  <c r="AV43" i="20" s="1"/>
  <c r="AF35" i="20"/>
  <c r="AV35" i="20" s="1"/>
  <c r="BD35" i="20" s="1"/>
  <c r="AF57" i="20"/>
  <c r="AV57" i="20" s="1"/>
  <c r="P513" i="20"/>
  <c r="P515" i="20"/>
  <c r="AE45" i="20"/>
  <c r="AU45" i="20" s="1"/>
  <c r="BE45" i="20" s="1"/>
  <c r="AE37" i="20"/>
  <c r="AU37" i="20" s="1"/>
  <c r="BE37" i="20" s="1"/>
  <c r="AF50" i="20"/>
  <c r="AV50" i="20" s="1"/>
  <c r="BD50" i="20" s="1"/>
  <c r="AF42" i="20"/>
  <c r="AV42" i="20" s="1"/>
  <c r="AF34" i="20"/>
  <c r="AV34" i="20" s="1"/>
  <c r="AG47" i="20"/>
  <c r="AW47" i="20" s="1"/>
  <c r="AG39" i="20"/>
  <c r="AW39" i="20" s="1"/>
  <c r="AE55" i="20"/>
  <c r="AU55" i="20" s="1"/>
  <c r="AF56" i="20"/>
  <c r="AV56" i="20" s="1"/>
  <c r="AG57" i="20"/>
  <c r="AW57" i="20" s="1"/>
  <c r="AE513" i="20"/>
  <c r="AE515" i="20"/>
  <c r="AD47" i="20"/>
  <c r="AD39" i="20"/>
  <c r="AT39" i="20" s="1"/>
  <c r="AE52" i="20"/>
  <c r="AU52" i="20" s="1"/>
  <c r="BE52" i="20" s="1"/>
  <c r="AE44" i="20"/>
  <c r="AU44" i="20" s="1"/>
  <c r="BE44" i="20" s="1"/>
  <c r="AE36" i="20"/>
  <c r="AU36" i="20" s="1"/>
  <c r="AF49" i="20"/>
  <c r="AF41" i="20"/>
  <c r="AV41" i="20" s="1"/>
  <c r="AG46" i="20"/>
  <c r="AW46" i="20" s="1"/>
  <c r="AG38" i="20"/>
  <c r="AW38" i="20" s="1"/>
  <c r="BE38" i="20" s="1"/>
  <c r="AD61" i="20"/>
  <c r="AT61" i="20" s="1"/>
  <c r="BD61" i="20" s="1"/>
  <c r="AE62" i="20"/>
  <c r="AU62" i="20" s="1"/>
  <c r="BE62" i="20" s="1"/>
  <c r="AE54" i="20"/>
  <c r="AU54" i="20" s="1"/>
  <c r="BE54" i="20" s="1"/>
  <c r="AF55" i="20"/>
  <c r="AV55" i="20" s="1"/>
  <c r="BD55" i="20" s="1"/>
  <c r="AG56" i="20"/>
  <c r="AW56" i="20" s="1"/>
  <c r="Q515" i="20"/>
  <c r="Q513" i="20"/>
  <c r="AF48" i="20"/>
  <c r="AV48" i="20" s="1"/>
  <c r="BD48" i="20" s="1"/>
  <c r="AE42" i="20"/>
  <c r="AU42" i="20" s="1"/>
  <c r="AF47" i="20"/>
  <c r="AV47" i="20" s="1"/>
  <c r="BD47" i="20" s="1"/>
  <c r="AF39" i="20"/>
  <c r="AV39" i="20" s="1"/>
  <c r="BD39" i="20" s="1"/>
  <c r="AE60" i="20"/>
  <c r="AU60" i="20" s="1"/>
  <c r="AF61" i="20"/>
  <c r="AV61" i="20" s="1"/>
  <c r="AE49" i="20"/>
  <c r="AU49" i="20" s="1"/>
  <c r="BE49" i="20" s="1"/>
  <c r="AE41" i="20"/>
  <c r="AU41" i="20" s="1"/>
  <c r="BE41" i="20" s="1"/>
  <c r="AF38" i="20"/>
  <c r="AV38" i="20" s="1"/>
  <c r="AF60" i="20"/>
  <c r="AV60" i="20" s="1"/>
  <c r="BD60" i="20" s="1"/>
  <c r="N513" i="20"/>
  <c r="N515" i="20"/>
  <c r="X515" i="20" s="1"/>
  <c r="AG515" i="20"/>
  <c r="AG513" i="20"/>
  <c r="AD51" i="20"/>
  <c r="AT51" i="20" s="1"/>
  <c r="BD51" i="20" s="1"/>
  <c r="AD43" i="20"/>
  <c r="AT43" i="20" s="1"/>
  <c r="AD35" i="20"/>
  <c r="AE48" i="20"/>
  <c r="AU48" i="20" s="1"/>
  <c r="AE40" i="20"/>
  <c r="AU40" i="20" s="1"/>
  <c r="AF45" i="20"/>
  <c r="AV45" i="20" s="1"/>
  <c r="AF37" i="20"/>
  <c r="AV37" i="20" s="1"/>
  <c r="AG50" i="20"/>
  <c r="AW50" i="20" s="1"/>
  <c r="AG42" i="20"/>
  <c r="AW42" i="20" s="1"/>
  <c r="BE42" i="20" s="1"/>
  <c r="AG34" i="20"/>
  <c r="AW34" i="20" s="1"/>
  <c r="AE58" i="20"/>
  <c r="AU58" i="20" s="1"/>
  <c r="AF40" i="20"/>
  <c r="AV40" i="20" s="1"/>
  <c r="AF62" i="20"/>
  <c r="AV62" i="20" s="1"/>
  <c r="AF54" i="20"/>
  <c r="AV54" i="20" s="1"/>
  <c r="AF513" i="20"/>
  <c r="AF515" i="20"/>
  <c r="AE50" i="20"/>
  <c r="AU50" i="20" s="1"/>
  <c r="BE50" i="20" s="1"/>
  <c r="AE34" i="20"/>
  <c r="AU34" i="20" s="1"/>
  <c r="AF46" i="20"/>
  <c r="AV46" i="20" s="1"/>
  <c r="AG51" i="20"/>
  <c r="AW51" i="20" s="1"/>
  <c r="AG43" i="20"/>
  <c r="AW43" i="20" s="1"/>
  <c r="AG35" i="20"/>
  <c r="AW35" i="20" s="1"/>
  <c r="AE59" i="20"/>
  <c r="AU59" i="20" s="1"/>
  <c r="BE59" i="20" s="1"/>
  <c r="AG61" i="20"/>
  <c r="AW61" i="20" s="1"/>
  <c r="AO86" i="20"/>
  <c r="O515" i="20"/>
  <c r="O513" i="20"/>
  <c r="AD50" i="20"/>
  <c r="AT50" i="20" s="1"/>
  <c r="AD42" i="20"/>
  <c r="AT42" i="20" s="1"/>
  <c r="AD34" i="20"/>
  <c r="AT34" i="20" s="1"/>
  <c r="BD34" i="20" s="1"/>
  <c r="AE47" i="20"/>
  <c r="AU47" i="20" s="1"/>
  <c r="BE47" i="20" s="1"/>
  <c r="AE39" i="20"/>
  <c r="AU39" i="20" s="1"/>
  <c r="BE39" i="20" s="1"/>
  <c r="AF52" i="20"/>
  <c r="AF44" i="20"/>
  <c r="AV44" i="20" s="1"/>
  <c r="AF36" i="20"/>
  <c r="AG49" i="20"/>
  <c r="AW49" i="20" s="1"/>
  <c r="AG41" i="20"/>
  <c r="AW41" i="20" s="1"/>
  <c r="AD56" i="20"/>
  <c r="AT56" i="20" s="1"/>
  <c r="BD56" i="20" s="1"/>
  <c r="AE57" i="20"/>
  <c r="AU57" i="20" s="1"/>
  <c r="BE57" i="20" s="1"/>
  <c r="AF58" i="20"/>
  <c r="AG59" i="20"/>
  <c r="AW59" i="20" s="1"/>
  <c r="Y92" i="20"/>
  <c r="Y86" i="20"/>
  <c r="T123" i="20"/>
  <c r="T345" i="20" s="1"/>
  <c r="T543" i="20" s="1"/>
  <c r="U123" i="20"/>
  <c r="U345" i="20" s="1"/>
  <c r="T124" i="20"/>
  <c r="X92" i="20"/>
  <c r="AD485" i="20"/>
  <c r="BD37" i="20" l="1"/>
  <c r="CN177" i="20"/>
  <c r="CA513" i="20"/>
  <c r="CA515" i="20"/>
  <c r="CQ515" i="20"/>
  <c r="CQ513" i="20"/>
  <c r="BX513" i="20"/>
  <c r="BX515" i="20"/>
  <c r="CO515" i="20"/>
  <c r="CO513" i="20"/>
  <c r="CN513" i="20"/>
  <c r="CN515" i="20"/>
  <c r="BZ515" i="20"/>
  <c r="BZ513" i="20"/>
  <c r="CP513" i="20"/>
  <c r="CP515" i="20"/>
  <c r="BY515" i="20"/>
  <c r="BY513" i="20"/>
  <c r="U543" i="20"/>
  <c r="U493" i="20"/>
  <c r="BA345" i="20"/>
  <c r="AK543" i="20"/>
  <c r="AD496" i="20"/>
  <c r="AD545" i="20"/>
  <c r="AG517" i="20"/>
  <c r="Q517" i="20"/>
  <c r="Q546" i="20" s="1"/>
  <c r="AN515" i="20"/>
  <c r="AO515" i="20"/>
  <c r="AD517" i="20"/>
  <c r="AN513" i="20"/>
  <c r="AE517" i="20"/>
  <c r="AO513" i="20"/>
  <c r="N517" i="20"/>
  <c r="N546" i="20" s="1"/>
  <c r="X513" i="20"/>
  <c r="O517" i="20"/>
  <c r="Y515" i="20"/>
  <c r="Y513" i="20"/>
  <c r="AF517" i="20"/>
  <c r="P517" i="20"/>
  <c r="P546" i="20" s="1"/>
  <c r="AH495" i="20"/>
  <c r="AL493" i="20"/>
  <c r="AH493" i="20"/>
  <c r="AJ339" i="20"/>
  <c r="AZ339" i="20" s="1"/>
  <c r="BD339" i="20" s="1"/>
  <c r="AJ325" i="20"/>
  <c r="AJ320" i="20"/>
  <c r="AJ313" i="20"/>
  <c r="AJ309" i="20"/>
  <c r="AJ304" i="20"/>
  <c r="AJ296" i="20"/>
  <c r="AJ285" i="20"/>
  <c r="AZ285" i="20" s="1"/>
  <c r="AJ275" i="20"/>
  <c r="AJ271" i="20"/>
  <c r="AJ269" i="20"/>
  <c r="AJ238" i="20"/>
  <c r="AZ238" i="20" s="1"/>
  <c r="AJ212" i="20"/>
  <c r="AZ212" i="20" s="1"/>
  <c r="AJ184" i="20"/>
  <c r="AZ184" i="20" s="1"/>
  <c r="AJ177" i="20"/>
  <c r="AZ177" i="20" s="1"/>
  <c r="AJ160" i="20"/>
  <c r="AJ121" i="20"/>
  <c r="AO120" i="20"/>
  <c r="AO119" i="20"/>
  <c r="AO118" i="20"/>
  <c r="AO117" i="20"/>
  <c r="AO116" i="20"/>
  <c r="AO115" i="20"/>
  <c r="AO114" i="20"/>
  <c r="AO113" i="20"/>
  <c r="AO112" i="20"/>
  <c r="AJ111" i="20"/>
  <c r="AO110" i="20"/>
  <c r="AO109" i="20"/>
  <c r="AO108" i="20"/>
  <c r="AO107" i="20"/>
  <c r="AJ106" i="20"/>
  <c r="AO105" i="20"/>
  <c r="AO104" i="20"/>
  <c r="AO103" i="20"/>
  <c r="AO102" i="20"/>
  <c r="AJ101" i="20"/>
  <c r="AO100" i="20"/>
  <c r="AJ99" i="20"/>
  <c r="AO98" i="20"/>
  <c r="AO97" i="20"/>
  <c r="AO96" i="20"/>
  <c r="AO95" i="20"/>
  <c r="AO94" i="20"/>
  <c r="AO93" i="20"/>
  <c r="AO91" i="20"/>
  <c r="AO90" i="20"/>
  <c r="AO89" i="20"/>
  <c r="AO88" i="20"/>
  <c r="AO87" i="20"/>
  <c r="AJ86" i="20"/>
  <c r="AB86" i="20"/>
  <c r="AO85" i="20"/>
  <c r="AO84" i="20"/>
  <c r="AO83" i="20"/>
  <c r="AO82" i="20"/>
  <c r="AO81" i="20"/>
  <c r="AO80" i="20"/>
  <c r="AO79" i="20"/>
  <c r="AO78" i="20"/>
  <c r="AO77" i="20"/>
  <c r="AO76" i="20"/>
  <c r="AJ75" i="20"/>
  <c r="AO74" i="20"/>
  <c r="AO73" i="20"/>
  <c r="AO72" i="20"/>
  <c r="AO71" i="20"/>
  <c r="AO70" i="20"/>
  <c r="AO69" i="20"/>
  <c r="AO68" i="20"/>
  <c r="AO67" i="20"/>
  <c r="AO66" i="20"/>
  <c r="AO65" i="20"/>
  <c r="AO64" i="20"/>
  <c r="AJ63" i="20"/>
  <c r="AO62" i="20"/>
  <c r="AO61" i="20"/>
  <c r="AO60" i="20"/>
  <c r="AO59" i="20"/>
  <c r="AO58" i="20"/>
  <c r="AO57" i="20"/>
  <c r="AO56" i="20"/>
  <c r="AO55" i="20"/>
  <c r="AO54" i="20"/>
  <c r="AJ53" i="20"/>
  <c r="AO52" i="20"/>
  <c r="AO51" i="20"/>
  <c r="AO50" i="20"/>
  <c r="AO49" i="20"/>
  <c r="AO48" i="20"/>
  <c r="AO47" i="20"/>
  <c r="AO46" i="20"/>
  <c r="AO45" i="20"/>
  <c r="AO44" i="20"/>
  <c r="AO43" i="20"/>
  <c r="AO42" i="20"/>
  <c r="AO41" i="20"/>
  <c r="AO40" i="20"/>
  <c r="AO39" i="20"/>
  <c r="AO38" i="20"/>
  <c r="AO37" i="20"/>
  <c r="AO36" i="20"/>
  <c r="AO35" i="20"/>
  <c r="AO34" i="20"/>
  <c r="AJ33" i="20"/>
  <c r="AO32" i="20"/>
  <c r="AO31" i="20"/>
  <c r="AO30" i="20"/>
  <c r="AO29" i="20"/>
  <c r="AO28" i="20"/>
  <c r="AO27" i="20"/>
  <c r="AO26" i="20"/>
  <c r="AO25" i="20"/>
  <c r="AO24" i="20"/>
  <c r="AO23" i="20"/>
  <c r="AO22" i="20"/>
  <c r="AJ21" i="20"/>
  <c r="V495" i="20"/>
  <c r="R495" i="20"/>
  <c r="Y494" i="20"/>
  <c r="V493" i="20"/>
  <c r="T493" i="20"/>
  <c r="R493" i="20"/>
  <c r="Y481" i="20"/>
  <c r="Y480" i="20"/>
  <c r="Y479" i="20"/>
  <c r="Y478" i="20"/>
  <c r="Y477" i="20"/>
  <c r="Y476" i="20"/>
  <c r="Y475" i="20"/>
  <c r="Y474" i="20"/>
  <c r="Y473" i="20"/>
  <c r="Y472" i="20"/>
  <c r="Y471" i="20"/>
  <c r="Y470" i="20"/>
  <c r="Y469" i="20"/>
  <c r="Y468" i="20"/>
  <c r="Y467" i="20"/>
  <c r="Y466" i="20"/>
  <c r="Y465" i="20"/>
  <c r="Y464" i="20"/>
  <c r="Y463" i="20"/>
  <c r="Y462" i="20"/>
  <c r="Y461" i="20"/>
  <c r="Y460" i="20"/>
  <c r="Y459" i="20"/>
  <c r="Y458" i="20"/>
  <c r="Y457" i="20"/>
  <c r="Y456" i="20"/>
  <c r="Y455" i="20"/>
  <c r="Y454" i="20"/>
  <c r="Y453" i="20"/>
  <c r="Y452" i="20"/>
  <c r="Y451" i="20"/>
  <c r="Y450" i="20"/>
  <c r="Y449" i="20"/>
  <c r="Y448" i="20"/>
  <c r="Y447" i="20"/>
  <c r="Y446" i="20"/>
  <c r="Y445" i="20"/>
  <c r="Y444" i="20"/>
  <c r="Y443" i="20"/>
  <c r="Y442" i="20"/>
  <c r="Y441" i="20"/>
  <c r="Y440" i="20"/>
  <c r="Y439" i="20"/>
  <c r="Y438" i="20"/>
  <c r="Y437" i="20"/>
  <c r="Y436" i="20"/>
  <c r="Y435" i="20"/>
  <c r="Y434" i="20"/>
  <c r="Y433" i="20"/>
  <c r="Y432" i="20"/>
  <c r="Y431" i="20"/>
  <c r="Y430" i="20"/>
  <c r="Y429" i="20"/>
  <c r="Y428" i="20"/>
  <c r="Y427" i="20"/>
  <c r="Y426" i="20"/>
  <c r="Y425" i="20"/>
  <c r="Y424" i="20"/>
  <c r="Y423" i="20"/>
  <c r="Y422" i="20"/>
  <c r="Y421" i="20"/>
  <c r="Y420" i="20"/>
  <c r="Y419" i="20"/>
  <c r="Y418" i="20"/>
  <c r="Y417" i="20"/>
  <c r="Y416" i="20"/>
  <c r="Y415" i="20"/>
  <c r="Y414" i="20"/>
  <c r="Y413" i="20"/>
  <c r="Y412" i="20"/>
  <c r="Y411" i="20"/>
  <c r="Y410" i="20"/>
  <c r="Y409" i="20"/>
  <c r="Y408" i="20"/>
  <c r="Y407" i="20"/>
  <c r="Y406" i="20"/>
  <c r="Y405" i="20"/>
  <c r="Y404" i="20"/>
  <c r="Y403" i="20"/>
  <c r="Y402" i="20"/>
  <c r="Y401" i="20"/>
  <c r="Y400" i="20"/>
  <c r="Y399" i="20"/>
  <c r="Y398" i="20"/>
  <c r="Y397" i="20"/>
  <c r="Y396" i="20"/>
  <c r="Y395" i="20"/>
  <c r="Y394" i="20"/>
  <c r="Y393" i="20"/>
  <c r="Y392" i="20"/>
  <c r="Y391" i="20"/>
  <c r="Y390" i="20"/>
  <c r="X339" i="20"/>
  <c r="X309" i="20"/>
  <c r="X275" i="20"/>
  <c r="L271" i="20"/>
  <c r="P99" i="20"/>
  <c r="N99" i="20"/>
  <c r="L86" i="20"/>
  <c r="X86" i="20" s="1"/>
  <c r="I526" i="20"/>
  <c r="I525" i="20"/>
  <c r="I522" i="20"/>
  <c r="I520" i="20"/>
  <c r="I519" i="20"/>
  <c r="I518" i="20"/>
  <c r="I517" i="20"/>
  <c r="I516" i="20"/>
  <c r="I515" i="20"/>
  <c r="I512" i="20"/>
  <c r="I511" i="20"/>
  <c r="I510" i="20"/>
  <c r="I509" i="20"/>
  <c r="I508" i="20"/>
  <c r="I507" i="20"/>
  <c r="I506" i="20"/>
  <c r="H495" i="20"/>
  <c r="F495" i="20"/>
  <c r="I494" i="20"/>
  <c r="H493" i="20"/>
  <c r="G493" i="20"/>
  <c r="F493" i="20"/>
  <c r="E493" i="20"/>
  <c r="D493" i="20"/>
  <c r="C493" i="20"/>
  <c r="H483" i="20"/>
  <c r="G483" i="20"/>
  <c r="F483" i="20"/>
  <c r="E483" i="20"/>
  <c r="D483" i="20"/>
  <c r="C483" i="20"/>
  <c r="I481" i="20"/>
  <c r="I480" i="20"/>
  <c r="I479" i="20"/>
  <c r="I478" i="20"/>
  <c r="I477" i="20"/>
  <c r="I476" i="20"/>
  <c r="I475" i="20"/>
  <c r="I474" i="20"/>
  <c r="I473" i="20"/>
  <c r="I472" i="20"/>
  <c r="I471" i="20"/>
  <c r="I470" i="20"/>
  <c r="I469" i="20"/>
  <c r="I468" i="20"/>
  <c r="I467" i="20"/>
  <c r="I466" i="20"/>
  <c r="I465" i="20"/>
  <c r="I464" i="20"/>
  <c r="I463" i="20"/>
  <c r="I462" i="20"/>
  <c r="I461" i="20"/>
  <c r="I460" i="20"/>
  <c r="I459" i="20"/>
  <c r="I458" i="20"/>
  <c r="I457" i="20"/>
  <c r="I456" i="20"/>
  <c r="I455" i="20"/>
  <c r="I454" i="20"/>
  <c r="I453" i="20"/>
  <c r="I452" i="20"/>
  <c r="I451" i="20"/>
  <c r="I450" i="20"/>
  <c r="I449" i="20"/>
  <c r="I448" i="20"/>
  <c r="I447" i="20"/>
  <c r="I446" i="20"/>
  <c r="I445" i="20"/>
  <c r="I444" i="20"/>
  <c r="I443" i="20"/>
  <c r="I442" i="20"/>
  <c r="I441" i="20"/>
  <c r="I440" i="20"/>
  <c r="I439" i="20"/>
  <c r="I438" i="20"/>
  <c r="I437" i="20"/>
  <c r="I436" i="20"/>
  <c r="I435" i="20"/>
  <c r="I434" i="20"/>
  <c r="I433" i="20"/>
  <c r="I432" i="20"/>
  <c r="I431" i="20"/>
  <c r="I430" i="20"/>
  <c r="I429" i="20"/>
  <c r="I428" i="20"/>
  <c r="I427" i="20"/>
  <c r="I426" i="20"/>
  <c r="I425" i="20"/>
  <c r="I424" i="20"/>
  <c r="I423" i="20"/>
  <c r="I422" i="20"/>
  <c r="I421" i="20"/>
  <c r="I420" i="20"/>
  <c r="I419" i="20"/>
  <c r="I418" i="20"/>
  <c r="I417" i="20"/>
  <c r="I416" i="20"/>
  <c r="I415" i="20"/>
  <c r="I414" i="20"/>
  <c r="I413" i="20"/>
  <c r="I412" i="20"/>
  <c r="I411" i="20"/>
  <c r="I410" i="20"/>
  <c r="I409" i="20"/>
  <c r="I408" i="20"/>
  <c r="I407" i="20"/>
  <c r="I406" i="20"/>
  <c r="I405" i="20"/>
  <c r="I404" i="20"/>
  <c r="I403" i="20"/>
  <c r="I402" i="20"/>
  <c r="I401" i="20"/>
  <c r="I400" i="20"/>
  <c r="I399" i="20"/>
  <c r="I398" i="20"/>
  <c r="I397" i="20"/>
  <c r="I396" i="20"/>
  <c r="I395" i="20"/>
  <c r="I394" i="20"/>
  <c r="I393" i="20"/>
  <c r="I392" i="20"/>
  <c r="I391" i="20"/>
  <c r="I390" i="20"/>
  <c r="H386" i="20"/>
  <c r="G386" i="20"/>
  <c r="F386" i="20"/>
  <c r="E386" i="20"/>
  <c r="D386" i="20"/>
  <c r="C386" i="20"/>
  <c r="I385" i="20"/>
  <c r="I386" i="20" s="1"/>
  <c r="G374" i="20"/>
  <c r="E374" i="20"/>
  <c r="D374" i="20"/>
  <c r="C374" i="20"/>
  <c r="I372" i="20"/>
  <c r="I371" i="20"/>
  <c r="I370" i="20"/>
  <c r="I369" i="20"/>
  <c r="I368" i="20"/>
  <c r="I367" i="20"/>
  <c r="I366" i="20"/>
  <c r="I365" i="20"/>
  <c r="I364" i="20"/>
  <c r="I363" i="20"/>
  <c r="I362" i="20"/>
  <c r="I361" i="20"/>
  <c r="G357" i="20"/>
  <c r="E357" i="20"/>
  <c r="D357" i="20"/>
  <c r="C357" i="20"/>
  <c r="I355" i="20"/>
  <c r="I354" i="20"/>
  <c r="I353" i="20"/>
  <c r="I352" i="20"/>
  <c r="I345" i="20"/>
  <c r="I342" i="20"/>
  <c r="I340" i="20"/>
  <c r="G339" i="20"/>
  <c r="E339" i="20"/>
  <c r="D339" i="20"/>
  <c r="C339" i="20"/>
  <c r="I338" i="20"/>
  <c r="I337" i="20"/>
  <c r="I336" i="20"/>
  <c r="I335" i="20"/>
  <c r="I334" i="20"/>
  <c r="I333" i="20"/>
  <c r="I332" i="20"/>
  <c r="I331" i="20"/>
  <c r="I330" i="20"/>
  <c r="I329" i="20"/>
  <c r="I328" i="20"/>
  <c r="I327" i="20"/>
  <c r="I326" i="20"/>
  <c r="G325" i="20"/>
  <c r="E325" i="20"/>
  <c r="D325" i="20"/>
  <c r="C325" i="20"/>
  <c r="I324" i="20"/>
  <c r="I323" i="20"/>
  <c r="I322" i="20"/>
  <c r="I321" i="20"/>
  <c r="G320" i="20"/>
  <c r="E320" i="20"/>
  <c r="D320" i="20"/>
  <c r="C320" i="20"/>
  <c r="I319" i="20"/>
  <c r="I318" i="20"/>
  <c r="I317" i="20"/>
  <c r="I316" i="20"/>
  <c r="I315" i="20"/>
  <c r="I314" i="20"/>
  <c r="G313" i="20"/>
  <c r="E313" i="20"/>
  <c r="D313" i="20"/>
  <c r="C313" i="20"/>
  <c r="I312" i="20"/>
  <c r="I311" i="20"/>
  <c r="I310" i="20"/>
  <c r="G309" i="20"/>
  <c r="E309" i="20"/>
  <c r="D309" i="20"/>
  <c r="C309" i="20"/>
  <c r="I308" i="20"/>
  <c r="I307" i="20"/>
  <c r="I306" i="20"/>
  <c r="I305" i="20"/>
  <c r="G304" i="20"/>
  <c r="E304" i="20"/>
  <c r="D304" i="20"/>
  <c r="C304" i="20"/>
  <c r="I303" i="20"/>
  <c r="I302" i="20"/>
  <c r="I301" i="20"/>
  <c r="I300" i="20"/>
  <c r="I299" i="20"/>
  <c r="I298" i="20"/>
  <c r="I297" i="20"/>
  <c r="G296" i="20"/>
  <c r="E296" i="20"/>
  <c r="D296" i="20"/>
  <c r="C296" i="20"/>
  <c r="I295" i="20"/>
  <c r="I294" i="20"/>
  <c r="I293" i="20"/>
  <c r="I292" i="20"/>
  <c r="I291" i="20"/>
  <c r="I290" i="20"/>
  <c r="I289" i="20"/>
  <c r="I288" i="20"/>
  <c r="I287" i="20"/>
  <c r="I286" i="20"/>
  <c r="G285" i="20"/>
  <c r="E285" i="20"/>
  <c r="D285" i="20"/>
  <c r="C285" i="20"/>
  <c r="I284" i="20"/>
  <c r="I283" i="20"/>
  <c r="I280" i="20"/>
  <c r="I279" i="20"/>
  <c r="I278" i="20"/>
  <c r="I277" i="20"/>
  <c r="I276" i="20"/>
  <c r="G275" i="20"/>
  <c r="E275" i="20"/>
  <c r="D275" i="20"/>
  <c r="C275" i="20"/>
  <c r="I274" i="20"/>
  <c r="I273" i="20"/>
  <c r="I272" i="20"/>
  <c r="G271" i="20"/>
  <c r="E271" i="20"/>
  <c r="D271" i="20"/>
  <c r="C271" i="20"/>
  <c r="I270" i="20"/>
  <c r="G269" i="20"/>
  <c r="E269" i="20"/>
  <c r="D269" i="20"/>
  <c r="C269" i="20"/>
  <c r="I268" i="20"/>
  <c r="I264" i="20"/>
  <c r="I263" i="20"/>
  <c r="I262" i="20"/>
  <c r="I261" i="20"/>
  <c r="I260" i="20"/>
  <c r="I259" i="20"/>
  <c r="I258" i="20"/>
  <c r="I257" i="20"/>
  <c r="I256" i="20"/>
  <c r="I255" i="20"/>
  <c r="I254" i="20"/>
  <c r="I253" i="20"/>
  <c r="I252" i="20"/>
  <c r="I251" i="20"/>
  <c r="I250" i="20"/>
  <c r="I249" i="20"/>
  <c r="I248" i="20"/>
  <c r="I247" i="20"/>
  <c r="I246" i="20"/>
  <c r="I245" i="20"/>
  <c r="I244" i="20"/>
  <c r="I243" i="20"/>
  <c r="I242" i="20"/>
  <c r="I241" i="20"/>
  <c r="I240" i="20"/>
  <c r="I239" i="20"/>
  <c r="G238" i="20"/>
  <c r="E238" i="20"/>
  <c r="D238" i="20"/>
  <c r="C238" i="20"/>
  <c r="I237" i="20"/>
  <c r="I236" i="20"/>
  <c r="I235" i="20"/>
  <c r="I234" i="20"/>
  <c r="I233" i="20"/>
  <c r="I232" i="20"/>
  <c r="I231" i="20"/>
  <c r="I230" i="20"/>
  <c r="I229" i="20"/>
  <c r="I228" i="20"/>
  <c r="I227" i="20"/>
  <c r="I226" i="20"/>
  <c r="I225" i="20"/>
  <c r="I224" i="20"/>
  <c r="I223" i="20"/>
  <c r="I222" i="20"/>
  <c r="I221" i="20"/>
  <c r="I220" i="20"/>
  <c r="I219" i="20"/>
  <c r="I218" i="20"/>
  <c r="I217" i="20"/>
  <c r="I216" i="20"/>
  <c r="I215" i="20"/>
  <c r="I214" i="20"/>
  <c r="I213" i="20"/>
  <c r="G212" i="20"/>
  <c r="E212" i="20"/>
  <c r="D212" i="20"/>
  <c r="C212" i="20"/>
  <c r="I211" i="20"/>
  <c r="I210" i="20"/>
  <c r="I209" i="20"/>
  <c r="I208" i="20"/>
  <c r="I207" i="20"/>
  <c r="I206" i="20"/>
  <c r="I205" i="20"/>
  <c r="I204" i="20"/>
  <c r="I203" i="20"/>
  <c r="I202" i="20"/>
  <c r="I201" i="20"/>
  <c r="I200" i="20"/>
  <c r="I199" i="20"/>
  <c r="I198" i="20"/>
  <c r="I197" i="20"/>
  <c r="I196" i="20"/>
  <c r="I195" i="20"/>
  <c r="I194" i="20"/>
  <c r="I193" i="20"/>
  <c r="I192" i="20"/>
  <c r="I191" i="20"/>
  <c r="I190" i="20"/>
  <c r="I189" i="20"/>
  <c r="I188" i="20"/>
  <c r="I187" i="20"/>
  <c r="I186" i="20"/>
  <c r="I185" i="20"/>
  <c r="G184" i="20"/>
  <c r="E184" i="20"/>
  <c r="D184" i="20"/>
  <c r="C184" i="20"/>
  <c r="I183" i="20"/>
  <c r="I182" i="20"/>
  <c r="I181" i="20"/>
  <c r="I180" i="20"/>
  <c r="I179" i="20"/>
  <c r="I178" i="20"/>
  <c r="G177" i="20"/>
  <c r="E177" i="20"/>
  <c r="D177" i="20"/>
  <c r="C177" i="20"/>
  <c r="BY177" i="20" s="1"/>
  <c r="I176" i="20"/>
  <c r="I174" i="20"/>
  <c r="I173" i="20"/>
  <c r="I172" i="20"/>
  <c r="I171" i="20"/>
  <c r="I170" i="20"/>
  <c r="I169" i="20"/>
  <c r="I168" i="20"/>
  <c r="I167" i="20"/>
  <c r="I166" i="20"/>
  <c r="I165" i="20"/>
  <c r="I164" i="20"/>
  <c r="I163" i="20"/>
  <c r="I162" i="20"/>
  <c r="I161" i="20"/>
  <c r="G160" i="20"/>
  <c r="E160" i="20"/>
  <c r="D160" i="20"/>
  <c r="C160" i="20"/>
  <c r="I123" i="20"/>
  <c r="G121" i="20"/>
  <c r="E121" i="20"/>
  <c r="D121" i="20"/>
  <c r="C121" i="20"/>
  <c r="I120" i="20"/>
  <c r="I119" i="20"/>
  <c r="I118" i="20"/>
  <c r="I117" i="20"/>
  <c r="I116" i="20"/>
  <c r="I115" i="20"/>
  <c r="I114" i="20"/>
  <c r="I113" i="20"/>
  <c r="I112" i="20"/>
  <c r="G111" i="20"/>
  <c r="E111" i="20"/>
  <c r="D111" i="20"/>
  <c r="C111" i="20"/>
  <c r="I110" i="20"/>
  <c r="I109" i="20"/>
  <c r="I108" i="20"/>
  <c r="I107" i="20"/>
  <c r="G106" i="20"/>
  <c r="E106" i="20"/>
  <c r="D106" i="20"/>
  <c r="C106" i="20"/>
  <c r="I105" i="20"/>
  <c r="I104" i="20"/>
  <c r="I103" i="20"/>
  <c r="I102" i="20"/>
  <c r="G101" i="20"/>
  <c r="E101" i="20"/>
  <c r="D101" i="20"/>
  <c r="C101" i="20"/>
  <c r="CN101" i="20" s="1"/>
  <c r="I100" i="20"/>
  <c r="G99" i="20"/>
  <c r="E99" i="20"/>
  <c r="D99" i="20"/>
  <c r="C99" i="20"/>
  <c r="I98" i="20"/>
  <c r="I97" i="20"/>
  <c r="I96" i="20"/>
  <c r="I95" i="20"/>
  <c r="I94" i="20"/>
  <c r="I93" i="20"/>
  <c r="G92" i="20"/>
  <c r="E92" i="20"/>
  <c r="D92" i="20"/>
  <c r="C92" i="20"/>
  <c r="I91" i="20"/>
  <c r="I90" i="20"/>
  <c r="I89" i="20"/>
  <c r="I88" i="20"/>
  <c r="I87" i="20"/>
  <c r="G86" i="20"/>
  <c r="E86" i="20"/>
  <c r="D86" i="20"/>
  <c r="C86" i="20"/>
  <c r="I85" i="20"/>
  <c r="I84" i="20"/>
  <c r="I83" i="20"/>
  <c r="I82" i="20"/>
  <c r="I81" i="20"/>
  <c r="I80" i="20"/>
  <c r="I79" i="20"/>
  <c r="I78" i="20"/>
  <c r="I77" i="20"/>
  <c r="I76" i="20"/>
  <c r="G75" i="20"/>
  <c r="E75" i="20"/>
  <c r="D75" i="20"/>
  <c r="C75" i="20"/>
  <c r="I74" i="20"/>
  <c r="I73" i="20"/>
  <c r="I72" i="20"/>
  <c r="I71" i="20"/>
  <c r="I70" i="20"/>
  <c r="I69" i="20"/>
  <c r="I68" i="20"/>
  <c r="I67" i="20"/>
  <c r="I66" i="20"/>
  <c r="I65" i="20"/>
  <c r="I64" i="20"/>
  <c r="G63" i="20"/>
  <c r="E63" i="20"/>
  <c r="D63" i="20"/>
  <c r="C63" i="20"/>
  <c r="I62" i="20"/>
  <c r="I61" i="20"/>
  <c r="I60" i="20"/>
  <c r="I59" i="20"/>
  <c r="I58" i="20"/>
  <c r="I57" i="20"/>
  <c r="I56" i="20"/>
  <c r="I55" i="20"/>
  <c r="I54" i="20"/>
  <c r="G53" i="20"/>
  <c r="E53" i="20"/>
  <c r="D53" i="20"/>
  <c r="C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G33" i="20"/>
  <c r="E33" i="20"/>
  <c r="D33" i="20"/>
  <c r="C33" i="20"/>
  <c r="I32" i="20"/>
  <c r="I31" i="20"/>
  <c r="I30" i="20"/>
  <c r="I29" i="20"/>
  <c r="I28" i="20"/>
  <c r="I27" i="20"/>
  <c r="I26" i="20"/>
  <c r="I25" i="20"/>
  <c r="I24" i="20"/>
  <c r="I23" i="20"/>
  <c r="I22" i="20"/>
  <c r="G21" i="20"/>
  <c r="E21" i="20"/>
  <c r="D21" i="20"/>
  <c r="C21" i="20"/>
  <c r="T6" i="18"/>
  <c r="X6" i="18"/>
  <c r="X5" i="18"/>
  <c r="X4" i="18"/>
  <c r="V6" i="18"/>
  <c r="V5" i="18"/>
  <c r="V4" i="18"/>
  <c r="U6" i="18"/>
  <c r="U5" i="18"/>
  <c r="U4" i="18"/>
  <c r="T5" i="18"/>
  <c r="T4" i="18"/>
  <c r="S6" i="18"/>
  <c r="S5" i="18"/>
  <c r="S4" i="18"/>
  <c r="I487" i="16"/>
  <c r="I488" i="16"/>
  <c r="I489" i="16"/>
  <c r="I486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383" i="16"/>
  <c r="I476" i="16" s="1"/>
  <c r="I379" i="16"/>
  <c r="I380" i="16" s="1"/>
  <c r="I478" i="16" s="1"/>
  <c r="Q488" i="16"/>
  <c r="F488" i="16"/>
  <c r="H488" i="16"/>
  <c r="L486" i="16"/>
  <c r="M486" i="16"/>
  <c r="N486" i="16"/>
  <c r="O486" i="16"/>
  <c r="P486" i="16"/>
  <c r="Q486" i="16"/>
  <c r="K486" i="16"/>
  <c r="D486" i="16"/>
  <c r="E486" i="16"/>
  <c r="F486" i="16"/>
  <c r="G486" i="16"/>
  <c r="H486" i="16"/>
  <c r="C486" i="16"/>
  <c r="C476" i="16"/>
  <c r="L380" i="16"/>
  <c r="M380" i="16"/>
  <c r="N380" i="16"/>
  <c r="O380" i="16"/>
  <c r="P380" i="16"/>
  <c r="Q380" i="16"/>
  <c r="R380" i="16"/>
  <c r="S380" i="16"/>
  <c r="T380" i="16"/>
  <c r="K380" i="16"/>
  <c r="D380" i="16"/>
  <c r="E380" i="16"/>
  <c r="F380" i="16"/>
  <c r="G380" i="16"/>
  <c r="H380" i="16"/>
  <c r="C380" i="16"/>
  <c r="T476" i="16"/>
  <c r="L476" i="16"/>
  <c r="M476" i="16"/>
  <c r="N476" i="16"/>
  <c r="O476" i="16"/>
  <c r="P476" i="16"/>
  <c r="Q476" i="16"/>
  <c r="R476" i="16"/>
  <c r="S476" i="16"/>
  <c r="K476" i="16"/>
  <c r="D476" i="16"/>
  <c r="E476" i="16"/>
  <c r="F476" i="16"/>
  <c r="G476" i="16"/>
  <c r="H476" i="16"/>
  <c r="DT285" i="20" l="1"/>
  <c r="DU285" i="20"/>
  <c r="DT269" i="20"/>
  <c r="DJ269" i="20"/>
  <c r="DD269" i="20"/>
  <c r="DZ269" i="20"/>
  <c r="EA269" i="20" s="1"/>
  <c r="DU53" i="20"/>
  <c r="DT53" i="20"/>
  <c r="EF53" i="20" s="1"/>
  <c r="DV177" i="20"/>
  <c r="DW177" i="20"/>
  <c r="L212" i="20"/>
  <c r="DZ212" i="20"/>
  <c r="EA212" i="20" s="1"/>
  <c r="DD212" i="20"/>
  <c r="DT212" i="20"/>
  <c r="DJ212" i="20"/>
  <c r="DU33" i="20"/>
  <c r="DT33" i="20"/>
  <c r="DV53" i="20"/>
  <c r="DW53" i="20"/>
  <c r="DH121" i="20"/>
  <c r="DX121" i="20"/>
  <c r="DZ184" i="20"/>
  <c r="EA184" i="20" s="1"/>
  <c r="DD184" i="20"/>
  <c r="DJ184" i="20"/>
  <c r="DT184" i="20"/>
  <c r="DV212" i="20"/>
  <c r="DW212" i="20" s="1"/>
  <c r="DF212" i="20"/>
  <c r="DG212" i="20" s="1"/>
  <c r="DF275" i="20"/>
  <c r="DG275" i="20" s="1"/>
  <c r="DV275" i="20"/>
  <c r="DW275" i="20" s="1"/>
  <c r="BZ517" i="20"/>
  <c r="BZ546" i="20" s="1"/>
  <c r="CQ517" i="20"/>
  <c r="CQ546" i="20" s="1"/>
  <c r="DV33" i="20"/>
  <c r="DW33" i="20"/>
  <c r="DF184" i="20"/>
  <c r="DG184" i="20" s="1"/>
  <c r="DV184" i="20"/>
  <c r="DW184" i="20" s="1"/>
  <c r="DH33" i="20"/>
  <c r="DI33" i="20" s="1"/>
  <c r="DX33" i="20"/>
  <c r="DY33" i="20" s="1"/>
  <c r="DU21" i="20"/>
  <c r="DT21" i="20"/>
  <c r="DH53" i="20"/>
  <c r="DI53" i="20" s="1"/>
  <c r="DX53" i="20"/>
  <c r="DY53" i="20" s="1"/>
  <c r="DW21" i="20"/>
  <c r="DW123" i="20" s="1"/>
  <c r="DV21" i="20"/>
  <c r="DV101" i="20"/>
  <c r="EF101" i="20" s="1"/>
  <c r="DW101" i="20"/>
  <c r="DH86" i="20"/>
  <c r="DP86" i="20" s="1"/>
  <c r="DX86" i="20"/>
  <c r="DH101" i="20"/>
  <c r="DI101" i="20" s="1"/>
  <c r="DX101" i="20"/>
  <c r="DY101" i="20" s="1"/>
  <c r="DT160" i="20"/>
  <c r="DZ160" i="20"/>
  <c r="EA160" i="20" s="1"/>
  <c r="DD160" i="20"/>
  <c r="DE160" i="20" s="1"/>
  <c r="DJ160" i="20"/>
  <c r="DW285" i="20"/>
  <c r="DV285" i="20"/>
  <c r="DX92" i="20"/>
  <c r="DY92" i="20" s="1"/>
  <c r="DW92" i="20"/>
  <c r="DT92" i="20"/>
  <c r="EF92" i="20" s="1"/>
  <c r="DV92" i="20"/>
  <c r="DU92" i="20"/>
  <c r="EG92" i="20" s="1"/>
  <c r="DF309" i="20"/>
  <c r="DV309" i="20"/>
  <c r="DW63" i="20"/>
  <c r="DV63" i="20"/>
  <c r="DH75" i="20"/>
  <c r="DP75" i="20" s="1"/>
  <c r="DX75" i="20"/>
  <c r="DW238" i="20"/>
  <c r="DV238" i="20"/>
  <c r="DD339" i="20"/>
  <c r="DT339" i="20"/>
  <c r="DH184" i="20"/>
  <c r="DI184" i="20" s="1"/>
  <c r="DX184" i="20"/>
  <c r="DY184" i="20" s="1"/>
  <c r="DD313" i="20"/>
  <c r="DT313" i="20"/>
  <c r="DH21" i="20"/>
  <c r="DI21" i="20" s="1"/>
  <c r="DX21" i="20"/>
  <c r="DH106" i="20"/>
  <c r="DP106" i="20" s="1"/>
  <c r="DX106" i="20"/>
  <c r="DH111" i="20"/>
  <c r="DX111" i="20"/>
  <c r="DU63" i="20"/>
  <c r="DT63" i="20"/>
  <c r="EF63" i="20" s="1"/>
  <c r="DG160" i="20"/>
  <c r="DF160" i="20"/>
  <c r="DV160" i="20"/>
  <c r="DF269" i="20"/>
  <c r="DG269" i="20" s="1"/>
  <c r="DV269" i="20"/>
  <c r="DW269" i="20" s="1"/>
  <c r="DF304" i="20"/>
  <c r="DG304" i="20" s="1"/>
  <c r="DV304" i="20"/>
  <c r="DH63" i="20"/>
  <c r="DI63" i="20" s="1"/>
  <c r="DX63" i="20"/>
  <c r="DY63" i="20" s="1"/>
  <c r="DH99" i="20"/>
  <c r="DP99" i="20" s="1"/>
  <c r="DX99" i="20"/>
  <c r="DT177" i="20"/>
  <c r="EF177" i="20" s="1"/>
  <c r="DU177" i="20"/>
  <c r="EG177" i="20" s="1"/>
  <c r="DE177" i="20"/>
  <c r="DD177" i="20"/>
  <c r="DP177" i="20" s="1"/>
  <c r="DH238" i="20"/>
  <c r="DI238" i="20" s="1"/>
  <c r="DE238" i="20" s="1"/>
  <c r="DQ238" i="20" s="1"/>
  <c r="DX238" i="20"/>
  <c r="DY238" i="20" s="1"/>
  <c r="DU238" i="20" s="1"/>
  <c r="DF339" i="20"/>
  <c r="DG339" i="20" s="1"/>
  <c r="DV339" i="20"/>
  <c r="DX296" i="20"/>
  <c r="BL296" i="20"/>
  <c r="DY296" i="20"/>
  <c r="EF296" i="20"/>
  <c r="DV374" i="20"/>
  <c r="DW374" i="20"/>
  <c r="DX374" i="20"/>
  <c r="DY374" i="20"/>
  <c r="DL374" i="20"/>
  <c r="DL495" i="20" s="1"/>
  <c r="EB374" i="20"/>
  <c r="DU374" i="20"/>
  <c r="DT374" i="20"/>
  <c r="DE21" i="20"/>
  <c r="DD21" i="20"/>
  <c r="CQ21" i="20"/>
  <c r="DG21" i="20"/>
  <c r="DF21" i="20"/>
  <c r="DI99" i="20"/>
  <c r="DQ99" i="20" s="1"/>
  <c r="AR177" i="20"/>
  <c r="BD177" i="20" s="1"/>
  <c r="L177" i="20"/>
  <c r="BI177" i="20"/>
  <c r="BH177" i="20"/>
  <c r="DE53" i="20"/>
  <c r="DD53" i="20"/>
  <c r="CA177" i="20"/>
  <c r="DG177" i="20"/>
  <c r="DF177" i="20"/>
  <c r="DK212" i="20"/>
  <c r="BX177" i="20"/>
  <c r="BY33" i="20"/>
  <c r="DE33" i="20"/>
  <c r="DQ33" i="20" s="1"/>
  <c r="DD33" i="20"/>
  <c r="L184" i="20"/>
  <c r="DK184" i="20"/>
  <c r="BZ177" i="20"/>
  <c r="CA53" i="20"/>
  <c r="DG53" i="20"/>
  <c r="DF53" i="20"/>
  <c r="DP121" i="20"/>
  <c r="DI121" i="20"/>
  <c r="DQ121" i="20" s="1"/>
  <c r="BZ33" i="20"/>
  <c r="DG33" i="20"/>
  <c r="DF33" i="20"/>
  <c r="DP111" i="20"/>
  <c r="DI111" i="20"/>
  <c r="DQ111" i="20" s="1"/>
  <c r="CO63" i="20"/>
  <c r="DE63" i="20"/>
  <c r="DD63" i="20"/>
  <c r="DD92" i="20"/>
  <c r="DE92" i="20"/>
  <c r="DH92" i="20"/>
  <c r="DI92" i="20" s="1"/>
  <c r="DG92" i="20"/>
  <c r="DF92" i="20"/>
  <c r="CP177" i="20"/>
  <c r="CN374" i="20"/>
  <c r="CN495" i="20" s="1"/>
  <c r="DE374" i="20"/>
  <c r="DD374" i="20"/>
  <c r="CP374" i="20"/>
  <c r="CP495" i="20" s="1"/>
  <c r="DG374" i="20"/>
  <c r="DF374" i="20"/>
  <c r="BZ101" i="20"/>
  <c r="DG101" i="20"/>
  <c r="DQ101" i="20" s="1"/>
  <c r="DF101" i="20"/>
  <c r="DP101" i="20" s="1"/>
  <c r="AW296" i="20"/>
  <c r="DH296" i="20"/>
  <c r="DH374" i="20"/>
  <c r="DI374" i="20"/>
  <c r="DK160" i="20"/>
  <c r="DK269" i="20"/>
  <c r="BZ63" i="20"/>
  <c r="DG63" i="20"/>
  <c r="DF63" i="20"/>
  <c r="CQ238" i="20"/>
  <c r="DG238" i="20"/>
  <c r="DF238" i="20"/>
  <c r="DE339" i="20"/>
  <c r="CQ177" i="20"/>
  <c r="DD285" i="20"/>
  <c r="DE285" i="20"/>
  <c r="DG285" i="20"/>
  <c r="DF285" i="20"/>
  <c r="DI106" i="20"/>
  <c r="DQ106" i="20" s="1"/>
  <c r="DI86" i="20"/>
  <c r="DQ86" i="20" s="1"/>
  <c r="CK515" i="20"/>
  <c r="BX53" i="20"/>
  <c r="BX374" i="20"/>
  <c r="BX495" i="20" s="1"/>
  <c r="BX33" i="20"/>
  <c r="BZ238" i="20"/>
  <c r="BZ53" i="20"/>
  <c r="CQ53" i="20"/>
  <c r="CA63" i="20"/>
  <c r="CP53" i="20"/>
  <c r="CA517" i="20"/>
  <c r="CA546" i="20" s="1"/>
  <c r="CN53" i="20"/>
  <c r="DA515" i="20"/>
  <c r="CP544" i="20"/>
  <c r="AC177" i="20"/>
  <c r="M177" i="20"/>
  <c r="AB177" i="20"/>
  <c r="AS177" i="20"/>
  <c r="CR238" i="20"/>
  <c r="CB238" i="20"/>
  <c r="BL238" i="20"/>
  <c r="BM238" i="20"/>
  <c r="AG238" i="20"/>
  <c r="AW238" i="20" s="1"/>
  <c r="AF238" i="20"/>
  <c r="AV238" i="20" s="1"/>
  <c r="BY517" i="20"/>
  <c r="CK513" i="20"/>
  <c r="CQ374" i="20"/>
  <c r="CA33" i="20"/>
  <c r="BZ21" i="20"/>
  <c r="CO517" i="20"/>
  <c r="DA513" i="20"/>
  <c r="BJ177" i="20"/>
  <c r="BK177" i="20"/>
  <c r="AT177" i="20"/>
  <c r="AU177" i="20"/>
  <c r="AD177" i="20"/>
  <c r="AE177" i="20"/>
  <c r="O177" i="20"/>
  <c r="N177" i="20"/>
  <c r="CO212" i="20"/>
  <c r="BI212" i="20"/>
  <c r="AC212" i="20"/>
  <c r="BH212" i="20"/>
  <c r="AB212" i="20"/>
  <c r="AS212" i="20"/>
  <c r="CN212" i="20"/>
  <c r="AR212" i="20"/>
  <c r="BY212" i="20"/>
  <c r="M212" i="20"/>
  <c r="CP33" i="20"/>
  <c r="CA21" i="20"/>
  <c r="BY53" i="20"/>
  <c r="CO53" i="20"/>
  <c r="BH33" i="20"/>
  <c r="BI33" i="20"/>
  <c r="CR121" i="20"/>
  <c r="CB121" i="20"/>
  <c r="P177" i="20"/>
  <c r="AG177" i="20"/>
  <c r="Q177" i="20"/>
  <c r="AF177" i="20"/>
  <c r="CN184" i="20"/>
  <c r="BH184" i="20"/>
  <c r="AC184" i="20"/>
  <c r="BX184" i="20"/>
  <c r="AB184" i="20"/>
  <c r="BI184" i="20"/>
  <c r="AS184" i="20"/>
  <c r="AR184" i="20"/>
  <c r="CO184" i="20"/>
  <c r="BY184" i="20"/>
  <c r="M184" i="20"/>
  <c r="BK212" i="20"/>
  <c r="AU212" i="20"/>
  <c r="BZ212" i="20"/>
  <c r="CQ212" i="20"/>
  <c r="AT212" i="20"/>
  <c r="BJ212" i="20"/>
  <c r="CP212" i="20"/>
  <c r="CA212" i="20"/>
  <c r="AE212" i="20"/>
  <c r="AD212" i="20"/>
  <c r="O212" i="20"/>
  <c r="AR374" i="20"/>
  <c r="AS374" i="20"/>
  <c r="BI374" i="20"/>
  <c r="BH374" i="20"/>
  <c r="BX21" i="20"/>
  <c r="CP101" i="20"/>
  <c r="CP517" i="20"/>
  <c r="CP546" i="20" s="1"/>
  <c r="CQ63" i="20"/>
  <c r="CJ515" i="20"/>
  <c r="BY374" i="20"/>
  <c r="CO33" i="20"/>
  <c r="CB99" i="20"/>
  <c r="CR99" i="20"/>
  <c r="BA543" i="20"/>
  <c r="BA493" i="20"/>
  <c r="CQ101" i="20"/>
  <c r="BX517" i="20"/>
  <c r="CJ513" i="20"/>
  <c r="CO21" i="20"/>
  <c r="CR53" i="20"/>
  <c r="CS53" i="20" s="1"/>
  <c r="CB53" i="20"/>
  <c r="CC53" i="20" s="1"/>
  <c r="AU374" i="20"/>
  <c r="BJ374" i="20"/>
  <c r="AT374" i="20"/>
  <c r="BK374" i="20"/>
  <c r="CV374" i="20"/>
  <c r="CF374" i="20"/>
  <c r="AZ374" i="20"/>
  <c r="CP63" i="20"/>
  <c r="CA101" i="20"/>
  <c r="BY101" i="20"/>
  <c r="CO101" i="20"/>
  <c r="BK33" i="20"/>
  <c r="BJ33" i="20"/>
  <c r="AF212" i="20"/>
  <c r="Q212" i="20"/>
  <c r="AG212" i="20"/>
  <c r="AG184" i="20"/>
  <c r="AW184" i="20" s="1"/>
  <c r="CR184" i="20"/>
  <c r="CB184" i="20"/>
  <c r="Q184" i="20"/>
  <c r="BL184" i="20"/>
  <c r="BM184" i="20"/>
  <c r="AF184" i="20"/>
  <c r="AV184" i="20" s="1"/>
  <c r="CR21" i="20"/>
  <c r="CB21" i="20"/>
  <c r="CC21" i="20" s="1"/>
  <c r="CR101" i="20"/>
  <c r="CS101" i="20" s="1"/>
  <c r="CB101" i="20"/>
  <c r="CC101" i="20" s="1"/>
  <c r="CB111" i="20"/>
  <c r="CR111" i="20"/>
  <c r="CO160" i="20"/>
  <c r="BX160" i="20"/>
  <c r="CN160" i="20"/>
  <c r="BY160" i="20"/>
  <c r="BI63" i="20"/>
  <c r="BH63" i="20"/>
  <c r="CQ92" i="20"/>
  <c r="CA92" i="20"/>
  <c r="CP92" i="20"/>
  <c r="BX92" i="20"/>
  <c r="CO92" i="20"/>
  <c r="CR92" i="20"/>
  <c r="CS92" i="20" s="1"/>
  <c r="CB92" i="20"/>
  <c r="CC92" i="20" s="1"/>
  <c r="CN92" i="20"/>
  <c r="BY92" i="20"/>
  <c r="BZ92" i="20"/>
  <c r="CQ160" i="20"/>
  <c r="BZ160" i="20"/>
  <c r="CA160" i="20"/>
  <c r="CP160" i="20"/>
  <c r="AB238" i="20"/>
  <c r="AR238" i="20"/>
  <c r="BD238" i="20" s="1"/>
  <c r="BH238" i="20"/>
  <c r="AS238" i="20"/>
  <c r="BI238" i="20"/>
  <c r="AC238" i="20"/>
  <c r="BL285" i="20"/>
  <c r="BM285" i="20"/>
  <c r="BX63" i="20"/>
  <c r="CP21" i="20"/>
  <c r="CQ33" i="20"/>
  <c r="CA374" i="20"/>
  <c r="CN63" i="20"/>
  <c r="CZ515" i="20"/>
  <c r="BY63" i="20"/>
  <c r="CO374" i="20"/>
  <c r="CB63" i="20"/>
  <c r="CC63" i="20" s="1"/>
  <c r="CR63" i="20"/>
  <c r="CS63" i="20" s="1"/>
  <c r="BM63" i="20"/>
  <c r="BL63" i="20"/>
  <c r="BH101" i="20"/>
  <c r="BT101" i="20" s="1"/>
  <c r="BI101" i="20"/>
  <c r="BU101" i="20" s="1"/>
  <c r="CP184" i="20"/>
  <c r="AU184" i="20"/>
  <c r="AT184" i="20"/>
  <c r="O184" i="20"/>
  <c r="BZ184" i="20"/>
  <c r="AD184" i="20"/>
  <c r="BK184" i="20"/>
  <c r="BJ184" i="20"/>
  <c r="CQ184" i="20"/>
  <c r="AE184" i="20"/>
  <c r="CA184" i="20"/>
  <c r="CR33" i="20"/>
  <c r="CS33" i="20" s="1"/>
  <c r="CB33" i="20"/>
  <c r="CC33" i="20" s="1"/>
  <c r="BM33" i="20"/>
  <c r="BL33" i="20"/>
  <c r="CO285" i="20"/>
  <c r="M285" i="20"/>
  <c r="BX285" i="20"/>
  <c r="CN285" i="20"/>
  <c r="BY285" i="20"/>
  <c r="BI285" i="20"/>
  <c r="AR285" i="20"/>
  <c r="BH285" i="20"/>
  <c r="CR374" i="20"/>
  <c r="CB374" i="20"/>
  <c r="CS374" i="20"/>
  <c r="AV374" i="20"/>
  <c r="BL374" i="20"/>
  <c r="BM374" i="20"/>
  <c r="CC374" i="20"/>
  <c r="AW374" i="20"/>
  <c r="CB86" i="20"/>
  <c r="CR86" i="20"/>
  <c r="CR106" i="20"/>
  <c r="CB106" i="20"/>
  <c r="CP285" i="20"/>
  <c r="CA285" i="20"/>
  <c r="BK285" i="20"/>
  <c r="BJ285" i="20"/>
  <c r="O285" i="20"/>
  <c r="BZ285" i="20"/>
  <c r="CQ285" i="20"/>
  <c r="BK63" i="20"/>
  <c r="BJ63" i="20"/>
  <c r="CB75" i="20"/>
  <c r="CR75" i="20"/>
  <c r="BJ238" i="20"/>
  <c r="AT238" i="20"/>
  <c r="BK238" i="20"/>
  <c r="AU238" i="20"/>
  <c r="AU342" i="20" s="1"/>
  <c r="AU345" i="20" s="1"/>
  <c r="AE238" i="20"/>
  <c r="AD238" i="20"/>
  <c r="BX101" i="20"/>
  <c r="CP238" i="20"/>
  <c r="CA238" i="20"/>
  <c r="CN33" i="20"/>
  <c r="CN517" i="20"/>
  <c r="CZ513" i="20"/>
  <c r="BY21" i="20"/>
  <c r="BH53" i="20"/>
  <c r="BI53" i="20"/>
  <c r="BJ53" i="20"/>
  <c r="BK53" i="20"/>
  <c r="BL53" i="20"/>
  <c r="BM53" i="20"/>
  <c r="BH21" i="20"/>
  <c r="BI21" i="20"/>
  <c r="BJ21" i="20"/>
  <c r="BK21" i="20"/>
  <c r="BL21" i="20"/>
  <c r="BM21" i="20"/>
  <c r="X546" i="20"/>
  <c r="AO517" i="20"/>
  <c r="AE546" i="20"/>
  <c r="AG546" i="20"/>
  <c r="AN111" i="20"/>
  <c r="AF546" i="20"/>
  <c r="AD546" i="20"/>
  <c r="AJ374" i="20"/>
  <c r="AK374" i="20"/>
  <c r="AN121" i="20"/>
  <c r="AN106" i="20"/>
  <c r="Y517" i="20"/>
  <c r="O546" i="20"/>
  <c r="Y546" i="20" s="1"/>
  <c r="AN75" i="20"/>
  <c r="AN99" i="20"/>
  <c r="AJ544" i="20"/>
  <c r="AN325" i="20"/>
  <c r="AZ325" i="20"/>
  <c r="BD325" i="20" s="1"/>
  <c r="AN320" i="20"/>
  <c r="AZ320" i="20"/>
  <c r="BD320" i="20" s="1"/>
  <c r="AN313" i="20"/>
  <c r="AZ313" i="20"/>
  <c r="BD313" i="20" s="1"/>
  <c r="AN309" i="20"/>
  <c r="AZ309" i="20"/>
  <c r="BD309" i="20" s="1"/>
  <c r="AN304" i="20"/>
  <c r="AZ304" i="20"/>
  <c r="BD304" i="20" s="1"/>
  <c r="AN296" i="20"/>
  <c r="AZ296" i="20"/>
  <c r="BD296" i="20" s="1"/>
  <c r="AN275" i="20"/>
  <c r="AZ275" i="20"/>
  <c r="BD275" i="20" s="1"/>
  <c r="AN271" i="20"/>
  <c r="AZ271" i="20"/>
  <c r="BD271" i="20" s="1"/>
  <c r="AN269" i="20"/>
  <c r="AZ269" i="20"/>
  <c r="BD269" i="20" s="1"/>
  <c r="AN160" i="20"/>
  <c r="AZ160" i="20"/>
  <c r="BD160" i="20" s="1"/>
  <c r="X517" i="20"/>
  <c r="AJ123" i="20"/>
  <c r="AN86" i="20"/>
  <c r="M374" i="20"/>
  <c r="AB374" i="20"/>
  <c r="AC374" i="20"/>
  <c r="L374" i="20"/>
  <c r="L544" i="20" s="1"/>
  <c r="AB21" i="20"/>
  <c r="AC21" i="20"/>
  <c r="N33" i="20"/>
  <c r="AE33" i="20"/>
  <c r="AD33" i="20"/>
  <c r="AG53" i="20"/>
  <c r="AF53" i="20"/>
  <c r="AC101" i="20"/>
  <c r="AB101" i="20"/>
  <c r="N184" i="20"/>
  <c r="P212" i="20"/>
  <c r="AD374" i="20"/>
  <c r="AE374" i="20"/>
  <c r="O374" i="20"/>
  <c r="N374" i="20"/>
  <c r="N544" i="20" s="1"/>
  <c r="AD21" i="20"/>
  <c r="AE21" i="20"/>
  <c r="AG33" i="20"/>
  <c r="AF33" i="20"/>
  <c r="P184" i="20"/>
  <c r="AC285" i="20"/>
  <c r="L285" i="20"/>
  <c r="AB285" i="20"/>
  <c r="Q374" i="20"/>
  <c r="P374" i="20"/>
  <c r="AF374" i="20"/>
  <c r="AG374" i="20"/>
  <c r="X99" i="20"/>
  <c r="G495" i="20"/>
  <c r="T374" i="20"/>
  <c r="U374" i="20"/>
  <c r="AL495" i="20"/>
  <c r="L238" i="20"/>
  <c r="AJ342" i="20"/>
  <c r="AN339" i="20"/>
  <c r="AN517" i="20"/>
  <c r="AC33" i="20"/>
  <c r="AB33" i="20"/>
  <c r="AD53" i="20"/>
  <c r="AE53" i="20"/>
  <c r="N212" i="20"/>
  <c r="AD285" i="20"/>
  <c r="AE285" i="20"/>
  <c r="N285" i="20"/>
  <c r="P285" i="20"/>
  <c r="AF285" i="20"/>
  <c r="Q285" i="20"/>
  <c r="AG285" i="20"/>
  <c r="AB53" i="20"/>
  <c r="AC53" i="20"/>
  <c r="AB63" i="20"/>
  <c r="L63" i="20"/>
  <c r="AC63" i="20"/>
  <c r="N63" i="20"/>
  <c r="AE63" i="20"/>
  <c r="AD63" i="20"/>
  <c r="P63" i="20"/>
  <c r="AG63" i="20"/>
  <c r="AF63" i="20"/>
  <c r="AG21" i="20"/>
  <c r="AF21" i="20"/>
  <c r="C495" i="20"/>
  <c r="D495" i="20"/>
  <c r="E495" i="20"/>
  <c r="M238" i="20"/>
  <c r="O238" i="20"/>
  <c r="N238" i="20"/>
  <c r="P238" i="20"/>
  <c r="Q238" i="20"/>
  <c r="X271" i="20"/>
  <c r="X325" i="20"/>
  <c r="X296" i="20"/>
  <c r="X313" i="20"/>
  <c r="X304" i="20"/>
  <c r="X269" i="20"/>
  <c r="X320" i="20"/>
  <c r="L101" i="20"/>
  <c r="M101" i="20"/>
  <c r="O101" i="20"/>
  <c r="N101" i="20"/>
  <c r="P101" i="20"/>
  <c r="Q101" i="20"/>
  <c r="M63" i="20"/>
  <c r="O63" i="20"/>
  <c r="Q63" i="20"/>
  <c r="Q53" i="20"/>
  <c r="P53" i="20"/>
  <c r="M53" i="20"/>
  <c r="L53" i="20"/>
  <c r="N53" i="20"/>
  <c r="O53" i="20"/>
  <c r="N21" i="20"/>
  <c r="O21" i="20"/>
  <c r="M33" i="20"/>
  <c r="L33" i="20"/>
  <c r="O33" i="20"/>
  <c r="P33" i="20"/>
  <c r="Q33" i="20"/>
  <c r="M21" i="20"/>
  <c r="Q21" i="20"/>
  <c r="P21" i="20"/>
  <c r="AB485" i="20"/>
  <c r="AB545" i="20" s="1"/>
  <c r="AL485" i="20"/>
  <c r="AF485" i="20"/>
  <c r="V496" i="20"/>
  <c r="V498" i="20" s="1"/>
  <c r="AJ343" i="20"/>
  <c r="AZ343" i="20" s="1"/>
  <c r="AH485" i="20"/>
  <c r="G485" i="20"/>
  <c r="AJ124" i="20"/>
  <c r="AZ124" i="20" s="1"/>
  <c r="N496" i="20"/>
  <c r="I325" i="20"/>
  <c r="H485" i="20"/>
  <c r="C485" i="20"/>
  <c r="C496" i="20" s="1"/>
  <c r="I320" i="20"/>
  <c r="P496" i="20"/>
  <c r="L496" i="20"/>
  <c r="T343" i="20"/>
  <c r="I296" i="20"/>
  <c r="F485" i="20"/>
  <c r="R496" i="20"/>
  <c r="R498" i="20" s="1"/>
  <c r="I285" i="20"/>
  <c r="I271" i="20"/>
  <c r="D485" i="20"/>
  <c r="D496" i="20" s="1"/>
  <c r="I53" i="20"/>
  <c r="I86" i="20"/>
  <c r="I111" i="20"/>
  <c r="I313" i="20"/>
  <c r="I269" i="20"/>
  <c r="I101" i="20"/>
  <c r="I63" i="20"/>
  <c r="I92" i="20"/>
  <c r="C124" i="20"/>
  <c r="I339" i="20"/>
  <c r="I304" i="20"/>
  <c r="I184" i="20"/>
  <c r="E343" i="20"/>
  <c r="I33" i="20"/>
  <c r="D124" i="20"/>
  <c r="E124" i="20"/>
  <c r="D343" i="20"/>
  <c r="I357" i="20"/>
  <c r="I75" i="20"/>
  <c r="I160" i="20"/>
  <c r="G343" i="20"/>
  <c r="I99" i="20"/>
  <c r="I275" i="20"/>
  <c r="I493" i="20"/>
  <c r="I374" i="20"/>
  <c r="I106" i="20"/>
  <c r="G124" i="20"/>
  <c r="I121" i="20"/>
  <c r="I177" i="20"/>
  <c r="I21" i="20"/>
  <c r="I212" i="20"/>
  <c r="I238" i="20"/>
  <c r="I483" i="20"/>
  <c r="I485" i="20" s="1"/>
  <c r="I309" i="20"/>
  <c r="E485" i="20"/>
  <c r="E496" i="20" s="1"/>
  <c r="C343" i="20"/>
  <c r="Q478" i="16"/>
  <c r="Q489" i="16" s="1"/>
  <c r="Q491" i="16" s="1"/>
  <c r="N478" i="16"/>
  <c r="N489" i="16" s="1"/>
  <c r="S478" i="16"/>
  <c r="R478" i="16"/>
  <c r="O478" i="16"/>
  <c r="O489" i="16" s="1"/>
  <c r="C478" i="16"/>
  <c r="C489" i="16" s="1"/>
  <c r="D478" i="16"/>
  <c r="D489" i="16" s="1"/>
  <c r="K478" i="16"/>
  <c r="K489" i="16" s="1"/>
  <c r="M478" i="16"/>
  <c r="M489" i="16" s="1"/>
  <c r="H478" i="16"/>
  <c r="H489" i="16" s="1"/>
  <c r="H491" i="16" s="1"/>
  <c r="F478" i="16"/>
  <c r="F489" i="16" s="1"/>
  <c r="F491" i="16" s="1"/>
  <c r="P478" i="16"/>
  <c r="P489" i="16" s="1"/>
  <c r="L478" i="16"/>
  <c r="L489" i="16" s="1"/>
  <c r="G478" i="16"/>
  <c r="G489" i="16" s="1"/>
  <c r="E478" i="16"/>
  <c r="E489" i="16" s="1"/>
  <c r="DJ304" i="20" l="1"/>
  <c r="DZ304" i="20"/>
  <c r="EA304" i="20" s="1"/>
  <c r="H496" i="20"/>
  <c r="H498" i="20" s="1"/>
  <c r="DN387" i="20"/>
  <c r="ED387" i="20"/>
  <c r="AU543" i="20"/>
  <c r="AU493" i="20"/>
  <c r="AS342" i="20"/>
  <c r="BE238" i="20"/>
  <c r="BD184" i="20"/>
  <c r="DH124" i="20"/>
  <c r="DD238" i="20"/>
  <c r="DP238" i="20" s="1"/>
  <c r="DQ63" i="20"/>
  <c r="DW160" i="20"/>
  <c r="DV343" i="20"/>
  <c r="DZ339" i="20"/>
  <c r="DJ339" i="20"/>
  <c r="DJ309" i="20"/>
  <c r="DZ309" i="20"/>
  <c r="EF309" i="20" s="1"/>
  <c r="DU123" i="20"/>
  <c r="BE184" i="20"/>
  <c r="BE212" i="20"/>
  <c r="DI75" i="20"/>
  <c r="DQ75" i="20" s="1"/>
  <c r="DP339" i="20"/>
  <c r="DL544" i="20"/>
  <c r="EG238" i="20"/>
  <c r="DY21" i="20"/>
  <c r="EG21" i="20" s="1"/>
  <c r="EG124" i="20" s="1"/>
  <c r="DX124" i="20"/>
  <c r="DT238" i="20"/>
  <c r="EF238" i="20" s="1"/>
  <c r="EG101" i="20"/>
  <c r="BE296" i="20"/>
  <c r="DU212" i="20"/>
  <c r="EG212" i="20" s="1"/>
  <c r="EF212" i="20"/>
  <c r="DW304" i="20"/>
  <c r="EG304" i="20" s="1"/>
  <c r="EF304" i="20"/>
  <c r="DU313" i="20"/>
  <c r="DY75" i="20"/>
  <c r="EG75" i="20" s="1"/>
  <c r="EF75" i="20"/>
  <c r="DV124" i="20"/>
  <c r="DV346" i="20" s="1"/>
  <c r="DV123" i="20"/>
  <c r="DV345" i="20" s="1"/>
  <c r="DJ275" i="20"/>
  <c r="DK275" i="20" s="1"/>
  <c r="DQ275" i="20" s="1"/>
  <c r="DZ275" i="20"/>
  <c r="DY121" i="20"/>
  <c r="EG121" i="20" s="1"/>
  <c r="EF121" i="20"/>
  <c r="DG123" i="20"/>
  <c r="DU160" i="20"/>
  <c r="EG160" i="20" s="1"/>
  <c r="EF160" i="20"/>
  <c r="DT343" i="20"/>
  <c r="L342" i="20"/>
  <c r="AT342" i="20"/>
  <c r="AT345" i="20" s="1"/>
  <c r="BE177" i="20"/>
  <c r="DG309" i="20"/>
  <c r="EG53" i="20"/>
  <c r="BU212" i="20"/>
  <c r="DP309" i="20"/>
  <c r="EG63" i="20"/>
  <c r="EG33" i="20"/>
  <c r="F496" i="20"/>
  <c r="F498" i="20" s="1"/>
  <c r="DZ387" i="20"/>
  <c r="DJ387" i="20"/>
  <c r="DZ313" i="20"/>
  <c r="EA313" i="20" s="1"/>
  <c r="DJ313" i="20"/>
  <c r="DK313" i="20" s="1"/>
  <c r="DQ92" i="20"/>
  <c r="EF111" i="20"/>
  <c r="DY111" i="20"/>
  <c r="EG111" i="20" s="1"/>
  <c r="DU269" i="20"/>
  <c r="EG269" i="20" s="1"/>
  <c r="EF269" i="20"/>
  <c r="BD285" i="20"/>
  <c r="AR342" i="20"/>
  <c r="AR345" i="20" s="1"/>
  <c r="BD212" i="20"/>
  <c r="DE313" i="20"/>
  <c r="DQ313" i="20" s="1"/>
  <c r="DP63" i="20"/>
  <c r="DW339" i="20"/>
  <c r="DV342" i="20"/>
  <c r="DY99" i="20"/>
  <c r="EG99" i="20" s="1"/>
  <c r="EF99" i="20"/>
  <c r="DY106" i="20"/>
  <c r="EG106" i="20" s="1"/>
  <c r="EF106" i="20"/>
  <c r="DU339" i="20"/>
  <c r="EF339" i="20"/>
  <c r="DT342" i="20"/>
  <c r="DW309" i="20"/>
  <c r="DY86" i="20"/>
  <c r="EG86" i="20" s="1"/>
  <c r="EF86" i="20"/>
  <c r="EF21" i="20"/>
  <c r="DT123" i="20"/>
  <c r="DT124" i="20"/>
  <c r="DU184" i="20"/>
  <c r="EG184" i="20" s="1"/>
  <c r="EF184" i="20"/>
  <c r="EF33" i="20"/>
  <c r="BM296" i="20"/>
  <c r="BM342" i="20" s="1"/>
  <c r="CB296" i="20"/>
  <c r="BT296" i="20"/>
  <c r="EG296" i="20"/>
  <c r="EB495" i="20"/>
  <c r="EC374" i="20"/>
  <c r="EG374" i="20" s="1"/>
  <c r="EB544" i="20"/>
  <c r="DX544" i="20"/>
  <c r="DX495" i="20"/>
  <c r="DU544" i="20"/>
  <c r="DU495" i="20"/>
  <c r="DT544" i="20"/>
  <c r="EF374" i="20"/>
  <c r="DT495" i="20"/>
  <c r="DY544" i="20"/>
  <c r="DY495" i="20"/>
  <c r="DM374" i="20"/>
  <c r="DQ374" i="20" s="1"/>
  <c r="DW495" i="20"/>
  <c r="DW544" i="20"/>
  <c r="CN544" i="20"/>
  <c r="DV544" i="20"/>
  <c r="DV495" i="20"/>
  <c r="EB496" i="20"/>
  <c r="EB545" i="20"/>
  <c r="EF485" i="20"/>
  <c r="DP296" i="20"/>
  <c r="DI296" i="20"/>
  <c r="DQ296" i="20" s="1"/>
  <c r="DP374" i="20"/>
  <c r="DD544" i="20"/>
  <c r="DP544" i="20" s="1"/>
  <c r="DD495" i="20"/>
  <c r="DF124" i="20"/>
  <c r="DF123" i="20"/>
  <c r="DE495" i="20"/>
  <c r="DE544" i="20"/>
  <c r="DG544" i="20"/>
  <c r="DG495" i="20"/>
  <c r="DP53" i="20"/>
  <c r="DP92" i="20"/>
  <c r="DQ53" i="20"/>
  <c r="DP160" i="20"/>
  <c r="DQ160" i="20"/>
  <c r="CZ374" i="20"/>
  <c r="DP184" i="20"/>
  <c r="DE184" i="20"/>
  <c r="DQ184" i="20" s="1"/>
  <c r="DM544" i="20"/>
  <c r="DM495" i="20"/>
  <c r="DH544" i="20"/>
  <c r="DH495" i="20"/>
  <c r="DK309" i="20"/>
  <c r="DQ309" i="20" s="1"/>
  <c r="DQ177" i="20"/>
  <c r="DQ21" i="20"/>
  <c r="DE123" i="20"/>
  <c r="DP269" i="20"/>
  <c r="DE269" i="20"/>
  <c r="DQ269" i="20" s="1"/>
  <c r="DP212" i="20"/>
  <c r="DE212" i="20"/>
  <c r="DQ212" i="20" s="1"/>
  <c r="DI495" i="20"/>
  <c r="DI544" i="20"/>
  <c r="DP275" i="20"/>
  <c r="DP21" i="20"/>
  <c r="DD124" i="20"/>
  <c r="DD123" i="20"/>
  <c r="DP123" i="20" s="1"/>
  <c r="DG342" i="20"/>
  <c r="DK339" i="20"/>
  <c r="DF544" i="20"/>
  <c r="DF495" i="20"/>
  <c r="DP33" i="20"/>
  <c r="CV485" i="20"/>
  <c r="DF342" i="20"/>
  <c r="DF343" i="20"/>
  <c r="DI123" i="20"/>
  <c r="DA53" i="20"/>
  <c r="DA63" i="20"/>
  <c r="BX544" i="20"/>
  <c r="BL343" i="20"/>
  <c r="CZ177" i="20"/>
  <c r="CJ374" i="20"/>
  <c r="BJ342" i="20"/>
  <c r="BU184" i="20"/>
  <c r="BY123" i="20"/>
  <c r="CQ123" i="20"/>
  <c r="BT63" i="20"/>
  <c r="DA101" i="20"/>
  <c r="BZ342" i="20"/>
  <c r="CZ92" i="20"/>
  <c r="CZ33" i="20"/>
  <c r="BU63" i="20"/>
  <c r="BU33" i="20"/>
  <c r="AW285" i="20"/>
  <c r="BE285" i="20" s="1"/>
  <c r="CZ517" i="20"/>
  <c r="CN546" i="20"/>
  <c r="CZ546" i="20" s="1"/>
  <c r="CS86" i="20"/>
  <c r="DA86" i="20" s="1"/>
  <c r="CZ86" i="20"/>
  <c r="CP123" i="20"/>
  <c r="CP124" i="20"/>
  <c r="AS544" i="20"/>
  <c r="AS495" i="20"/>
  <c r="CC86" i="20"/>
  <c r="CS184" i="20"/>
  <c r="DA184" i="20" s="1"/>
  <c r="BH343" i="20"/>
  <c r="BT177" i="20"/>
  <c r="AV285" i="20"/>
  <c r="AV342" i="20" s="1"/>
  <c r="AV345" i="20" s="1"/>
  <c r="C498" i="20"/>
  <c r="O544" i="20"/>
  <c r="O495" i="20"/>
  <c r="BQ374" i="20"/>
  <c r="BU374" i="20" s="1"/>
  <c r="AK495" i="20"/>
  <c r="CC106" i="20"/>
  <c r="BM544" i="20"/>
  <c r="BM495" i="20"/>
  <c r="BI342" i="20"/>
  <c r="BU285" i="20"/>
  <c r="CA495" i="20"/>
  <c r="CA544" i="20"/>
  <c r="CS111" i="20"/>
  <c r="DA111" i="20" s="1"/>
  <c r="CZ111" i="20"/>
  <c r="AT544" i="20"/>
  <c r="AT495" i="20"/>
  <c r="BX546" i="20"/>
  <c r="CJ546" i="20" s="1"/>
  <c r="CJ517" i="20"/>
  <c r="BY495" i="20"/>
  <c r="BY544" i="20"/>
  <c r="BH495" i="20"/>
  <c r="BH544" i="20"/>
  <c r="BT184" i="20"/>
  <c r="M544" i="20"/>
  <c r="M495" i="20"/>
  <c r="AJ495" i="20"/>
  <c r="BP374" i="20"/>
  <c r="CQ342" i="20"/>
  <c r="CS106" i="20"/>
  <c r="DA106" i="20" s="1"/>
  <c r="CZ106" i="20"/>
  <c r="BL544" i="20"/>
  <c r="BL495" i="20"/>
  <c r="BT238" i="20"/>
  <c r="CC111" i="20"/>
  <c r="BJ495" i="20"/>
  <c r="BJ544" i="20"/>
  <c r="BI544" i="20"/>
  <c r="BI495" i="20"/>
  <c r="CZ184" i="20"/>
  <c r="BT33" i="20"/>
  <c r="BT212" i="20"/>
  <c r="CC238" i="20"/>
  <c r="BY238" i="20" s="1"/>
  <c r="BX238" i="20"/>
  <c r="AV544" i="20"/>
  <c r="AV495" i="20"/>
  <c r="AU495" i="20"/>
  <c r="AU544" i="20"/>
  <c r="AU549" i="20" s="1"/>
  <c r="CQ544" i="20"/>
  <c r="CQ495" i="20"/>
  <c r="CS238" i="20"/>
  <c r="CO238" i="20" s="1"/>
  <c r="DA238" i="20" s="1"/>
  <c r="CN238" i="20"/>
  <c r="CZ238" i="20" s="1"/>
  <c r="CO544" i="20"/>
  <c r="CO495" i="20"/>
  <c r="AR495" i="20"/>
  <c r="BD374" i="20"/>
  <c r="AR544" i="20"/>
  <c r="CC285" i="20"/>
  <c r="CN123" i="20"/>
  <c r="CN124" i="20"/>
  <c r="CZ21" i="20"/>
  <c r="BK342" i="20"/>
  <c r="CR544" i="20"/>
  <c r="CR495" i="20"/>
  <c r="CB285" i="20"/>
  <c r="BL342" i="20"/>
  <c r="CZ160" i="20"/>
  <c r="CG374" i="20"/>
  <c r="CK374" i="20" s="1"/>
  <c r="CF495" i="20"/>
  <c r="CF544" i="20"/>
  <c r="BJ343" i="20"/>
  <c r="Q544" i="20"/>
  <c r="Q495" i="20"/>
  <c r="CC75" i="20"/>
  <c r="CA342" i="20"/>
  <c r="AW544" i="20"/>
  <c r="AW495" i="20"/>
  <c r="BH342" i="20"/>
  <c r="BT285" i="20"/>
  <c r="BZ495" i="20"/>
  <c r="BZ544" i="20"/>
  <c r="BZ343" i="20"/>
  <c r="CV495" i="20"/>
  <c r="CW374" i="20"/>
  <c r="CV544" i="20"/>
  <c r="CC99" i="20"/>
  <c r="CC121" i="20"/>
  <c r="CZ212" i="20"/>
  <c r="BU177" i="20"/>
  <c r="CZ53" i="20"/>
  <c r="CC184" i="20"/>
  <c r="CS495" i="20"/>
  <c r="CS544" i="20"/>
  <c r="CB495" i="20"/>
  <c r="CB544" i="20"/>
  <c r="AZ495" i="20"/>
  <c r="BA374" i="20"/>
  <c r="BE374" i="20" s="1"/>
  <c r="AZ544" i="20"/>
  <c r="BY546" i="20"/>
  <c r="CK546" i="20" s="1"/>
  <c r="CK517" i="20"/>
  <c r="CF485" i="20"/>
  <c r="AZ485" i="20"/>
  <c r="T485" i="20"/>
  <c r="CS75" i="20"/>
  <c r="DA75" i="20" s="1"/>
  <c r="CZ75" i="20"/>
  <c r="CP343" i="20"/>
  <c r="DA92" i="20"/>
  <c r="CR124" i="20"/>
  <c r="CS21" i="20"/>
  <c r="CO123" i="20"/>
  <c r="CS99" i="20"/>
  <c r="DA99" i="20" s="1"/>
  <c r="CZ99" i="20"/>
  <c r="DA212" i="20"/>
  <c r="CZ101" i="20"/>
  <c r="U544" i="20"/>
  <c r="U495" i="20"/>
  <c r="DA177" i="20"/>
  <c r="CP342" i="20"/>
  <c r="CC495" i="20"/>
  <c r="CC544" i="20"/>
  <c r="CZ63" i="20"/>
  <c r="BU238" i="20"/>
  <c r="DA160" i="20"/>
  <c r="BK544" i="20"/>
  <c r="BK495" i="20"/>
  <c r="DA33" i="20"/>
  <c r="CZ121" i="20"/>
  <c r="CS121" i="20"/>
  <c r="DA121" i="20" s="1"/>
  <c r="DA517" i="20"/>
  <c r="CO546" i="20"/>
  <c r="DA546" i="20" s="1"/>
  <c r="BM123" i="20"/>
  <c r="BU53" i="20"/>
  <c r="BK123" i="20"/>
  <c r="BT53" i="20"/>
  <c r="CA123" i="20"/>
  <c r="BJ123" i="20"/>
  <c r="BJ124" i="20"/>
  <c r="BZ123" i="20"/>
  <c r="BZ124" i="20"/>
  <c r="BI123" i="20"/>
  <c r="BU21" i="20"/>
  <c r="BL124" i="20"/>
  <c r="BL123" i="20"/>
  <c r="BX124" i="20"/>
  <c r="BX123" i="20"/>
  <c r="CB124" i="20"/>
  <c r="BH124" i="20"/>
  <c r="BH123" i="20"/>
  <c r="BT21" i="20"/>
  <c r="AH496" i="20"/>
  <c r="AH498" i="20" s="1"/>
  <c r="AH545" i="20"/>
  <c r="AK544" i="20"/>
  <c r="N495" i="20"/>
  <c r="T495" i="20"/>
  <c r="T544" i="20"/>
  <c r="AG495" i="20"/>
  <c r="AG544" i="20"/>
  <c r="AE495" i="20"/>
  <c r="AE544" i="20"/>
  <c r="AF495" i="20"/>
  <c r="AF544" i="20"/>
  <c r="AD495" i="20"/>
  <c r="AD544" i="20"/>
  <c r="AO101" i="20"/>
  <c r="AN546" i="20"/>
  <c r="AL496" i="20"/>
  <c r="AL498" i="20" s="1"/>
  <c r="AL545" i="20"/>
  <c r="P495" i="20"/>
  <c r="P544" i="20"/>
  <c r="AC495" i="20"/>
  <c r="AC544" i="20"/>
  <c r="AN101" i="20"/>
  <c r="AO546" i="20"/>
  <c r="AF496" i="20"/>
  <c r="AF545" i="20"/>
  <c r="BE124" i="20"/>
  <c r="AB544" i="20"/>
  <c r="AJ345" i="20"/>
  <c r="AZ345" i="20" s="1"/>
  <c r="AZ342" i="20"/>
  <c r="BD342" i="20" s="1"/>
  <c r="AO184" i="20"/>
  <c r="AF343" i="20"/>
  <c r="X212" i="20"/>
  <c r="AN177" i="20"/>
  <c r="Y212" i="20"/>
  <c r="AN53" i="20"/>
  <c r="N342" i="20"/>
  <c r="AN212" i="20"/>
  <c r="AO33" i="20"/>
  <c r="AD342" i="20"/>
  <c r="AE123" i="20"/>
  <c r="AB124" i="20"/>
  <c r="AR124" i="20" s="1"/>
  <c r="AD343" i="20"/>
  <c r="AF342" i="20"/>
  <c r="AN238" i="20"/>
  <c r="O342" i="20"/>
  <c r="P342" i="20"/>
  <c r="AO238" i="20"/>
  <c r="X238" i="20"/>
  <c r="AO177" i="20"/>
  <c r="AN33" i="20"/>
  <c r="AO53" i="20"/>
  <c r="AB343" i="20"/>
  <c r="AF123" i="20"/>
  <c r="AN285" i="20"/>
  <c r="AB342" i="20"/>
  <c r="G496" i="20"/>
  <c r="G498" i="20" s="1"/>
  <c r="AK485" i="20"/>
  <c r="AJ485" i="20"/>
  <c r="BP485" i="20" s="1"/>
  <c r="U485" i="20"/>
  <c r="U496" i="20" s="1"/>
  <c r="X285" i="20"/>
  <c r="AG123" i="20"/>
  <c r="AG342" i="20"/>
  <c r="AN184" i="20"/>
  <c r="AC342" i="20"/>
  <c r="AO285" i="20"/>
  <c r="AE342" i="20"/>
  <c r="AO374" i="20"/>
  <c r="AB496" i="20"/>
  <c r="AN374" i="20"/>
  <c r="AB495" i="20"/>
  <c r="AD123" i="20"/>
  <c r="AO212" i="20"/>
  <c r="Q342" i="20"/>
  <c r="AC123" i="20"/>
  <c r="AB123" i="20"/>
  <c r="I495" i="20"/>
  <c r="AF124" i="20"/>
  <c r="AV124" i="20" s="1"/>
  <c r="AD124" i="20"/>
  <c r="AT124" i="20" s="1"/>
  <c r="AO63" i="20"/>
  <c r="AN63" i="20"/>
  <c r="AN21" i="20"/>
  <c r="AO21" i="20"/>
  <c r="D498" i="20"/>
  <c r="L495" i="20"/>
  <c r="X374" i="20"/>
  <c r="Y374" i="20"/>
  <c r="L343" i="20"/>
  <c r="Y285" i="20"/>
  <c r="M342" i="20"/>
  <c r="N343" i="20"/>
  <c r="Y238" i="20"/>
  <c r="P343" i="20"/>
  <c r="X184" i="20"/>
  <c r="X177" i="20"/>
  <c r="Y184" i="20"/>
  <c r="Y177" i="20"/>
  <c r="N123" i="20"/>
  <c r="Q123" i="20"/>
  <c r="P123" i="20"/>
  <c r="O123" i="20"/>
  <c r="M123" i="20"/>
  <c r="L123" i="20"/>
  <c r="Y101" i="20"/>
  <c r="X101" i="20"/>
  <c r="P124" i="20"/>
  <c r="X63" i="20"/>
  <c r="Y63" i="20"/>
  <c r="Y53" i="20"/>
  <c r="X53" i="20"/>
  <c r="Y33" i="20"/>
  <c r="X33" i="20"/>
  <c r="L124" i="20"/>
  <c r="X21" i="20"/>
  <c r="Y21" i="20"/>
  <c r="N124" i="20"/>
  <c r="AJ346" i="20"/>
  <c r="AZ346" i="20" s="1"/>
  <c r="E498" i="20"/>
  <c r="C346" i="20"/>
  <c r="E346" i="20"/>
  <c r="G346" i="20"/>
  <c r="D346" i="20"/>
  <c r="I343" i="20"/>
  <c r="I124" i="20"/>
  <c r="R500" i="16"/>
  <c r="R501" i="16"/>
  <c r="R502" i="16"/>
  <c r="R503" i="16"/>
  <c r="R504" i="16"/>
  <c r="R505" i="16"/>
  <c r="R508" i="16"/>
  <c r="R509" i="16"/>
  <c r="R510" i="16"/>
  <c r="R511" i="16"/>
  <c r="R512" i="16"/>
  <c r="R513" i="16"/>
  <c r="R514" i="16"/>
  <c r="R515" i="16"/>
  <c r="R518" i="16"/>
  <c r="R519" i="16"/>
  <c r="R499" i="16"/>
  <c r="I500" i="16"/>
  <c r="I501" i="16"/>
  <c r="I502" i="16"/>
  <c r="I503" i="16"/>
  <c r="I504" i="16"/>
  <c r="I505" i="16"/>
  <c r="I508" i="16"/>
  <c r="I509" i="16"/>
  <c r="I510" i="16"/>
  <c r="I511" i="16"/>
  <c r="I512" i="16"/>
  <c r="I513" i="16"/>
  <c r="I515" i="16"/>
  <c r="I518" i="16"/>
  <c r="I519" i="16"/>
  <c r="I499" i="16"/>
  <c r="R341" i="16"/>
  <c r="R338" i="16"/>
  <c r="Q271" i="16"/>
  <c r="Q267" i="16"/>
  <c r="Q335" i="16"/>
  <c r="Q321" i="16"/>
  <c r="Q316" i="16"/>
  <c r="Q309" i="16"/>
  <c r="Q305" i="16"/>
  <c r="Q300" i="16"/>
  <c r="Q292" i="16"/>
  <c r="Q156" i="16"/>
  <c r="Q234" i="16"/>
  <c r="Q208" i="16"/>
  <c r="Q265" i="16"/>
  <c r="Q281" i="16"/>
  <c r="Q180" i="16"/>
  <c r="Q173" i="16"/>
  <c r="Q21" i="16"/>
  <c r="Q124" i="16" s="1"/>
  <c r="P370" i="16"/>
  <c r="P488" i="16" s="1"/>
  <c r="P491" i="16" s="1"/>
  <c r="O370" i="16"/>
  <c r="O488" i="16" s="1"/>
  <c r="O491" i="16" s="1"/>
  <c r="N370" i="16"/>
  <c r="N488" i="16" s="1"/>
  <c r="N491" i="16" s="1"/>
  <c r="M370" i="16"/>
  <c r="M488" i="16" s="1"/>
  <c r="M491" i="16" s="1"/>
  <c r="L370" i="16"/>
  <c r="L488" i="16" s="1"/>
  <c r="L491" i="16" s="1"/>
  <c r="K370" i="16"/>
  <c r="K488" i="16" s="1"/>
  <c r="K491" i="16" s="1"/>
  <c r="G370" i="16"/>
  <c r="G488" i="16" s="1"/>
  <c r="G491" i="16" s="1"/>
  <c r="E370" i="16"/>
  <c r="E488" i="16" s="1"/>
  <c r="E491" i="16" s="1"/>
  <c r="D370" i="16"/>
  <c r="D488" i="16" s="1"/>
  <c r="D491" i="16" s="1"/>
  <c r="C370" i="16"/>
  <c r="C488" i="16" s="1"/>
  <c r="C491" i="16" s="1"/>
  <c r="R368" i="16"/>
  <c r="I368" i="16"/>
  <c r="R367" i="16"/>
  <c r="I367" i="16"/>
  <c r="R366" i="16"/>
  <c r="I366" i="16"/>
  <c r="R365" i="16"/>
  <c r="I365" i="16"/>
  <c r="R364" i="16"/>
  <c r="I364" i="16"/>
  <c r="R363" i="16"/>
  <c r="I363" i="16"/>
  <c r="R362" i="16"/>
  <c r="I362" i="16"/>
  <c r="R361" i="16"/>
  <c r="I361" i="16"/>
  <c r="R360" i="16"/>
  <c r="I360" i="16"/>
  <c r="R359" i="16"/>
  <c r="I359" i="16"/>
  <c r="R358" i="16"/>
  <c r="I358" i="16"/>
  <c r="R357" i="16"/>
  <c r="I357" i="16"/>
  <c r="AI353" i="16"/>
  <c r="AH353" i="16"/>
  <c r="AG353" i="16"/>
  <c r="AF353" i="16"/>
  <c r="AE353" i="16"/>
  <c r="AD353" i="16"/>
  <c r="Z353" i="16"/>
  <c r="X353" i="16"/>
  <c r="W353" i="16"/>
  <c r="V353" i="16"/>
  <c r="P353" i="16"/>
  <c r="O353" i="16"/>
  <c r="N353" i="16"/>
  <c r="M353" i="16"/>
  <c r="L353" i="16"/>
  <c r="K353" i="16"/>
  <c r="G353" i="16"/>
  <c r="E353" i="16"/>
  <c r="D353" i="16"/>
  <c r="C353" i="16"/>
  <c r="AK351" i="16"/>
  <c r="AB351" i="16"/>
  <c r="R351" i="16"/>
  <c r="I351" i="16"/>
  <c r="AK350" i="16"/>
  <c r="AB350" i="16"/>
  <c r="R350" i="16"/>
  <c r="I350" i="16"/>
  <c r="AK349" i="16"/>
  <c r="AB349" i="16"/>
  <c r="R349" i="16"/>
  <c r="I349" i="16"/>
  <c r="AK348" i="16"/>
  <c r="AB348" i="16"/>
  <c r="R348" i="16"/>
  <c r="I348" i="16"/>
  <c r="AK341" i="16"/>
  <c r="AB341" i="16"/>
  <c r="I341" i="16"/>
  <c r="O339" i="16"/>
  <c r="AB338" i="16"/>
  <c r="I338" i="16"/>
  <c r="AK336" i="16"/>
  <c r="AB336" i="16"/>
  <c r="R336" i="16"/>
  <c r="I336" i="16"/>
  <c r="AI335" i="16"/>
  <c r="AH335" i="16"/>
  <c r="AG335" i="16"/>
  <c r="AF335" i="16"/>
  <c r="AE335" i="16"/>
  <c r="AD335" i="16"/>
  <c r="Z335" i="16"/>
  <c r="X335" i="16"/>
  <c r="W335" i="16"/>
  <c r="V335" i="16"/>
  <c r="P335" i="16"/>
  <c r="N335" i="16"/>
  <c r="M335" i="16"/>
  <c r="L335" i="16"/>
  <c r="K335" i="16"/>
  <c r="G335" i="16"/>
  <c r="E335" i="16"/>
  <c r="D335" i="16"/>
  <c r="C335" i="16"/>
  <c r="AK334" i="16"/>
  <c r="AB334" i="16"/>
  <c r="R334" i="16"/>
  <c r="I334" i="16"/>
  <c r="AK333" i="16"/>
  <c r="AB333" i="16"/>
  <c r="R333" i="16"/>
  <c r="I333" i="16"/>
  <c r="AK332" i="16"/>
  <c r="AB332" i="16"/>
  <c r="R332" i="16"/>
  <c r="I332" i="16"/>
  <c r="AK331" i="16"/>
  <c r="AB331" i="16"/>
  <c r="R331" i="16"/>
  <c r="I331" i="16"/>
  <c r="AK330" i="16"/>
  <c r="AB330" i="16"/>
  <c r="R330" i="16"/>
  <c r="I330" i="16"/>
  <c r="AK329" i="16"/>
  <c r="AB329" i="16"/>
  <c r="R329" i="16"/>
  <c r="I329" i="16"/>
  <c r="AK328" i="16"/>
  <c r="AB328" i="16"/>
  <c r="R328" i="16"/>
  <c r="I328" i="16"/>
  <c r="AK327" i="16"/>
  <c r="AB327" i="16"/>
  <c r="R327" i="16"/>
  <c r="I327" i="16"/>
  <c r="AK326" i="16"/>
  <c r="AB326" i="16"/>
  <c r="R326" i="16"/>
  <c r="I326" i="16"/>
  <c r="AK325" i="16"/>
  <c r="AB325" i="16"/>
  <c r="R325" i="16"/>
  <c r="I325" i="16"/>
  <c r="AK324" i="16"/>
  <c r="AB324" i="16"/>
  <c r="R324" i="16"/>
  <c r="I324" i="16"/>
  <c r="AK323" i="16"/>
  <c r="AB323" i="16"/>
  <c r="R323" i="16"/>
  <c r="I323" i="16"/>
  <c r="AK322" i="16"/>
  <c r="AB322" i="16"/>
  <c r="R322" i="16"/>
  <c r="I322" i="16"/>
  <c r="AI321" i="16"/>
  <c r="AH321" i="16"/>
  <c r="AG321" i="16"/>
  <c r="AF321" i="16"/>
  <c r="AE321" i="16"/>
  <c r="AD321" i="16"/>
  <c r="Z321" i="16"/>
  <c r="X321" i="16"/>
  <c r="W321" i="16"/>
  <c r="V321" i="16"/>
  <c r="P321" i="16"/>
  <c r="N321" i="16"/>
  <c r="M321" i="16"/>
  <c r="L321" i="16"/>
  <c r="K321" i="16"/>
  <c r="G321" i="16"/>
  <c r="E321" i="16"/>
  <c r="D321" i="16"/>
  <c r="C321" i="16"/>
  <c r="AK320" i="16"/>
  <c r="AB320" i="16"/>
  <c r="R320" i="16"/>
  <c r="I320" i="16"/>
  <c r="AK319" i="16"/>
  <c r="AB319" i="16"/>
  <c r="R319" i="16"/>
  <c r="I319" i="16"/>
  <c r="AK318" i="16"/>
  <c r="AB318" i="16"/>
  <c r="R318" i="16"/>
  <c r="I318" i="16"/>
  <c r="AK317" i="16"/>
  <c r="AB317" i="16"/>
  <c r="R317" i="16"/>
  <c r="I317" i="16"/>
  <c r="AI316" i="16"/>
  <c r="AH316" i="16"/>
  <c r="AG316" i="16"/>
  <c r="AF316" i="16"/>
  <c r="AE316" i="16"/>
  <c r="AD316" i="16"/>
  <c r="Z316" i="16"/>
  <c r="X316" i="16"/>
  <c r="W316" i="16"/>
  <c r="V316" i="16"/>
  <c r="P316" i="16"/>
  <c r="N316" i="16"/>
  <c r="M316" i="16"/>
  <c r="L316" i="16"/>
  <c r="K316" i="16"/>
  <c r="G316" i="16"/>
  <c r="E316" i="16"/>
  <c r="D316" i="16"/>
  <c r="C316" i="16"/>
  <c r="AK315" i="16"/>
  <c r="AB315" i="16"/>
  <c r="R315" i="16"/>
  <c r="I315" i="16"/>
  <c r="AK314" i="16"/>
  <c r="AB314" i="16"/>
  <c r="R314" i="16"/>
  <c r="I314" i="16"/>
  <c r="AK313" i="16"/>
  <c r="AB313" i="16"/>
  <c r="R313" i="16"/>
  <c r="I313" i="16"/>
  <c r="AK312" i="16"/>
  <c r="AB312" i="16"/>
  <c r="R312" i="16"/>
  <c r="I312" i="16"/>
  <c r="AK311" i="16"/>
  <c r="AB311" i="16"/>
  <c r="R311" i="16"/>
  <c r="I311" i="16"/>
  <c r="AK310" i="16"/>
  <c r="AB310" i="16"/>
  <c r="R310" i="16"/>
  <c r="I310" i="16"/>
  <c r="AI309" i="16"/>
  <c r="AH309" i="16"/>
  <c r="AG309" i="16"/>
  <c r="AF309" i="16"/>
  <c r="AE309" i="16"/>
  <c r="AD309" i="16"/>
  <c r="Z309" i="16"/>
  <c r="X309" i="16"/>
  <c r="W309" i="16"/>
  <c r="V309" i="16"/>
  <c r="P309" i="16"/>
  <c r="N309" i="16"/>
  <c r="M309" i="16"/>
  <c r="L309" i="16"/>
  <c r="K309" i="16"/>
  <c r="G309" i="16"/>
  <c r="E309" i="16"/>
  <c r="D309" i="16"/>
  <c r="C309" i="16"/>
  <c r="AK308" i="16"/>
  <c r="AB308" i="16"/>
  <c r="R308" i="16"/>
  <c r="I308" i="16"/>
  <c r="AK307" i="16"/>
  <c r="AB307" i="16"/>
  <c r="R307" i="16"/>
  <c r="I307" i="16"/>
  <c r="AK306" i="16"/>
  <c r="AB306" i="16"/>
  <c r="R306" i="16"/>
  <c r="I306" i="16"/>
  <c r="AI305" i="16"/>
  <c r="AH305" i="16"/>
  <c r="AG305" i="16"/>
  <c r="AF305" i="16"/>
  <c r="AE305" i="16"/>
  <c r="AD305" i="16"/>
  <c r="Z305" i="16"/>
  <c r="X305" i="16"/>
  <c r="W305" i="16"/>
  <c r="V305" i="16"/>
  <c r="P305" i="16"/>
  <c r="N305" i="16"/>
  <c r="M305" i="16"/>
  <c r="L305" i="16"/>
  <c r="K305" i="16"/>
  <c r="G305" i="16"/>
  <c r="E305" i="16"/>
  <c r="D305" i="16"/>
  <c r="C305" i="16"/>
  <c r="AK304" i="16"/>
  <c r="AB304" i="16"/>
  <c r="R304" i="16"/>
  <c r="I304" i="16"/>
  <c r="AK303" i="16"/>
  <c r="AB303" i="16"/>
  <c r="R303" i="16"/>
  <c r="I303" i="16"/>
  <c r="AK302" i="16"/>
  <c r="AB302" i="16"/>
  <c r="R302" i="16"/>
  <c r="I302" i="16"/>
  <c r="AK301" i="16"/>
  <c r="AB301" i="16"/>
  <c r="R301" i="16"/>
  <c r="I301" i="16"/>
  <c r="AI300" i="16"/>
  <c r="AH300" i="16"/>
  <c r="AG300" i="16"/>
  <c r="AF300" i="16"/>
  <c r="AE300" i="16"/>
  <c r="AD300" i="16"/>
  <c r="Z300" i="16"/>
  <c r="X300" i="16"/>
  <c r="W300" i="16"/>
  <c r="V300" i="16"/>
  <c r="P300" i="16"/>
  <c r="N300" i="16"/>
  <c r="M300" i="16"/>
  <c r="L300" i="16"/>
  <c r="K300" i="16"/>
  <c r="G300" i="16"/>
  <c r="E300" i="16"/>
  <c r="D300" i="16"/>
  <c r="C300" i="16"/>
  <c r="AK299" i="16"/>
  <c r="AB299" i="16"/>
  <c r="R299" i="16"/>
  <c r="I299" i="16"/>
  <c r="AK298" i="16"/>
  <c r="AB298" i="16"/>
  <c r="R298" i="16"/>
  <c r="I298" i="16"/>
  <c r="AK297" i="16"/>
  <c r="AB297" i="16"/>
  <c r="R297" i="16"/>
  <c r="I297" i="16"/>
  <c r="AK296" i="16"/>
  <c r="AB296" i="16"/>
  <c r="R296" i="16"/>
  <c r="I296" i="16"/>
  <c r="AK295" i="16"/>
  <c r="AB295" i="16"/>
  <c r="R295" i="16"/>
  <c r="I295" i="16"/>
  <c r="AK294" i="16"/>
  <c r="AB294" i="16"/>
  <c r="R294" i="16"/>
  <c r="I294" i="16"/>
  <c r="AK293" i="16"/>
  <c r="AB293" i="16"/>
  <c r="R293" i="16"/>
  <c r="I293" i="16"/>
  <c r="AI292" i="16"/>
  <c r="AH292" i="16"/>
  <c r="AG292" i="16"/>
  <c r="AF292" i="16"/>
  <c r="AE292" i="16"/>
  <c r="AD292" i="16"/>
  <c r="Z292" i="16"/>
  <c r="X292" i="16"/>
  <c r="W292" i="16"/>
  <c r="V292" i="16"/>
  <c r="P292" i="16"/>
  <c r="N292" i="16"/>
  <c r="M292" i="16"/>
  <c r="L292" i="16"/>
  <c r="K292" i="16"/>
  <c r="G292" i="16"/>
  <c r="E292" i="16"/>
  <c r="D292" i="16"/>
  <c r="C292" i="16"/>
  <c r="AK291" i="16"/>
  <c r="AB291" i="16"/>
  <c r="R291" i="16"/>
  <c r="I291" i="16"/>
  <c r="AK290" i="16"/>
  <c r="AB290" i="16"/>
  <c r="R290" i="16"/>
  <c r="I290" i="16"/>
  <c r="AK289" i="16"/>
  <c r="AB289" i="16"/>
  <c r="R289" i="16"/>
  <c r="I289" i="16"/>
  <c r="AK288" i="16"/>
  <c r="AB288" i="16"/>
  <c r="R288" i="16"/>
  <c r="I288" i="16"/>
  <c r="AK287" i="16"/>
  <c r="AB287" i="16"/>
  <c r="R287" i="16"/>
  <c r="I287" i="16"/>
  <c r="AK286" i="16"/>
  <c r="AB286" i="16"/>
  <c r="R286" i="16"/>
  <c r="I286" i="16"/>
  <c r="AK285" i="16"/>
  <c r="AB285" i="16"/>
  <c r="R285" i="16"/>
  <c r="I285" i="16"/>
  <c r="AK284" i="16"/>
  <c r="AB284" i="16"/>
  <c r="R284" i="16"/>
  <c r="I284" i="16"/>
  <c r="AK283" i="16"/>
  <c r="AB283" i="16"/>
  <c r="R283" i="16"/>
  <c r="I283" i="16"/>
  <c r="AK282" i="16"/>
  <c r="AB282" i="16"/>
  <c r="R282" i="16"/>
  <c r="I282" i="16"/>
  <c r="AI281" i="16"/>
  <c r="AH281" i="16"/>
  <c r="AG281" i="16"/>
  <c r="AF281" i="16"/>
  <c r="AE281" i="16"/>
  <c r="AD281" i="16"/>
  <c r="Z281" i="16"/>
  <c r="X281" i="16"/>
  <c r="W281" i="16"/>
  <c r="V281" i="16"/>
  <c r="P281" i="16"/>
  <c r="N281" i="16"/>
  <c r="M281" i="16"/>
  <c r="L281" i="16"/>
  <c r="K281" i="16"/>
  <c r="G281" i="16"/>
  <c r="E281" i="16"/>
  <c r="D281" i="16"/>
  <c r="C281" i="16"/>
  <c r="AK280" i="16"/>
  <c r="AB280" i="16"/>
  <c r="R280" i="16"/>
  <c r="I280" i="16"/>
  <c r="AK279" i="16"/>
  <c r="AB279" i="16"/>
  <c r="R279" i="16"/>
  <c r="I279" i="16"/>
  <c r="AK276" i="16"/>
  <c r="AB276" i="16"/>
  <c r="R276" i="16"/>
  <c r="I276" i="16"/>
  <c r="AK275" i="16"/>
  <c r="AB275" i="16"/>
  <c r="R275" i="16"/>
  <c r="I275" i="16"/>
  <c r="AK274" i="16"/>
  <c r="AB274" i="16"/>
  <c r="R274" i="16"/>
  <c r="I274" i="16"/>
  <c r="AK273" i="16"/>
  <c r="AB273" i="16"/>
  <c r="R273" i="16"/>
  <c r="I273" i="16"/>
  <c r="AK272" i="16"/>
  <c r="AB272" i="16"/>
  <c r="R272" i="16"/>
  <c r="I272" i="16"/>
  <c r="AI271" i="16"/>
  <c r="AH271" i="16"/>
  <c r="AG271" i="16"/>
  <c r="AF271" i="16"/>
  <c r="AE271" i="16"/>
  <c r="AD271" i="16"/>
  <c r="Z271" i="16"/>
  <c r="X271" i="16"/>
  <c r="W271" i="16"/>
  <c r="V271" i="16"/>
  <c r="P271" i="16"/>
  <c r="N271" i="16"/>
  <c r="M271" i="16"/>
  <c r="L271" i="16"/>
  <c r="K271" i="16"/>
  <c r="G271" i="16"/>
  <c r="E271" i="16"/>
  <c r="D271" i="16"/>
  <c r="C271" i="16"/>
  <c r="AK270" i="16"/>
  <c r="AB270" i="16"/>
  <c r="R270" i="16"/>
  <c r="I270" i="16"/>
  <c r="AK269" i="16"/>
  <c r="AB269" i="16"/>
  <c r="R269" i="16"/>
  <c r="I269" i="16"/>
  <c r="AK268" i="16"/>
  <c r="AB268" i="16"/>
  <c r="R268" i="16"/>
  <c r="I268" i="16"/>
  <c r="AI267" i="16"/>
  <c r="AH267" i="16"/>
  <c r="AG267" i="16"/>
  <c r="AF267" i="16"/>
  <c r="AE267" i="16"/>
  <c r="AD267" i="16"/>
  <c r="Z267" i="16"/>
  <c r="X267" i="16"/>
  <c r="W267" i="16"/>
  <c r="V267" i="16"/>
  <c r="P267" i="16"/>
  <c r="N267" i="16"/>
  <c r="M267" i="16"/>
  <c r="L267" i="16"/>
  <c r="K267" i="16"/>
  <c r="G267" i="16"/>
  <c r="E267" i="16"/>
  <c r="D267" i="16"/>
  <c r="C267" i="16"/>
  <c r="AK266" i="16"/>
  <c r="AB266" i="16"/>
  <c r="R266" i="16"/>
  <c r="I266" i="16"/>
  <c r="AI265" i="16"/>
  <c r="AH265" i="16"/>
  <c r="AG265" i="16"/>
  <c r="AF265" i="16"/>
  <c r="AE265" i="16"/>
  <c r="AD265" i="16"/>
  <c r="Z265" i="16"/>
  <c r="X265" i="16"/>
  <c r="W265" i="16"/>
  <c r="V265" i="16"/>
  <c r="P265" i="16"/>
  <c r="N265" i="16"/>
  <c r="M265" i="16"/>
  <c r="L265" i="16"/>
  <c r="K265" i="16"/>
  <c r="G265" i="16"/>
  <c r="E265" i="16"/>
  <c r="D265" i="16"/>
  <c r="C265" i="16"/>
  <c r="AK264" i="16"/>
  <c r="AB264" i="16"/>
  <c r="R264" i="16"/>
  <c r="I264" i="16"/>
  <c r="AK260" i="16"/>
  <c r="AB260" i="16"/>
  <c r="R260" i="16"/>
  <c r="I260" i="16"/>
  <c r="AK259" i="16"/>
  <c r="AB259" i="16"/>
  <c r="R259" i="16"/>
  <c r="I259" i="16"/>
  <c r="AK258" i="16"/>
  <c r="AB258" i="16"/>
  <c r="R258" i="16"/>
  <c r="I258" i="16"/>
  <c r="AK257" i="16"/>
  <c r="AB257" i="16"/>
  <c r="R257" i="16"/>
  <c r="I257" i="16"/>
  <c r="AK256" i="16"/>
  <c r="AB256" i="16"/>
  <c r="R256" i="16"/>
  <c r="I256" i="16"/>
  <c r="AK255" i="16"/>
  <c r="AB255" i="16"/>
  <c r="R255" i="16"/>
  <c r="I255" i="16"/>
  <c r="AK254" i="16"/>
  <c r="AB254" i="16"/>
  <c r="R254" i="16"/>
  <c r="I254" i="16"/>
  <c r="AK253" i="16"/>
  <c r="AB253" i="16"/>
  <c r="R253" i="16"/>
  <c r="I253" i="16"/>
  <c r="AK252" i="16"/>
  <c r="AB252" i="16"/>
  <c r="R252" i="16"/>
  <c r="I252" i="16"/>
  <c r="AK251" i="16"/>
  <c r="AB251" i="16"/>
  <c r="R251" i="16"/>
  <c r="I251" i="16"/>
  <c r="AK250" i="16"/>
  <c r="AB250" i="16"/>
  <c r="R250" i="16"/>
  <c r="I250" i="16"/>
  <c r="AK249" i="16"/>
  <c r="AB249" i="16"/>
  <c r="R249" i="16"/>
  <c r="I249" i="16"/>
  <c r="AK248" i="16"/>
  <c r="AB248" i="16"/>
  <c r="R248" i="16"/>
  <c r="I248" i="16"/>
  <c r="AK247" i="16"/>
  <c r="AB247" i="16"/>
  <c r="R247" i="16"/>
  <c r="I247" i="16"/>
  <c r="AK246" i="16"/>
  <c r="AB246" i="16"/>
  <c r="R246" i="16"/>
  <c r="I246" i="16"/>
  <c r="AK245" i="16"/>
  <c r="AB245" i="16"/>
  <c r="R245" i="16"/>
  <c r="I245" i="16"/>
  <c r="AK244" i="16"/>
  <c r="AB244" i="16"/>
  <c r="R244" i="16"/>
  <c r="I244" i="16"/>
  <c r="AK243" i="16"/>
  <c r="AB243" i="16"/>
  <c r="R243" i="16"/>
  <c r="I243" i="16"/>
  <c r="AK242" i="16"/>
  <c r="AB242" i="16"/>
  <c r="R242" i="16"/>
  <c r="I242" i="16"/>
  <c r="AK241" i="16"/>
  <c r="AB241" i="16"/>
  <c r="R241" i="16"/>
  <c r="I241" i="16"/>
  <c r="AK240" i="16"/>
  <c r="AB240" i="16"/>
  <c r="R240" i="16"/>
  <c r="I240" i="16"/>
  <c r="AK239" i="16"/>
  <c r="AB239" i="16"/>
  <c r="R239" i="16"/>
  <c r="I239" i="16"/>
  <c r="AK238" i="16"/>
  <c r="AB238" i="16"/>
  <c r="R238" i="16"/>
  <c r="I238" i="16"/>
  <c r="AK237" i="16"/>
  <c r="AB237" i="16"/>
  <c r="R237" i="16"/>
  <c r="I237" i="16"/>
  <c r="AK236" i="16"/>
  <c r="AB236" i="16"/>
  <c r="R236" i="16"/>
  <c r="I236" i="16"/>
  <c r="AK235" i="16"/>
  <c r="AB235" i="16"/>
  <c r="R235" i="16"/>
  <c r="I235" i="16"/>
  <c r="AI234" i="16"/>
  <c r="AH234" i="16"/>
  <c r="AG234" i="16"/>
  <c r="AF234" i="16"/>
  <c r="AE234" i="16"/>
  <c r="AD234" i="16"/>
  <c r="Z234" i="16"/>
  <c r="X234" i="16"/>
  <c r="W234" i="16"/>
  <c r="V234" i="16"/>
  <c r="P234" i="16"/>
  <c r="N234" i="16"/>
  <c r="M234" i="16"/>
  <c r="L234" i="16"/>
  <c r="K234" i="16"/>
  <c r="G234" i="16"/>
  <c r="E234" i="16"/>
  <c r="D234" i="16"/>
  <c r="C234" i="16"/>
  <c r="AK233" i="16"/>
  <c r="AB233" i="16"/>
  <c r="R233" i="16"/>
  <c r="I233" i="16"/>
  <c r="AK232" i="16"/>
  <c r="AB232" i="16"/>
  <c r="R232" i="16"/>
  <c r="I232" i="16"/>
  <c r="AK231" i="16"/>
  <c r="AB231" i="16"/>
  <c r="R231" i="16"/>
  <c r="I231" i="16"/>
  <c r="AK230" i="16"/>
  <c r="AB230" i="16"/>
  <c r="R230" i="16"/>
  <c r="I230" i="16"/>
  <c r="AK229" i="16"/>
  <c r="AB229" i="16"/>
  <c r="R229" i="16"/>
  <c r="I229" i="16"/>
  <c r="AK228" i="16"/>
  <c r="AB228" i="16"/>
  <c r="R228" i="16"/>
  <c r="I228" i="16"/>
  <c r="AK227" i="16"/>
  <c r="AB227" i="16"/>
  <c r="R227" i="16"/>
  <c r="I227" i="16"/>
  <c r="AK226" i="16"/>
  <c r="AB226" i="16"/>
  <c r="R226" i="16"/>
  <c r="I226" i="16"/>
  <c r="AK225" i="16"/>
  <c r="AB225" i="16"/>
  <c r="R225" i="16"/>
  <c r="I225" i="16"/>
  <c r="AK224" i="16"/>
  <c r="AB224" i="16"/>
  <c r="R224" i="16"/>
  <c r="I224" i="16"/>
  <c r="AK223" i="16"/>
  <c r="AB223" i="16"/>
  <c r="R223" i="16"/>
  <c r="I223" i="16"/>
  <c r="AK222" i="16"/>
  <c r="AB222" i="16"/>
  <c r="R222" i="16"/>
  <c r="I222" i="16"/>
  <c r="AK221" i="16"/>
  <c r="AB221" i="16"/>
  <c r="R221" i="16"/>
  <c r="I221" i="16"/>
  <c r="AK220" i="16"/>
  <c r="AB220" i="16"/>
  <c r="R220" i="16"/>
  <c r="I220" i="16"/>
  <c r="AK219" i="16"/>
  <c r="AB219" i="16"/>
  <c r="R219" i="16"/>
  <c r="I219" i="16"/>
  <c r="AK218" i="16"/>
  <c r="AB218" i="16"/>
  <c r="R218" i="16"/>
  <c r="I218" i="16"/>
  <c r="AK217" i="16"/>
  <c r="AB217" i="16"/>
  <c r="R217" i="16"/>
  <c r="I217" i="16"/>
  <c r="AK216" i="16"/>
  <c r="AB216" i="16"/>
  <c r="R216" i="16"/>
  <c r="I216" i="16"/>
  <c r="AK215" i="16"/>
  <c r="AB215" i="16"/>
  <c r="R215" i="16"/>
  <c r="I215" i="16"/>
  <c r="AK214" i="16"/>
  <c r="AB214" i="16"/>
  <c r="R214" i="16"/>
  <c r="I214" i="16"/>
  <c r="AK213" i="16"/>
  <c r="AB213" i="16"/>
  <c r="R213" i="16"/>
  <c r="I213" i="16"/>
  <c r="AK212" i="16"/>
  <c r="AB212" i="16"/>
  <c r="R212" i="16"/>
  <c r="I212" i="16"/>
  <c r="AK211" i="16"/>
  <c r="AB211" i="16"/>
  <c r="R211" i="16"/>
  <c r="I211" i="16"/>
  <c r="AK210" i="16"/>
  <c r="AB210" i="16"/>
  <c r="R210" i="16"/>
  <c r="I210" i="16"/>
  <c r="AK209" i="16"/>
  <c r="AB209" i="16"/>
  <c r="R209" i="16"/>
  <c r="I209" i="16"/>
  <c r="AI208" i="16"/>
  <c r="AH208" i="16"/>
  <c r="AG208" i="16"/>
  <c r="AF208" i="16"/>
  <c r="AE208" i="16"/>
  <c r="AD208" i="16"/>
  <c r="Z208" i="16"/>
  <c r="X208" i="16"/>
  <c r="W208" i="16"/>
  <c r="V208" i="16"/>
  <c r="P208" i="16"/>
  <c r="N208" i="16"/>
  <c r="M208" i="16"/>
  <c r="L208" i="16"/>
  <c r="K208" i="16"/>
  <c r="G208" i="16"/>
  <c r="E208" i="16"/>
  <c r="D208" i="16"/>
  <c r="C208" i="16"/>
  <c r="AK207" i="16"/>
  <c r="AB207" i="16"/>
  <c r="R207" i="16"/>
  <c r="I207" i="16"/>
  <c r="AK206" i="16"/>
  <c r="AB206" i="16"/>
  <c r="R206" i="16"/>
  <c r="I206" i="16"/>
  <c r="AK205" i="16"/>
  <c r="AB205" i="16"/>
  <c r="R205" i="16"/>
  <c r="I205" i="16"/>
  <c r="AK204" i="16"/>
  <c r="AB204" i="16"/>
  <c r="R204" i="16"/>
  <c r="I204" i="16"/>
  <c r="AK203" i="16"/>
  <c r="AB203" i="16"/>
  <c r="R203" i="16"/>
  <c r="I203" i="16"/>
  <c r="AK202" i="16"/>
  <c r="AB202" i="16"/>
  <c r="R202" i="16"/>
  <c r="I202" i="16"/>
  <c r="AK201" i="16"/>
  <c r="AB201" i="16"/>
  <c r="R201" i="16"/>
  <c r="I201" i="16"/>
  <c r="AK200" i="16"/>
  <c r="AB200" i="16"/>
  <c r="R200" i="16"/>
  <c r="I200" i="16"/>
  <c r="AK199" i="16"/>
  <c r="AB199" i="16"/>
  <c r="R199" i="16"/>
  <c r="I199" i="16"/>
  <c r="AK198" i="16"/>
  <c r="AB198" i="16"/>
  <c r="R198" i="16"/>
  <c r="I198" i="16"/>
  <c r="AK197" i="16"/>
  <c r="AB197" i="16"/>
  <c r="R197" i="16"/>
  <c r="I197" i="16"/>
  <c r="AK196" i="16"/>
  <c r="AB196" i="16"/>
  <c r="R196" i="16"/>
  <c r="I196" i="16"/>
  <c r="AK195" i="16"/>
  <c r="AB195" i="16"/>
  <c r="R195" i="16"/>
  <c r="I195" i="16"/>
  <c r="AK194" i="16"/>
  <c r="AB194" i="16"/>
  <c r="R194" i="16"/>
  <c r="I194" i="16"/>
  <c r="AK193" i="16"/>
  <c r="AB193" i="16"/>
  <c r="R193" i="16"/>
  <c r="I193" i="16"/>
  <c r="AK192" i="16"/>
  <c r="AB192" i="16"/>
  <c r="R192" i="16"/>
  <c r="I192" i="16"/>
  <c r="AK191" i="16"/>
  <c r="AB191" i="16"/>
  <c r="R191" i="16"/>
  <c r="I191" i="16"/>
  <c r="AK190" i="16"/>
  <c r="AB190" i="16"/>
  <c r="R190" i="16"/>
  <c r="I190" i="16"/>
  <c r="AK189" i="16"/>
  <c r="AB189" i="16"/>
  <c r="R189" i="16"/>
  <c r="I189" i="16"/>
  <c r="AK188" i="16"/>
  <c r="AB188" i="16"/>
  <c r="R188" i="16"/>
  <c r="I188" i="16"/>
  <c r="AK187" i="16"/>
  <c r="AB187" i="16"/>
  <c r="R187" i="16"/>
  <c r="I187" i="16"/>
  <c r="AK186" i="16"/>
  <c r="AB186" i="16"/>
  <c r="R186" i="16"/>
  <c r="I186" i="16"/>
  <c r="AK185" i="16"/>
  <c r="AB185" i="16"/>
  <c r="R185" i="16"/>
  <c r="I185" i="16"/>
  <c r="AK184" i="16"/>
  <c r="AB184" i="16"/>
  <c r="R184" i="16"/>
  <c r="I184" i="16"/>
  <c r="AK183" i="16"/>
  <c r="AB183" i="16"/>
  <c r="R183" i="16"/>
  <c r="I183" i="16"/>
  <c r="AK182" i="16"/>
  <c r="AB182" i="16"/>
  <c r="R182" i="16"/>
  <c r="I182" i="16"/>
  <c r="AK181" i="16"/>
  <c r="AB181" i="16"/>
  <c r="R181" i="16"/>
  <c r="I181" i="16"/>
  <c r="AI180" i="16"/>
  <c r="AH180" i="16"/>
  <c r="AG180" i="16"/>
  <c r="AF180" i="16"/>
  <c r="AE180" i="16"/>
  <c r="AD180" i="16"/>
  <c r="Z180" i="16"/>
  <c r="X180" i="16"/>
  <c r="W180" i="16"/>
  <c r="V180" i="16"/>
  <c r="P180" i="16"/>
  <c r="N180" i="16"/>
  <c r="M180" i="16"/>
  <c r="L180" i="16"/>
  <c r="K180" i="16"/>
  <c r="G180" i="16"/>
  <c r="E180" i="16"/>
  <c r="D180" i="16"/>
  <c r="C180" i="16"/>
  <c r="AK179" i="16"/>
  <c r="AB179" i="16"/>
  <c r="R179" i="16"/>
  <c r="I179" i="16"/>
  <c r="AK178" i="16"/>
  <c r="AB178" i="16"/>
  <c r="R178" i="16"/>
  <c r="I178" i="16"/>
  <c r="AK177" i="16"/>
  <c r="AB177" i="16"/>
  <c r="R177" i="16"/>
  <c r="I177" i="16"/>
  <c r="AK176" i="16"/>
  <c r="AB176" i="16"/>
  <c r="R176" i="16"/>
  <c r="I176" i="16"/>
  <c r="AK175" i="16"/>
  <c r="AB175" i="16"/>
  <c r="R175" i="16"/>
  <c r="I175" i="16"/>
  <c r="AK174" i="16"/>
  <c r="AB174" i="16"/>
  <c r="R174" i="16"/>
  <c r="I174" i="16"/>
  <c r="AI173" i="16"/>
  <c r="AH173" i="16"/>
  <c r="AG173" i="16"/>
  <c r="AF173" i="16"/>
  <c r="AE173" i="16"/>
  <c r="AD173" i="16"/>
  <c r="Z173" i="16"/>
  <c r="X173" i="16"/>
  <c r="W173" i="16"/>
  <c r="V173" i="16"/>
  <c r="P173" i="16"/>
  <c r="N173" i="16"/>
  <c r="M173" i="16"/>
  <c r="L173" i="16"/>
  <c r="K173" i="16"/>
  <c r="G173" i="16"/>
  <c r="E173" i="16"/>
  <c r="D173" i="16"/>
  <c r="C173" i="16"/>
  <c r="AK172" i="16"/>
  <c r="AB172" i="16"/>
  <c r="R172" i="16"/>
  <c r="I172" i="16"/>
  <c r="AK170" i="16"/>
  <c r="AB170" i="16"/>
  <c r="R170" i="16"/>
  <c r="I170" i="16"/>
  <c r="AK169" i="16"/>
  <c r="AB169" i="16"/>
  <c r="R169" i="16"/>
  <c r="I169" i="16"/>
  <c r="AK168" i="16"/>
  <c r="AB168" i="16"/>
  <c r="R168" i="16"/>
  <c r="I168" i="16"/>
  <c r="AK167" i="16"/>
  <c r="AB167" i="16"/>
  <c r="R167" i="16"/>
  <c r="I167" i="16"/>
  <c r="AK166" i="16"/>
  <c r="AB166" i="16"/>
  <c r="R166" i="16"/>
  <c r="I166" i="16"/>
  <c r="AK165" i="16"/>
  <c r="AB165" i="16"/>
  <c r="R165" i="16"/>
  <c r="I165" i="16"/>
  <c r="AK164" i="16"/>
  <c r="AB164" i="16"/>
  <c r="R164" i="16"/>
  <c r="I164" i="16"/>
  <c r="AK163" i="16"/>
  <c r="AB163" i="16"/>
  <c r="R163" i="16"/>
  <c r="I163" i="16"/>
  <c r="AK162" i="16"/>
  <c r="AB162" i="16"/>
  <c r="R162" i="16"/>
  <c r="I162" i="16"/>
  <c r="AK161" i="16"/>
  <c r="AB161" i="16"/>
  <c r="R161" i="16"/>
  <c r="I161" i="16"/>
  <c r="AK160" i="16"/>
  <c r="AB160" i="16"/>
  <c r="R160" i="16"/>
  <c r="I160" i="16"/>
  <c r="AK159" i="16"/>
  <c r="AB159" i="16"/>
  <c r="R159" i="16"/>
  <c r="I159" i="16"/>
  <c r="AK158" i="16"/>
  <c r="AB158" i="16"/>
  <c r="R158" i="16"/>
  <c r="I158" i="16"/>
  <c r="AK157" i="16"/>
  <c r="AB157" i="16"/>
  <c r="R157" i="16"/>
  <c r="I157" i="16"/>
  <c r="AI156" i="16"/>
  <c r="AH156" i="16"/>
  <c r="AG156" i="16"/>
  <c r="AF156" i="16"/>
  <c r="AE156" i="16"/>
  <c r="AD156" i="16"/>
  <c r="Z156" i="16"/>
  <c r="X156" i="16"/>
  <c r="W156" i="16"/>
  <c r="V156" i="16"/>
  <c r="P156" i="16"/>
  <c r="N156" i="16"/>
  <c r="M156" i="16"/>
  <c r="L156" i="16"/>
  <c r="K156" i="16"/>
  <c r="G156" i="16"/>
  <c r="E156" i="16"/>
  <c r="D156" i="16"/>
  <c r="C156" i="16"/>
  <c r="AB123" i="16"/>
  <c r="R123" i="16"/>
  <c r="I123" i="16"/>
  <c r="AI121" i="16"/>
  <c r="AH121" i="16"/>
  <c r="AG121" i="16"/>
  <c r="AF121" i="16"/>
  <c r="AE121" i="16"/>
  <c r="AD121" i="16"/>
  <c r="Z121" i="16"/>
  <c r="X121" i="16"/>
  <c r="W121" i="16"/>
  <c r="V121" i="16"/>
  <c r="P121" i="16"/>
  <c r="N121" i="16"/>
  <c r="M121" i="16"/>
  <c r="L121" i="16"/>
  <c r="K121" i="16"/>
  <c r="G121" i="16"/>
  <c r="E121" i="16"/>
  <c r="D121" i="16"/>
  <c r="C121" i="16"/>
  <c r="AK120" i="16"/>
  <c r="AB120" i="16"/>
  <c r="R120" i="16"/>
  <c r="I120" i="16"/>
  <c r="AK119" i="16"/>
  <c r="AB119" i="16"/>
  <c r="R119" i="16"/>
  <c r="I119" i="16"/>
  <c r="AK118" i="16"/>
  <c r="AB118" i="16"/>
  <c r="R118" i="16"/>
  <c r="I118" i="16"/>
  <c r="AK117" i="16"/>
  <c r="AB117" i="16"/>
  <c r="R117" i="16"/>
  <c r="I117" i="16"/>
  <c r="AK116" i="16"/>
  <c r="AB116" i="16"/>
  <c r="R116" i="16"/>
  <c r="I116" i="16"/>
  <c r="AK115" i="16"/>
  <c r="AB115" i="16"/>
  <c r="R115" i="16"/>
  <c r="I115" i="16"/>
  <c r="AK114" i="16"/>
  <c r="AB114" i="16"/>
  <c r="R114" i="16"/>
  <c r="I114" i="16"/>
  <c r="AK113" i="16"/>
  <c r="AB113" i="16"/>
  <c r="R113" i="16"/>
  <c r="I113" i="16"/>
  <c r="AK112" i="16"/>
  <c r="AB112" i="16"/>
  <c r="R112" i="16"/>
  <c r="I112" i="16"/>
  <c r="AI111" i="16"/>
  <c r="AH111" i="16"/>
  <c r="AG111" i="16"/>
  <c r="AF111" i="16"/>
  <c r="AE111" i="16"/>
  <c r="AD111" i="16"/>
  <c r="Z111" i="16"/>
  <c r="X111" i="16"/>
  <c r="W111" i="16"/>
  <c r="V111" i="16"/>
  <c r="P111" i="16"/>
  <c r="N111" i="16"/>
  <c r="M111" i="16"/>
  <c r="L111" i="16"/>
  <c r="K111" i="16"/>
  <c r="G111" i="16"/>
  <c r="E111" i="16"/>
  <c r="D111" i="16"/>
  <c r="C111" i="16"/>
  <c r="AK110" i="16"/>
  <c r="AB110" i="16"/>
  <c r="R110" i="16"/>
  <c r="I110" i="16"/>
  <c r="AK109" i="16"/>
  <c r="AB109" i="16"/>
  <c r="R109" i="16"/>
  <c r="I109" i="16"/>
  <c r="AK108" i="16"/>
  <c r="AB108" i="16"/>
  <c r="R108" i="16"/>
  <c r="I108" i="16"/>
  <c r="AK107" i="16"/>
  <c r="AB107" i="16"/>
  <c r="R107" i="16"/>
  <c r="I107" i="16"/>
  <c r="AI106" i="16"/>
  <c r="AH106" i="16"/>
  <c r="AG106" i="16"/>
  <c r="AF106" i="16"/>
  <c r="AE106" i="16"/>
  <c r="AD106" i="16"/>
  <c r="Z106" i="16"/>
  <c r="X106" i="16"/>
  <c r="W106" i="16"/>
  <c r="V106" i="16"/>
  <c r="P106" i="16"/>
  <c r="N106" i="16"/>
  <c r="M106" i="16"/>
  <c r="L106" i="16"/>
  <c r="K106" i="16"/>
  <c r="G106" i="16"/>
  <c r="E106" i="16"/>
  <c r="D106" i="16"/>
  <c r="C106" i="16"/>
  <c r="AK105" i="16"/>
  <c r="AB105" i="16"/>
  <c r="R105" i="16"/>
  <c r="I105" i="16"/>
  <c r="AK104" i="16"/>
  <c r="AB104" i="16"/>
  <c r="R104" i="16"/>
  <c r="I104" i="16"/>
  <c r="AK103" i="16"/>
  <c r="AB103" i="16"/>
  <c r="R103" i="16"/>
  <c r="I103" i="16"/>
  <c r="AK102" i="16"/>
  <c r="AB102" i="16"/>
  <c r="R102" i="16"/>
  <c r="I102" i="16"/>
  <c r="AI101" i="16"/>
  <c r="AH101" i="16"/>
  <c r="AG101" i="16"/>
  <c r="AF101" i="16"/>
  <c r="AE101" i="16"/>
  <c r="AD101" i="16"/>
  <c r="Z101" i="16"/>
  <c r="X101" i="16"/>
  <c r="W101" i="16"/>
  <c r="V101" i="16"/>
  <c r="P101" i="16"/>
  <c r="N101" i="16"/>
  <c r="M101" i="16"/>
  <c r="L101" i="16"/>
  <c r="K101" i="16"/>
  <c r="G101" i="16"/>
  <c r="E101" i="16"/>
  <c r="D101" i="16"/>
  <c r="C101" i="16"/>
  <c r="AK100" i="16"/>
  <c r="AB100" i="16"/>
  <c r="R100" i="16"/>
  <c r="I100" i="16"/>
  <c r="AI99" i="16"/>
  <c r="AH99" i="16"/>
  <c r="AG99" i="16"/>
  <c r="AF99" i="16"/>
  <c r="AE99" i="16"/>
  <c r="AD99" i="16"/>
  <c r="Z99" i="16"/>
  <c r="X99" i="16"/>
  <c r="W99" i="16"/>
  <c r="V99" i="16"/>
  <c r="P99" i="16"/>
  <c r="N99" i="16"/>
  <c r="M99" i="16"/>
  <c r="L99" i="16"/>
  <c r="K99" i="16"/>
  <c r="G99" i="16"/>
  <c r="E99" i="16"/>
  <c r="D99" i="16"/>
  <c r="C99" i="16"/>
  <c r="AK98" i="16"/>
  <c r="AB98" i="16"/>
  <c r="R98" i="16"/>
  <c r="I98" i="16"/>
  <c r="AK97" i="16"/>
  <c r="AB97" i="16"/>
  <c r="R97" i="16"/>
  <c r="I97" i="16"/>
  <c r="AK96" i="16"/>
  <c r="AB96" i="16"/>
  <c r="R96" i="16"/>
  <c r="I96" i="16"/>
  <c r="AK95" i="16"/>
  <c r="AB95" i="16"/>
  <c r="R95" i="16"/>
  <c r="I95" i="16"/>
  <c r="AK94" i="16"/>
  <c r="AB94" i="16"/>
  <c r="R94" i="16"/>
  <c r="I94" i="16"/>
  <c r="AK93" i="16"/>
  <c r="AB93" i="16"/>
  <c r="R93" i="16"/>
  <c r="I93" i="16"/>
  <c r="AI92" i="16"/>
  <c r="AH92" i="16"/>
  <c r="AG92" i="16"/>
  <c r="AF92" i="16"/>
  <c r="AE92" i="16"/>
  <c r="AD92" i="16"/>
  <c r="Z92" i="16"/>
  <c r="X92" i="16"/>
  <c r="W92" i="16"/>
  <c r="V92" i="16"/>
  <c r="P92" i="16"/>
  <c r="N92" i="16"/>
  <c r="M92" i="16"/>
  <c r="L92" i="16"/>
  <c r="K92" i="16"/>
  <c r="G92" i="16"/>
  <c r="E92" i="16"/>
  <c r="D92" i="16"/>
  <c r="C92" i="16"/>
  <c r="AK91" i="16"/>
  <c r="AB91" i="16"/>
  <c r="R91" i="16"/>
  <c r="I91" i="16"/>
  <c r="AK90" i="16"/>
  <c r="AB90" i="16"/>
  <c r="R90" i="16"/>
  <c r="I90" i="16"/>
  <c r="AK89" i="16"/>
  <c r="AB89" i="16"/>
  <c r="R89" i="16"/>
  <c r="I89" i="16"/>
  <c r="AK88" i="16"/>
  <c r="AB88" i="16"/>
  <c r="R88" i="16"/>
  <c r="I88" i="16"/>
  <c r="AK87" i="16"/>
  <c r="AB87" i="16"/>
  <c r="R87" i="16"/>
  <c r="I87" i="16"/>
  <c r="AI86" i="16"/>
  <c r="AH86" i="16"/>
  <c r="AG86" i="16"/>
  <c r="AF86" i="16"/>
  <c r="AE86" i="16"/>
  <c r="AD86" i="16"/>
  <c r="Z86" i="16"/>
  <c r="X86" i="16"/>
  <c r="W86" i="16"/>
  <c r="V86" i="16"/>
  <c r="P86" i="16"/>
  <c r="N86" i="16"/>
  <c r="M86" i="16"/>
  <c r="L86" i="16"/>
  <c r="K86" i="16"/>
  <c r="G86" i="16"/>
  <c r="E86" i="16"/>
  <c r="D86" i="16"/>
  <c r="C86" i="16"/>
  <c r="AK85" i="16"/>
  <c r="AB85" i="16"/>
  <c r="R85" i="16"/>
  <c r="I85" i="16"/>
  <c r="AK84" i="16"/>
  <c r="AB84" i="16"/>
  <c r="R84" i="16"/>
  <c r="I84" i="16"/>
  <c r="AK83" i="16"/>
  <c r="AB83" i="16"/>
  <c r="R83" i="16"/>
  <c r="I83" i="16"/>
  <c r="AK82" i="16"/>
  <c r="AB82" i="16"/>
  <c r="R82" i="16"/>
  <c r="I82" i="16"/>
  <c r="AK81" i="16"/>
  <c r="AB81" i="16"/>
  <c r="R81" i="16"/>
  <c r="I81" i="16"/>
  <c r="AK80" i="16"/>
  <c r="AB80" i="16"/>
  <c r="R80" i="16"/>
  <c r="I80" i="16"/>
  <c r="AK79" i="16"/>
  <c r="AB79" i="16"/>
  <c r="R79" i="16"/>
  <c r="I79" i="16"/>
  <c r="AK78" i="16"/>
  <c r="AB78" i="16"/>
  <c r="R78" i="16"/>
  <c r="I78" i="16"/>
  <c r="AK77" i="16"/>
  <c r="AB77" i="16"/>
  <c r="R77" i="16"/>
  <c r="I77" i="16"/>
  <c r="AK76" i="16"/>
  <c r="AB76" i="16"/>
  <c r="R76" i="16"/>
  <c r="I76" i="16"/>
  <c r="AI75" i="16"/>
  <c r="AH75" i="16"/>
  <c r="AG75" i="16"/>
  <c r="AF75" i="16"/>
  <c r="AE75" i="16"/>
  <c r="AD75" i="16"/>
  <c r="Z75" i="16"/>
  <c r="X75" i="16"/>
  <c r="W75" i="16"/>
  <c r="V75" i="16"/>
  <c r="P75" i="16"/>
  <c r="N75" i="16"/>
  <c r="M75" i="16"/>
  <c r="L75" i="16"/>
  <c r="K75" i="16"/>
  <c r="G75" i="16"/>
  <c r="E75" i="16"/>
  <c r="D75" i="16"/>
  <c r="C75" i="16"/>
  <c r="AK74" i="16"/>
  <c r="AB74" i="16"/>
  <c r="R74" i="16"/>
  <c r="I74" i="16"/>
  <c r="AK73" i="16"/>
  <c r="AB73" i="16"/>
  <c r="R73" i="16"/>
  <c r="I73" i="16"/>
  <c r="AK72" i="16"/>
  <c r="AB72" i="16"/>
  <c r="R72" i="16"/>
  <c r="I72" i="16"/>
  <c r="AK71" i="16"/>
  <c r="AB71" i="16"/>
  <c r="R71" i="16"/>
  <c r="I71" i="16"/>
  <c r="AK70" i="16"/>
  <c r="AB70" i="16"/>
  <c r="R70" i="16"/>
  <c r="I70" i="16"/>
  <c r="AK69" i="16"/>
  <c r="AB69" i="16"/>
  <c r="R69" i="16"/>
  <c r="I69" i="16"/>
  <c r="AK68" i="16"/>
  <c r="AB68" i="16"/>
  <c r="R68" i="16"/>
  <c r="I68" i="16"/>
  <c r="AK67" i="16"/>
  <c r="AB67" i="16"/>
  <c r="R67" i="16"/>
  <c r="I67" i="16"/>
  <c r="AK66" i="16"/>
  <c r="AB66" i="16"/>
  <c r="R66" i="16"/>
  <c r="I66" i="16"/>
  <c r="AK65" i="16"/>
  <c r="AB65" i="16"/>
  <c r="R65" i="16"/>
  <c r="I65" i="16"/>
  <c r="AK64" i="16"/>
  <c r="AB64" i="16"/>
  <c r="R64" i="16"/>
  <c r="I64" i="16"/>
  <c r="AI63" i="16"/>
  <c r="AH63" i="16"/>
  <c r="AG63" i="16"/>
  <c r="AF63" i="16"/>
  <c r="AE63" i="16"/>
  <c r="AD63" i="16"/>
  <c r="Z63" i="16"/>
  <c r="X63" i="16"/>
  <c r="W63" i="16"/>
  <c r="V63" i="16"/>
  <c r="P63" i="16"/>
  <c r="N63" i="16"/>
  <c r="M63" i="16"/>
  <c r="L63" i="16"/>
  <c r="K63" i="16"/>
  <c r="G63" i="16"/>
  <c r="E63" i="16"/>
  <c r="D63" i="16"/>
  <c r="C63" i="16"/>
  <c r="AK62" i="16"/>
  <c r="AB62" i="16"/>
  <c r="R62" i="16"/>
  <c r="I62" i="16"/>
  <c r="AK61" i="16"/>
  <c r="AB61" i="16"/>
  <c r="R61" i="16"/>
  <c r="I61" i="16"/>
  <c r="AK60" i="16"/>
  <c r="AB60" i="16"/>
  <c r="R60" i="16"/>
  <c r="I60" i="16"/>
  <c r="AK59" i="16"/>
  <c r="AB59" i="16"/>
  <c r="R59" i="16"/>
  <c r="I59" i="16"/>
  <c r="AK58" i="16"/>
  <c r="AB58" i="16"/>
  <c r="R58" i="16"/>
  <c r="I58" i="16"/>
  <c r="AK57" i="16"/>
  <c r="AB57" i="16"/>
  <c r="R57" i="16"/>
  <c r="I57" i="16"/>
  <c r="AK56" i="16"/>
  <c r="AB56" i="16"/>
  <c r="R56" i="16"/>
  <c r="I56" i="16"/>
  <c r="AK55" i="16"/>
  <c r="AB55" i="16"/>
  <c r="R55" i="16"/>
  <c r="I55" i="16"/>
  <c r="AK54" i="16"/>
  <c r="AB54" i="16"/>
  <c r="R54" i="16"/>
  <c r="I54" i="16"/>
  <c r="AI53" i="16"/>
  <c r="AH53" i="16"/>
  <c r="AG53" i="16"/>
  <c r="AF53" i="16"/>
  <c r="AE53" i="16"/>
  <c r="AD53" i="16"/>
  <c r="Z53" i="16"/>
  <c r="X53" i="16"/>
  <c r="W53" i="16"/>
  <c r="V53" i="16"/>
  <c r="P53" i="16"/>
  <c r="N53" i="16"/>
  <c r="M53" i="16"/>
  <c r="L53" i="16"/>
  <c r="K53" i="16"/>
  <c r="G53" i="16"/>
  <c r="E53" i="16"/>
  <c r="D53" i="16"/>
  <c r="C53" i="16"/>
  <c r="AK52" i="16"/>
  <c r="AB52" i="16"/>
  <c r="R52" i="16"/>
  <c r="I52" i="16"/>
  <c r="AK51" i="16"/>
  <c r="AB51" i="16"/>
  <c r="R51" i="16"/>
  <c r="I51" i="16"/>
  <c r="AK50" i="16"/>
  <c r="AB50" i="16"/>
  <c r="R50" i="16"/>
  <c r="I50" i="16"/>
  <c r="AK49" i="16"/>
  <c r="AB49" i="16"/>
  <c r="R49" i="16"/>
  <c r="I49" i="16"/>
  <c r="AK48" i="16"/>
  <c r="AB48" i="16"/>
  <c r="R48" i="16"/>
  <c r="I48" i="16"/>
  <c r="AK47" i="16"/>
  <c r="AB47" i="16"/>
  <c r="R47" i="16"/>
  <c r="I47" i="16"/>
  <c r="AK46" i="16"/>
  <c r="AB46" i="16"/>
  <c r="R46" i="16"/>
  <c r="I46" i="16"/>
  <c r="AK45" i="16"/>
  <c r="AB45" i="16"/>
  <c r="R45" i="16"/>
  <c r="I45" i="16"/>
  <c r="AK44" i="16"/>
  <c r="AB44" i="16"/>
  <c r="R44" i="16"/>
  <c r="I44" i="16"/>
  <c r="AK43" i="16"/>
  <c r="AB43" i="16"/>
  <c r="R43" i="16"/>
  <c r="I43" i="16"/>
  <c r="AK42" i="16"/>
  <c r="AB42" i="16"/>
  <c r="R42" i="16"/>
  <c r="I42" i="16"/>
  <c r="AK41" i="16"/>
  <c r="AB41" i="16"/>
  <c r="R41" i="16"/>
  <c r="I41" i="16"/>
  <c r="AK40" i="16"/>
  <c r="AB40" i="16"/>
  <c r="R40" i="16"/>
  <c r="I40" i="16"/>
  <c r="AK39" i="16"/>
  <c r="AB39" i="16"/>
  <c r="R39" i="16"/>
  <c r="I39" i="16"/>
  <c r="AK38" i="16"/>
  <c r="AB38" i="16"/>
  <c r="R38" i="16"/>
  <c r="I38" i="16"/>
  <c r="AK37" i="16"/>
  <c r="AB37" i="16"/>
  <c r="R37" i="16"/>
  <c r="I37" i="16"/>
  <c r="AK36" i="16"/>
  <c r="AB36" i="16"/>
  <c r="R36" i="16"/>
  <c r="I36" i="16"/>
  <c r="AK35" i="16"/>
  <c r="AB35" i="16"/>
  <c r="R35" i="16"/>
  <c r="I35" i="16"/>
  <c r="AK34" i="16"/>
  <c r="AB34" i="16"/>
  <c r="R34" i="16"/>
  <c r="I34" i="16"/>
  <c r="AI33" i="16"/>
  <c r="AH33" i="16"/>
  <c r="AG33" i="16"/>
  <c r="AF33" i="16"/>
  <c r="AE33" i="16"/>
  <c r="AD33" i="16"/>
  <c r="Z33" i="16"/>
  <c r="X33" i="16"/>
  <c r="W33" i="16"/>
  <c r="V33" i="16"/>
  <c r="P33" i="16"/>
  <c r="N33" i="16"/>
  <c r="M33" i="16"/>
  <c r="L33" i="16"/>
  <c r="K33" i="16"/>
  <c r="G33" i="16"/>
  <c r="E33" i="16"/>
  <c r="D33" i="16"/>
  <c r="C33" i="16"/>
  <c r="AK32" i="16"/>
  <c r="AB32" i="16"/>
  <c r="R32" i="16"/>
  <c r="I32" i="16"/>
  <c r="AK31" i="16"/>
  <c r="AB31" i="16"/>
  <c r="R31" i="16"/>
  <c r="I31" i="16"/>
  <c r="AK30" i="16"/>
  <c r="AB30" i="16"/>
  <c r="R30" i="16"/>
  <c r="I30" i="16"/>
  <c r="AK29" i="16"/>
  <c r="AB29" i="16"/>
  <c r="R29" i="16"/>
  <c r="I29" i="16"/>
  <c r="AK28" i="16"/>
  <c r="AB28" i="16"/>
  <c r="R28" i="16"/>
  <c r="I28" i="16"/>
  <c r="AK27" i="16"/>
  <c r="AB27" i="16"/>
  <c r="R27" i="16"/>
  <c r="I27" i="16"/>
  <c r="AK26" i="16"/>
  <c r="AB26" i="16"/>
  <c r="R26" i="16"/>
  <c r="I26" i="16"/>
  <c r="AK25" i="16"/>
  <c r="AB25" i="16"/>
  <c r="R25" i="16"/>
  <c r="I25" i="16"/>
  <c r="AK24" i="16"/>
  <c r="AB24" i="16"/>
  <c r="R24" i="16"/>
  <c r="I24" i="16"/>
  <c r="AK23" i="16"/>
  <c r="AB23" i="16"/>
  <c r="R23" i="16"/>
  <c r="I23" i="16"/>
  <c r="AK22" i="16"/>
  <c r="AB22" i="16"/>
  <c r="R22" i="16"/>
  <c r="I22" i="16"/>
  <c r="AI21" i="16"/>
  <c r="AH21" i="16"/>
  <c r="AG21" i="16"/>
  <c r="AF21" i="16"/>
  <c r="AE21" i="16"/>
  <c r="AD21" i="16"/>
  <c r="Z21" i="16"/>
  <c r="X21" i="16"/>
  <c r="W21" i="16"/>
  <c r="V21" i="16"/>
  <c r="P21" i="16"/>
  <c r="N21" i="16"/>
  <c r="M21" i="16"/>
  <c r="L21" i="16"/>
  <c r="K21" i="16"/>
  <c r="G21" i="16"/>
  <c r="E21" i="16"/>
  <c r="D21" i="16"/>
  <c r="C21" i="16"/>
  <c r="DD343" i="20" l="1"/>
  <c r="DP495" i="20"/>
  <c r="EG544" i="20"/>
  <c r="DW342" i="20"/>
  <c r="DW345" i="20" s="1"/>
  <c r="AT543" i="20"/>
  <c r="AT549" i="20" s="1"/>
  <c r="AT493" i="20"/>
  <c r="AT498" i="20" s="1"/>
  <c r="EG313" i="20"/>
  <c r="DD342" i="20"/>
  <c r="DT346" i="20"/>
  <c r="EF275" i="20"/>
  <c r="EA275" i="20"/>
  <c r="EG275" i="20" s="1"/>
  <c r="DT345" i="20"/>
  <c r="EF123" i="20"/>
  <c r="DU342" i="20"/>
  <c r="EE387" i="20"/>
  <c r="EE485" i="20" s="1"/>
  <c r="ED485" i="20"/>
  <c r="DV543" i="20"/>
  <c r="DV493" i="20"/>
  <c r="DV498" i="20" s="1"/>
  <c r="DY123" i="20"/>
  <c r="EG123" i="20" s="1"/>
  <c r="DU345" i="20"/>
  <c r="DO387" i="20"/>
  <c r="DO485" i="20" s="1"/>
  <c r="DN485" i="20"/>
  <c r="EF544" i="20"/>
  <c r="DJ485" i="20"/>
  <c r="DK387" i="20"/>
  <c r="DK485" i="20" s="1"/>
  <c r="DP313" i="20"/>
  <c r="AU498" i="20"/>
  <c r="DQ544" i="20"/>
  <c r="EA387" i="20"/>
  <c r="EA485" i="20" s="1"/>
  <c r="DZ485" i="20"/>
  <c r="AW342" i="20"/>
  <c r="AW345" i="20" s="1"/>
  <c r="DV549" i="20"/>
  <c r="AR493" i="20"/>
  <c r="AR543" i="20"/>
  <c r="AR549" i="20" s="1"/>
  <c r="DG345" i="20"/>
  <c r="DG493" i="20" s="1"/>
  <c r="EA309" i="20"/>
  <c r="EG309" i="20"/>
  <c r="EF313" i="20"/>
  <c r="EA339" i="20"/>
  <c r="DZ342" i="20"/>
  <c r="DZ345" i="20" s="1"/>
  <c r="AS345" i="20"/>
  <c r="CR296" i="20"/>
  <c r="CZ296" i="20" s="1"/>
  <c r="CC296" i="20"/>
  <c r="CC342" i="20" s="1"/>
  <c r="BU296" i="20"/>
  <c r="BU342" i="20" s="1"/>
  <c r="CZ544" i="20"/>
  <c r="EF495" i="20"/>
  <c r="EC544" i="20"/>
  <c r="EC495" i="20"/>
  <c r="EG495" i="20" s="1"/>
  <c r="DG498" i="20"/>
  <c r="EB549" i="20"/>
  <c r="EC496" i="20"/>
  <c r="EG485" i="20"/>
  <c r="EC545" i="20"/>
  <c r="EF496" i="20"/>
  <c r="EB498" i="20"/>
  <c r="DG543" i="20"/>
  <c r="DG549" i="20" s="1"/>
  <c r="DD346" i="20"/>
  <c r="DQ339" i="20"/>
  <c r="DK304" i="20"/>
  <c r="DQ304" i="20" s="1"/>
  <c r="DP304" i="20"/>
  <c r="DF345" i="20"/>
  <c r="DF493" i="20" s="1"/>
  <c r="DF498" i="20" s="1"/>
  <c r="DQ123" i="20"/>
  <c r="DF346" i="20"/>
  <c r="DQ495" i="20"/>
  <c r="CJ544" i="20"/>
  <c r="DE342" i="20"/>
  <c r="DE345" i="20" s="1"/>
  <c r="DJ342" i="20"/>
  <c r="DJ345" i="20" s="1"/>
  <c r="DL545" i="20"/>
  <c r="DL496" i="20"/>
  <c r="DP485" i="20"/>
  <c r="BJ346" i="20"/>
  <c r="BM345" i="20"/>
  <c r="BM543" i="20" s="1"/>
  <c r="BM549" i="20" s="1"/>
  <c r="DD345" i="20"/>
  <c r="DQ124" i="20"/>
  <c r="AV343" i="20"/>
  <c r="CA345" i="20"/>
  <c r="CA493" i="20" s="1"/>
  <c r="CA498" i="20" s="1"/>
  <c r="BJ345" i="20"/>
  <c r="BJ543" i="20" s="1"/>
  <c r="BJ549" i="20" s="1"/>
  <c r="BL346" i="20"/>
  <c r="BZ345" i="20"/>
  <c r="BZ493" i="20" s="1"/>
  <c r="BZ498" i="20" s="1"/>
  <c r="CZ495" i="20"/>
  <c r="CQ345" i="20"/>
  <c r="CQ493" i="20" s="1"/>
  <c r="CQ498" i="20" s="1"/>
  <c r="CJ495" i="20"/>
  <c r="AN544" i="20"/>
  <c r="BY342" i="20"/>
  <c r="BY345" i="20" s="1"/>
  <c r="BY543" i="20" s="1"/>
  <c r="BY549" i="20" s="1"/>
  <c r="AN495" i="20"/>
  <c r="BT342" i="20"/>
  <c r="BK345" i="20"/>
  <c r="BK493" i="20" s="1"/>
  <c r="BK498" i="20" s="1"/>
  <c r="CO342" i="20"/>
  <c r="CO345" i="20" s="1"/>
  <c r="BZ346" i="20"/>
  <c r="Y544" i="20"/>
  <c r="U498" i="20"/>
  <c r="BP545" i="20"/>
  <c r="BT545" i="20" s="1"/>
  <c r="BP496" i="20"/>
  <c r="BT496" i="20" s="1"/>
  <c r="BT485" i="20"/>
  <c r="AZ545" i="20"/>
  <c r="BD545" i="20" s="1"/>
  <c r="BA485" i="20"/>
  <c r="AZ496" i="20"/>
  <c r="BD496" i="20" s="1"/>
  <c r="BD485" i="20"/>
  <c r="CG544" i="20"/>
  <c r="CK544" i="20" s="1"/>
  <c r="CG495" i="20"/>
  <c r="BQ485" i="20"/>
  <c r="AK496" i="20"/>
  <c r="AO496" i="20" s="1"/>
  <c r="CS123" i="20"/>
  <c r="CG485" i="20"/>
  <c r="CF496" i="20"/>
  <c r="CJ496" i="20" s="1"/>
  <c r="CJ485" i="20"/>
  <c r="CF545" i="20"/>
  <c r="CJ545" i="20" s="1"/>
  <c r="CN342" i="20"/>
  <c r="CN345" i="20" s="1"/>
  <c r="CN343" i="20"/>
  <c r="CN346" i="20" s="1"/>
  <c r="BX342" i="20"/>
  <c r="CV496" i="20"/>
  <c r="CZ496" i="20" s="1"/>
  <c r="CZ485" i="20"/>
  <c r="CW485" i="20"/>
  <c r="CV545" i="20"/>
  <c r="CZ545" i="20" s="1"/>
  <c r="CZ123" i="20"/>
  <c r="BD544" i="20"/>
  <c r="BP544" i="20"/>
  <c r="BP495" i="20"/>
  <c r="BT495" i="20" s="1"/>
  <c r="BT374" i="20"/>
  <c r="AO495" i="20"/>
  <c r="CW544" i="20"/>
  <c r="DA544" i="20" s="1"/>
  <c r="CW495" i="20"/>
  <c r="AR498" i="20"/>
  <c r="BD495" i="20"/>
  <c r="CR285" i="20"/>
  <c r="DH285" i="20" s="1"/>
  <c r="CB342" i="20"/>
  <c r="CB345" i="20" s="1"/>
  <c r="CB493" i="20" s="1"/>
  <c r="CB498" i="20" s="1"/>
  <c r="BL345" i="20"/>
  <c r="BL493" i="20" s="1"/>
  <c r="BL498" i="20" s="1"/>
  <c r="CP346" i="20"/>
  <c r="CB343" i="20"/>
  <c r="CB346" i="20" s="1"/>
  <c r="DA374" i="20"/>
  <c r="CP345" i="20"/>
  <c r="AV493" i="20"/>
  <c r="AV498" i="20" s="1"/>
  <c r="BH346" i="20"/>
  <c r="BX343" i="20"/>
  <c r="BX346" i="20" s="1"/>
  <c r="CK495" i="20"/>
  <c r="BQ544" i="20"/>
  <c r="BQ495" i="20"/>
  <c r="BU495" i="20" s="1"/>
  <c r="BD345" i="20"/>
  <c r="DA21" i="20"/>
  <c r="BA495" i="20"/>
  <c r="BA544" i="20"/>
  <c r="BE544" i="20" s="1"/>
  <c r="CS285" i="20"/>
  <c r="DI285" i="20" s="1"/>
  <c r="CC123" i="20"/>
  <c r="N345" i="20"/>
  <c r="N493" i="20" s="1"/>
  <c r="N498" i="20" s="1"/>
  <c r="BU124" i="20"/>
  <c r="AZ493" i="20"/>
  <c r="AZ543" i="20"/>
  <c r="BU123" i="20"/>
  <c r="BI345" i="20"/>
  <c r="BH345" i="20"/>
  <c r="BT123" i="20"/>
  <c r="AJ543" i="20"/>
  <c r="CK124" i="20"/>
  <c r="BE343" i="20"/>
  <c r="AL549" i="20"/>
  <c r="Y485" i="20"/>
  <c r="U545" i="20"/>
  <c r="AJ496" i="20"/>
  <c r="AN496" i="20" s="1"/>
  <c r="AJ545" i="20"/>
  <c r="AN545" i="20" s="1"/>
  <c r="AO485" i="20"/>
  <c r="AK545" i="20"/>
  <c r="AO544" i="20"/>
  <c r="AH549" i="20"/>
  <c r="T496" i="20"/>
  <c r="T498" i="20" s="1"/>
  <c r="T545" i="20"/>
  <c r="X545" i="20" s="1"/>
  <c r="X544" i="20"/>
  <c r="AJ493" i="20"/>
  <c r="AF346" i="20"/>
  <c r="AV346" i="20" s="1"/>
  <c r="I496" i="20"/>
  <c r="O345" i="20"/>
  <c r="AB346" i="20"/>
  <c r="AR346" i="20" s="1"/>
  <c r="AD346" i="20"/>
  <c r="AT346" i="20" s="1"/>
  <c r="AD345" i="20"/>
  <c r="AN342" i="20"/>
  <c r="X342" i="20"/>
  <c r="P345" i="20"/>
  <c r="AO343" i="20"/>
  <c r="AE345" i="20"/>
  <c r="AE493" i="20" s="1"/>
  <c r="AE498" i="20" s="1"/>
  <c r="AN485" i="20"/>
  <c r="Q345" i="20"/>
  <c r="AF345" i="20"/>
  <c r="AN123" i="20"/>
  <c r="AB345" i="20"/>
  <c r="X485" i="20"/>
  <c r="AG345" i="20"/>
  <c r="AG493" i="20" s="1"/>
  <c r="AG498" i="20" s="1"/>
  <c r="AO342" i="20"/>
  <c r="AO123" i="20"/>
  <c r="AC345" i="20"/>
  <c r="AC493" i="20" s="1"/>
  <c r="L345" i="20"/>
  <c r="AO124" i="20"/>
  <c r="L346" i="20"/>
  <c r="I498" i="20"/>
  <c r="Y495" i="20"/>
  <c r="Y342" i="20"/>
  <c r="M345" i="20"/>
  <c r="N346" i="20"/>
  <c r="P346" i="20"/>
  <c r="Y343" i="20"/>
  <c r="Y123" i="20"/>
  <c r="X123" i="20"/>
  <c r="Y124" i="20"/>
  <c r="T346" i="20"/>
  <c r="I346" i="20"/>
  <c r="I491" i="16"/>
  <c r="R491" i="16"/>
  <c r="T491" i="16" s="1"/>
  <c r="T268" i="16"/>
  <c r="AM286" i="16"/>
  <c r="AM311" i="16"/>
  <c r="AM315" i="16"/>
  <c r="T324" i="16"/>
  <c r="AM112" i="16"/>
  <c r="AM114" i="16"/>
  <c r="AM118" i="16"/>
  <c r="AM175" i="16"/>
  <c r="R281" i="16"/>
  <c r="T338" i="16"/>
  <c r="T115" i="16"/>
  <c r="AM210" i="16"/>
  <c r="AM212" i="16"/>
  <c r="AM214" i="16"/>
  <c r="AM218" i="16"/>
  <c r="AM220" i="16"/>
  <c r="AM222" i="16"/>
  <c r="AM226" i="16"/>
  <c r="AM228" i="16"/>
  <c r="AM232" i="16"/>
  <c r="AM272" i="16"/>
  <c r="AM274" i="16"/>
  <c r="AM280" i="16"/>
  <c r="AM307" i="16"/>
  <c r="T341" i="16"/>
  <c r="T318" i="16"/>
  <c r="R265" i="16"/>
  <c r="R173" i="16"/>
  <c r="T310" i="16"/>
  <c r="Q123" i="16"/>
  <c r="Q339" i="16"/>
  <c r="Q342" i="16" s="1"/>
  <c r="AB292" i="16"/>
  <c r="AM319" i="16"/>
  <c r="T326" i="16"/>
  <c r="T328" i="16"/>
  <c r="R21" i="16"/>
  <c r="AM264" i="16"/>
  <c r="AM294" i="16"/>
  <c r="T25" i="16"/>
  <c r="T29" i="16"/>
  <c r="AM55" i="16"/>
  <c r="AM57" i="16"/>
  <c r="AM59" i="16"/>
  <c r="AM61" i="16"/>
  <c r="T105" i="16"/>
  <c r="AM119" i="16"/>
  <c r="T215" i="16"/>
  <c r="AM336" i="16"/>
  <c r="AM341" i="16"/>
  <c r="AM333" i="16"/>
  <c r="AM23" i="16"/>
  <c r="AM27" i="16"/>
  <c r="AM76" i="16"/>
  <c r="AM103" i="16"/>
  <c r="AM105" i="16"/>
  <c r="T110" i="16"/>
  <c r="AM70" i="16"/>
  <c r="T40" i="16"/>
  <c r="T89" i="16"/>
  <c r="T254" i="16"/>
  <c r="T28" i="16"/>
  <c r="T30" i="16"/>
  <c r="T32" i="16"/>
  <c r="AM58" i="16"/>
  <c r="AM120" i="16"/>
  <c r="AM298" i="16"/>
  <c r="AM40" i="16"/>
  <c r="AM46" i="16"/>
  <c r="AM50" i="16"/>
  <c r="AM87" i="16"/>
  <c r="AM91" i="16"/>
  <c r="T270" i="16"/>
  <c r="AM275" i="16"/>
  <c r="T288" i="16"/>
  <c r="AM304" i="16"/>
  <c r="T311" i="16"/>
  <c r="T313" i="16"/>
  <c r="AM73" i="16"/>
  <c r="I111" i="16"/>
  <c r="AB121" i="16"/>
  <c r="T251" i="16"/>
  <c r="AM268" i="16"/>
  <c r="AM270" i="16"/>
  <c r="T93" i="16"/>
  <c r="AM225" i="16"/>
  <c r="T246" i="16"/>
  <c r="T248" i="16"/>
  <c r="T250" i="16"/>
  <c r="AM310" i="16"/>
  <c r="AM314" i="16"/>
  <c r="AM324" i="16"/>
  <c r="AM328" i="16"/>
  <c r="AM334" i="16"/>
  <c r="T323" i="16"/>
  <c r="T239" i="16"/>
  <c r="T98" i="16"/>
  <c r="I33" i="16"/>
  <c r="AM35" i="16"/>
  <c r="AM37" i="16"/>
  <c r="AM39" i="16"/>
  <c r="AM43" i="16"/>
  <c r="AM90" i="16"/>
  <c r="AM107" i="16"/>
  <c r="AM109" i="16"/>
  <c r="AM237" i="16"/>
  <c r="R33" i="16"/>
  <c r="AB316" i="16"/>
  <c r="T22" i="16"/>
  <c r="T26" i="16"/>
  <c r="AK111" i="16"/>
  <c r="R305" i="16"/>
  <c r="AK309" i="16"/>
  <c r="AM26" i="16"/>
  <c r="AM32" i="16"/>
  <c r="AM34" i="16"/>
  <c r="AM38" i="16"/>
  <c r="T55" i="16"/>
  <c r="AM77" i="16"/>
  <c r="AM108" i="16"/>
  <c r="T210" i="16"/>
  <c r="T218" i="16"/>
  <c r="T220" i="16"/>
  <c r="T222" i="16"/>
  <c r="AM238" i="16"/>
  <c r="T302" i="16"/>
  <c r="T304" i="16"/>
  <c r="T286" i="16"/>
  <c r="T327" i="16"/>
  <c r="T103" i="16"/>
  <c r="AM49" i="16"/>
  <c r="AM51" i="16"/>
  <c r="R63" i="16"/>
  <c r="T66" i="16"/>
  <c r="AM78" i="16"/>
  <c r="T97" i="16"/>
  <c r="T241" i="16"/>
  <c r="T249" i="16"/>
  <c r="T266" i="16"/>
  <c r="AM329" i="16"/>
  <c r="T47" i="16"/>
  <c r="T315" i="16"/>
  <c r="T331" i="16"/>
  <c r="R92" i="16"/>
  <c r="AB99" i="16"/>
  <c r="AM221" i="16"/>
  <c r="AM229" i="16"/>
  <c r="AM231" i="16"/>
  <c r="AM235" i="16"/>
  <c r="AM247" i="16"/>
  <c r="T285" i="16"/>
  <c r="T287" i="16"/>
  <c r="T289" i="16"/>
  <c r="T322" i="16"/>
  <c r="T95" i="16"/>
  <c r="T176" i="16"/>
  <c r="AM216" i="16"/>
  <c r="T224" i="16"/>
  <c r="T228" i="16"/>
  <c r="T236" i="16"/>
  <c r="T255" i="16"/>
  <c r="AK267" i="16"/>
  <c r="AM284" i="16"/>
  <c r="I292" i="16"/>
  <c r="AK321" i="16"/>
  <c r="AM60" i="16"/>
  <c r="T77" i="16"/>
  <c r="AK106" i="16"/>
  <c r="T37" i="16"/>
  <c r="T39" i="16"/>
  <c r="T67" i="16"/>
  <c r="T73" i="16"/>
  <c r="T41" i="16"/>
  <c r="I53" i="16"/>
  <c r="T59" i="16"/>
  <c r="AM117" i="16"/>
  <c r="T238" i="16"/>
  <c r="AM249" i="16"/>
  <c r="R300" i="16"/>
  <c r="T301" i="16"/>
  <c r="AB321" i="16"/>
  <c r="AB53" i="16"/>
  <c r="T88" i="16"/>
  <c r="AM93" i="16"/>
  <c r="T102" i="16"/>
  <c r="I106" i="16"/>
  <c r="T108" i="16"/>
  <c r="T217" i="16"/>
  <c r="T244" i="16"/>
  <c r="AM266" i="16"/>
  <c r="T273" i="16"/>
  <c r="T283" i="16"/>
  <c r="R370" i="16"/>
  <c r="AM62" i="16"/>
  <c r="AH124" i="16"/>
  <c r="T31" i="16"/>
  <c r="T45" i="16"/>
  <c r="T57" i="16"/>
  <c r="AM83" i="16"/>
  <c r="AM115" i="16"/>
  <c r="AB180" i="16"/>
  <c r="AM253" i="16"/>
  <c r="AM290" i="16"/>
  <c r="I305" i="16"/>
  <c r="T307" i="16"/>
  <c r="T319" i="16"/>
  <c r="T24" i="16"/>
  <c r="AM29" i="16"/>
  <c r="AM45" i="16"/>
  <c r="AM47" i="16"/>
  <c r="T64" i="16"/>
  <c r="T70" i="16"/>
  <c r="T78" i="16"/>
  <c r="T82" i="16"/>
  <c r="AM88" i="16"/>
  <c r="T90" i="16"/>
  <c r="R99" i="16"/>
  <c r="R111" i="16"/>
  <c r="T118" i="16"/>
  <c r="T120" i="16"/>
  <c r="T175" i="16"/>
  <c r="AM209" i="16"/>
  <c r="AM213" i="16"/>
  <c r="AM219" i="16"/>
  <c r="AM230" i="16"/>
  <c r="AM244" i="16"/>
  <c r="AM248" i="16"/>
  <c r="T252" i="16"/>
  <c r="T256" i="16"/>
  <c r="T258" i="16"/>
  <c r="T260" i="16"/>
  <c r="I267" i="16"/>
  <c r="AB271" i="16"/>
  <c r="AM273" i="16"/>
  <c r="T279" i="16"/>
  <c r="AM285" i="16"/>
  <c r="T291" i="16"/>
  <c r="AM293" i="16"/>
  <c r="AM297" i="16"/>
  <c r="AM299" i="16"/>
  <c r="AM301" i="16"/>
  <c r="T312" i="16"/>
  <c r="AM323" i="16"/>
  <c r="AB335" i="16"/>
  <c r="I353" i="16"/>
  <c r="AB265" i="16"/>
  <c r="I271" i="16"/>
  <c r="AM279" i="16"/>
  <c r="AM291" i="16"/>
  <c r="I335" i="16"/>
  <c r="AK33" i="16"/>
  <c r="AM36" i="16"/>
  <c r="T44" i="16"/>
  <c r="T46" i="16"/>
  <c r="T48" i="16"/>
  <c r="AM66" i="16"/>
  <c r="AM74" i="16"/>
  <c r="AM96" i="16"/>
  <c r="AM110" i="16"/>
  <c r="I156" i="16"/>
  <c r="AM162" i="16"/>
  <c r="AM179" i="16"/>
  <c r="AM227" i="16"/>
  <c r="R234" i="16"/>
  <c r="AK234" i="16"/>
  <c r="AM256" i="16"/>
  <c r="I265" i="16"/>
  <c r="T320" i="16"/>
  <c r="AB267" i="16"/>
  <c r="T284" i="16"/>
  <c r="T296" i="16"/>
  <c r="T298" i="16"/>
  <c r="AM302" i="16"/>
  <c r="AM306" i="16"/>
  <c r="AM320" i="16"/>
  <c r="T332" i="16"/>
  <c r="T334" i="16"/>
  <c r="R335" i="16"/>
  <c r="R353" i="16"/>
  <c r="AM198" i="16"/>
  <c r="AM200" i="16"/>
  <c r="AM206" i="16"/>
  <c r="AM183" i="16"/>
  <c r="T193" i="16"/>
  <c r="T205" i="16"/>
  <c r="AM207" i="16"/>
  <c r="T49" i="16"/>
  <c r="T34" i="16"/>
  <c r="AM44" i="16"/>
  <c r="G124" i="16"/>
  <c r="P124" i="16"/>
  <c r="AK180" i="16"/>
  <c r="AM22" i="16"/>
  <c r="AM25" i="16"/>
  <c r="T36" i="16"/>
  <c r="T43" i="16"/>
  <c r="T50" i="16"/>
  <c r="T52" i="16"/>
  <c r="T61" i="16"/>
  <c r="AM64" i="16"/>
  <c r="T68" i="16"/>
  <c r="T79" i="16"/>
  <c r="AK92" i="16"/>
  <c r="AM95" i="16"/>
  <c r="I99" i="16"/>
  <c r="AM100" i="16"/>
  <c r="T104" i="16"/>
  <c r="AB106" i="16"/>
  <c r="AB111" i="16"/>
  <c r="AM113" i="16"/>
  <c r="T123" i="16"/>
  <c r="T163" i="16"/>
  <c r="T165" i="16"/>
  <c r="L339" i="16"/>
  <c r="AM177" i="16"/>
  <c r="T211" i="16"/>
  <c r="T223" i="16"/>
  <c r="AM233" i="16"/>
  <c r="T237" i="16"/>
  <c r="AM254" i="16"/>
  <c r="AM269" i="16"/>
  <c r="T275" i="16"/>
  <c r="AM296" i="16"/>
  <c r="AM303" i="16"/>
  <c r="I309" i="16"/>
  <c r="AB309" i="16"/>
  <c r="I316" i="16"/>
  <c r="AM318" i="16"/>
  <c r="T325" i="16"/>
  <c r="AM330" i="16"/>
  <c r="I370" i="16"/>
  <c r="AB300" i="16"/>
  <c r="AB305" i="16"/>
  <c r="AM56" i="16"/>
  <c r="AK101" i="16"/>
  <c r="I180" i="16"/>
  <c r="AG124" i="16"/>
  <c r="AM24" i="16"/>
  <c r="AM31" i="16"/>
  <c r="AM41" i="16"/>
  <c r="AM52" i="16"/>
  <c r="AM54" i="16"/>
  <c r="T58" i="16"/>
  <c r="AB63" i="16"/>
  <c r="AM68" i="16"/>
  <c r="T72" i="16"/>
  <c r="AB75" i="16"/>
  <c r="T76" i="16"/>
  <c r="AM81" i="16"/>
  <c r="AM85" i="16"/>
  <c r="T96" i="16"/>
  <c r="AM97" i="16"/>
  <c r="AM104" i="16"/>
  <c r="T114" i="16"/>
  <c r="T202" i="16"/>
  <c r="AM211" i="16"/>
  <c r="AM215" i="16"/>
  <c r="AM217" i="16"/>
  <c r="AM223" i="16"/>
  <c r="T227" i="16"/>
  <c r="T232" i="16"/>
  <c r="AM246" i="16"/>
  <c r="AM251" i="16"/>
  <c r="AM260" i="16"/>
  <c r="R271" i="16"/>
  <c r="AM282" i="16"/>
  <c r="R292" i="16"/>
  <c r="R316" i="16"/>
  <c r="AM325" i="16"/>
  <c r="T329" i="16"/>
  <c r="I321" i="16"/>
  <c r="AM322" i="16"/>
  <c r="AM327" i="16"/>
  <c r="AB353" i="16"/>
  <c r="T69" i="16"/>
  <c r="AM72" i="16"/>
  <c r="AK75" i="16"/>
  <c r="T80" i="16"/>
  <c r="AM178" i="16"/>
  <c r="T212" i="16"/>
  <c r="T214" i="16"/>
  <c r="T229" i="16"/>
  <c r="T257" i="16"/>
  <c r="T274" i="16"/>
  <c r="I281" i="16"/>
  <c r="I21" i="16"/>
  <c r="AM28" i="16"/>
  <c r="AM67" i="16"/>
  <c r="AM69" i="16"/>
  <c r="T71" i="16"/>
  <c r="N124" i="16"/>
  <c r="AM80" i="16"/>
  <c r="T116" i="16"/>
  <c r="AI339" i="16"/>
  <c r="AM188" i="16"/>
  <c r="AM190" i="16"/>
  <c r="T216" i="16"/>
  <c r="AM239" i="16"/>
  <c r="AM241" i="16"/>
  <c r="AM243" i="16"/>
  <c r="T247" i="16"/>
  <c r="T276" i="16"/>
  <c r="R309" i="16"/>
  <c r="AB92" i="16"/>
  <c r="AK99" i="16"/>
  <c r="R101" i="16"/>
  <c r="T159" i="16"/>
  <c r="T177" i="16"/>
  <c r="T179" i="16"/>
  <c r="T191" i="16"/>
  <c r="AM224" i="16"/>
  <c r="T231" i="16"/>
  <c r="T235" i="16"/>
  <c r="T240" i="16"/>
  <c r="T242" i="16"/>
  <c r="AM245" i="16"/>
  <c r="AM255" i="16"/>
  <c r="AM257" i="16"/>
  <c r="AM259" i="16"/>
  <c r="T269" i="16"/>
  <c r="AM276" i="16"/>
  <c r="AM283" i="16"/>
  <c r="AM288" i="16"/>
  <c r="T294" i="16"/>
  <c r="T303" i="16"/>
  <c r="AM308" i="16"/>
  <c r="AM312" i="16"/>
  <c r="AM326" i="16"/>
  <c r="T330" i="16"/>
  <c r="AM331" i="16"/>
  <c r="AK353" i="16"/>
  <c r="AM159" i="16"/>
  <c r="T160" i="16"/>
  <c r="T168" i="16"/>
  <c r="T170" i="16"/>
  <c r="AM166" i="16"/>
  <c r="AM170" i="16"/>
  <c r="I173" i="16"/>
  <c r="T161" i="16"/>
  <c r="AM191" i="16"/>
  <c r="AM193" i="16"/>
  <c r="AM199" i="16"/>
  <c r="T196" i="16"/>
  <c r="T198" i="16"/>
  <c r="AM192" i="16"/>
  <c r="AM160" i="16"/>
  <c r="AM167" i="16"/>
  <c r="AM169" i="16"/>
  <c r="AM172" i="16"/>
  <c r="AM157" i="16"/>
  <c r="T166" i="16"/>
  <c r="AM164" i="16"/>
  <c r="T158" i="16"/>
  <c r="AM168" i="16"/>
  <c r="W339" i="16"/>
  <c r="AM163" i="16"/>
  <c r="T167" i="16"/>
  <c r="T172" i="16"/>
  <c r="AM165" i="16"/>
  <c r="AM205" i="16"/>
  <c r="I208" i="16"/>
  <c r="AM186" i="16"/>
  <c r="T200" i="16"/>
  <c r="AM194" i="16"/>
  <c r="AM181" i="16"/>
  <c r="T195" i="16"/>
  <c r="AM187" i="16"/>
  <c r="T207" i="16"/>
  <c r="AM196" i="16"/>
  <c r="T206" i="16"/>
  <c r="T182" i="16"/>
  <c r="AB208" i="16"/>
  <c r="AM182" i="16"/>
  <c r="T184" i="16"/>
  <c r="T188" i="16"/>
  <c r="T203" i="16"/>
  <c r="P339" i="16"/>
  <c r="T181" i="16"/>
  <c r="T194" i="16"/>
  <c r="T187" i="16"/>
  <c r="AM203" i="16"/>
  <c r="AM195" i="16"/>
  <c r="AM202" i="16"/>
  <c r="AM185" i="16"/>
  <c r="AM204" i="16"/>
  <c r="T201" i="16"/>
  <c r="T189" i="16"/>
  <c r="T183" i="16"/>
  <c r="AM184" i="16"/>
  <c r="T199" i="16"/>
  <c r="AK208" i="16"/>
  <c r="AM82" i="16"/>
  <c r="AM84" i="16"/>
  <c r="AK86" i="16"/>
  <c r="AB86" i="16"/>
  <c r="R86" i="16"/>
  <c r="AM79" i="16"/>
  <c r="T84" i="16"/>
  <c r="AF124" i="16"/>
  <c r="AK21" i="16"/>
  <c r="T60" i="16"/>
  <c r="T100" i="16"/>
  <c r="L124" i="16"/>
  <c r="AB33" i="16"/>
  <c r="AD124" i="16"/>
  <c r="T27" i="16"/>
  <c r="AI124" i="16"/>
  <c r="T35" i="16"/>
  <c r="T51" i="16"/>
  <c r="I63" i="16"/>
  <c r="AK63" i="16"/>
  <c r="AM89" i="16"/>
  <c r="R121" i="16"/>
  <c r="AM176" i="16"/>
  <c r="I75" i="16"/>
  <c r="C124" i="16"/>
  <c r="T117" i="16"/>
  <c r="X339" i="16"/>
  <c r="AB173" i="16"/>
  <c r="R75" i="16"/>
  <c r="AH123" i="16"/>
  <c r="AK123" i="16" s="1"/>
  <c r="AM123" i="16" s="1"/>
  <c r="W124" i="16"/>
  <c r="T109" i="16"/>
  <c r="AE124" i="16"/>
  <c r="K339" i="16"/>
  <c r="R156" i="16"/>
  <c r="AK173" i="16"/>
  <c r="E124" i="16"/>
  <c r="T112" i="16"/>
  <c r="T209" i="16"/>
  <c r="V124" i="16"/>
  <c r="AB21" i="16"/>
  <c r="T23" i="16"/>
  <c r="T85" i="16"/>
  <c r="K124" i="16"/>
  <c r="X124" i="16"/>
  <c r="R53" i="16"/>
  <c r="T54" i="16"/>
  <c r="T74" i="16"/>
  <c r="T192" i="16"/>
  <c r="AM242" i="16"/>
  <c r="T162" i="16"/>
  <c r="T225" i="16"/>
  <c r="T259" i="16"/>
  <c r="AM30" i="16"/>
  <c r="AM65" i="16"/>
  <c r="AM71" i="16"/>
  <c r="E339" i="16"/>
  <c r="AG339" i="16"/>
  <c r="AG338" i="16" s="1"/>
  <c r="AK338" i="16" s="1"/>
  <c r="AM338" i="16" s="1"/>
  <c r="AK281" i="16"/>
  <c r="AK300" i="16"/>
  <c r="T83" i="16"/>
  <c r="I86" i="16"/>
  <c r="I101" i="16"/>
  <c r="AM102" i="16"/>
  <c r="T107" i="16"/>
  <c r="G339" i="16"/>
  <c r="V339" i="16"/>
  <c r="AB156" i="16"/>
  <c r="AH339" i="16"/>
  <c r="AM158" i="16"/>
  <c r="T169" i="16"/>
  <c r="R180" i="16"/>
  <c r="T185" i="16"/>
  <c r="T190" i="16"/>
  <c r="T204" i="16"/>
  <c r="R208" i="16"/>
  <c r="T226" i="16"/>
  <c r="AM240" i="16"/>
  <c r="AM258" i="16"/>
  <c r="AK265" i="16"/>
  <c r="Z124" i="16"/>
  <c r="AK53" i="16"/>
  <c r="AD339" i="16"/>
  <c r="AK156" i="16"/>
  <c r="T219" i="16"/>
  <c r="T243" i="16"/>
  <c r="T38" i="16"/>
  <c r="AM42" i="16"/>
  <c r="T62" i="16"/>
  <c r="T81" i="16"/>
  <c r="T94" i="16"/>
  <c r="I121" i="16"/>
  <c r="AE339" i="16"/>
  <c r="T164" i="16"/>
  <c r="T197" i="16"/>
  <c r="T245" i="16"/>
  <c r="T290" i="16"/>
  <c r="T157" i="16"/>
  <c r="M124" i="16"/>
  <c r="T42" i="16"/>
  <c r="T119" i="16"/>
  <c r="AK121" i="16"/>
  <c r="T186" i="16"/>
  <c r="T230" i="16"/>
  <c r="T264" i="16"/>
  <c r="D124" i="16"/>
  <c r="AM48" i="16"/>
  <c r="T56" i="16"/>
  <c r="T65" i="16"/>
  <c r="AM94" i="16"/>
  <c r="R106" i="16"/>
  <c r="T113" i="16"/>
  <c r="D339" i="16"/>
  <c r="AM174" i="16"/>
  <c r="AM197" i="16"/>
  <c r="T213" i="16"/>
  <c r="I234" i="16"/>
  <c r="T253" i="16"/>
  <c r="T282" i="16"/>
  <c r="AM295" i="16"/>
  <c r="I92" i="16"/>
  <c r="AM98" i="16"/>
  <c r="AM116" i="16"/>
  <c r="AF339" i="16"/>
  <c r="AM161" i="16"/>
  <c r="AM189" i="16"/>
  <c r="T221" i="16"/>
  <c r="AM236" i="16"/>
  <c r="AM252" i="16"/>
  <c r="R267" i="16"/>
  <c r="AM289" i="16"/>
  <c r="T295" i="16"/>
  <c r="I300" i="16"/>
  <c r="AM313" i="16"/>
  <c r="AM332" i="16"/>
  <c r="T297" i="16"/>
  <c r="AK305" i="16"/>
  <c r="T306" i="16"/>
  <c r="AK271" i="16"/>
  <c r="T272" i="16"/>
  <c r="AB281" i="16"/>
  <c r="T314" i="16"/>
  <c r="T333" i="16"/>
  <c r="T91" i="16"/>
  <c r="AB101" i="16"/>
  <c r="M339" i="16"/>
  <c r="Z339" i="16"/>
  <c r="T178" i="16"/>
  <c r="AB234" i="16"/>
  <c r="T280" i="16"/>
  <c r="T308" i="16"/>
  <c r="AK316" i="16"/>
  <c r="T317" i="16"/>
  <c r="AK335" i="16"/>
  <c r="T336" i="16"/>
  <c r="T87" i="16"/>
  <c r="C339" i="16"/>
  <c r="N339" i="16"/>
  <c r="T174" i="16"/>
  <c r="AM201" i="16"/>
  <c r="T233" i="16"/>
  <c r="AM250" i="16"/>
  <c r="AM287" i="16"/>
  <c r="AK292" i="16"/>
  <c r="T293" i="16"/>
  <c r="T299" i="16"/>
  <c r="AM317" i="16"/>
  <c r="R321" i="16"/>
  <c r="EA342" i="20" l="1"/>
  <c r="EA345" i="20" s="1"/>
  <c r="EG339" i="20"/>
  <c r="DQ285" i="20"/>
  <c r="DY285" i="20"/>
  <c r="DU493" i="20"/>
  <c r="DU498" i="20" s="1"/>
  <c r="DU543" i="20"/>
  <c r="DU549" i="20" s="1"/>
  <c r="DP285" i="20"/>
  <c r="DX285" i="20"/>
  <c r="DK496" i="20"/>
  <c r="DK545" i="20"/>
  <c r="DZ545" i="20"/>
  <c r="EF545" i="20" s="1"/>
  <c r="DZ496" i="20"/>
  <c r="BE342" i="20"/>
  <c r="BE345" i="20" s="1"/>
  <c r="EA545" i="20"/>
  <c r="EG545" i="20" s="1"/>
  <c r="EA496" i="20"/>
  <c r="CQ543" i="20"/>
  <c r="CQ549" i="20" s="1"/>
  <c r="AS543" i="20"/>
  <c r="AS549" i="20" s="1"/>
  <c r="AS493" i="20"/>
  <c r="AS498" i="20" s="1"/>
  <c r="DN545" i="20"/>
  <c r="DN549" i="20" s="1"/>
  <c r="DN496" i="20"/>
  <c r="DN498" i="20" s="1"/>
  <c r="ED496" i="20"/>
  <c r="ED498" i="20" s="1"/>
  <c r="ED545" i="20"/>
  <c r="ED549" i="20" s="1"/>
  <c r="DT543" i="20"/>
  <c r="DT549" i="20" s="1"/>
  <c r="DT493" i="20"/>
  <c r="DT498" i="20" s="1"/>
  <c r="DJ545" i="20"/>
  <c r="DP545" i="20" s="1"/>
  <c r="DJ496" i="20"/>
  <c r="DW543" i="20"/>
  <c r="DW549" i="20" s="1"/>
  <c r="DW493" i="20"/>
  <c r="DW498" i="20" s="1"/>
  <c r="DZ493" i="20"/>
  <c r="DZ543" i="20"/>
  <c r="DZ549" i="20" s="1"/>
  <c r="DO545" i="20"/>
  <c r="DO549" i="20" s="1"/>
  <c r="DO496" i="20"/>
  <c r="DO498" i="20" s="1"/>
  <c r="EE496" i="20"/>
  <c r="EE498" i="20" s="1"/>
  <c r="EE545" i="20"/>
  <c r="EE549" i="20" s="1"/>
  <c r="CS296" i="20"/>
  <c r="DA296" i="20" s="1"/>
  <c r="CK343" i="20"/>
  <c r="CK346" i="20" s="1"/>
  <c r="BU343" i="20"/>
  <c r="EG496" i="20"/>
  <c r="EC498" i="20"/>
  <c r="EC549" i="20"/>
  <c r="DF543" i="20"/>
  <c r="DF549" i="20" s="1"/>
  <c r="DJ543" i="20"/>
  <c r="DJ493" i="20"/>
  <c r="DK342" i="20"/>
  <c r="DK345" i="20" s="1"/>
  <c r="DL549" i="20"/>
  <c r="DL498" i="20"/>
  <c r="DP496" i="20"/>
  <c r="DM496" i="20"/>
  <c r="DM545" i="20"/>
  <c r="DQ485" i="20"/>
  <c r="BU346" i="20"/>
  <c r="BM493" i="20"/>
  <c r="BM498" i="20" s="1"/>
  <c r="DI342" i="20"/>
  <c r="DQ343" i="20"/>
  <c r="DQ346" i="20" s="1"/>
  <c r="DH343" i="20"/>
  <c r="DH346" i="20" s="1"/>
  <c r="DH342" i="20"/>
  <c r="DP342" i="20" s="1"/>
  <c r="BY493" i="20"/>
  <c r="BY498" i="20" s="1"/>
  <c r="DE543" i="20"/>
  <c r="DE549" i="20" s="1"/>
  <c r="DE493" i="20"/>
  <c r="DE498" i="20" s="1"/>
  <c r="DD543" i="20"/>
  <c r="DD493" i="20"/>
  <c r="DD498" i="20" s="1"/>
  <c r="BJ493" i="20"/>
  <c r="BJ498" i="20" s="1"/>
  <c r="CA543" i="20"/>
  <c r="CA549" i="20" s="1"/>
  <c r="BZ543" i="20"/>
  <c r="BZ549" i="20" s="1"/>
  <c r="AW543" i="20"/>
  <c r="AW549" i="20" s="1"/>
  <c r="AW493" i="20"/>
  <c r="BE493" i="20" s="1"/>
  <c r="BP549" i="20"/>
  <c r="AK498" i="20"/>
  <c r="N543" i="20"/>
  <c r="N549" i="20" s="1"/>
  <c r="BU345" i="20"/>
  <c r="BK543" i="20"/>
  <c r="BK549" i="20" s="1"/>
  <c r="CO493" i="20"/>
  <c r="CO498" i="20" s="1"/>
  <c r="CO543" i="20"/>
  <c r="CO549" i="20" s="1"/>
  <c r="CC345" i="20"/>
  <c r="CC543" i="20" s="1"/>
  <c r="CC549" i="20" s="1"/>
  <c r="BX345" i="20"/>
  <c r="BX493" i="20" s="1"/>
  <c r="CJ493" i="20" s="1"/>
  <c r="BT345" i="20"/>
  <c r="CB543" i="20"/>
  <c r="CB549" i="20" s="1"/>
  <c r="CF498" i="20"/>
  <c r="CF549" i="20"/>
  <c r="CV549" i="20"/>
  <c r="CS342" i="20"/>
  <c r="DA285" i="20"/>
  <c r="AJ549" i="20"/>
  <c r="CG545" i="20"/>
  <c r="CK545" i="20" s="1"/>
  <c r="CK485" i="20"/>
  <c r="CG496" i="20"/>
  <c r="CK496" i="20" s="1"/>
  <c r="CV498" i="20"/>
  <c r="BE495" i="20"/>
  <c r="BL543" i="20"/>
  <c r="BL549" i="20" s="1"/>
  <c r="AV543" i="20"/>
  <c r="AV549" i="20" s="1"/>
  <c r="DA495" i="20"/>
  <c r="BU544" i="20"/>
  <c r="CR342" i="20"/>
  <c r="CR345" i="20" s="1"/>
  <c r="CR343" i="20"/>
  <c r="CR346" i="20" s="1"/>
  <c r="CZ285" i="20"/>
  <c r="DA485" i="20"/>
  <c r="CW545" i="20"/>
  <c r="DA545" i="20" s="1"/>
  <c r="CW496" i="20"/>
  <c r="DA496" i="20" s="1"/>
  <c r="BA545" i="20"/>
  <c r="BE545" i="20" s="1"/>
  <c r="BA496" i="20"/>
  <c r="BE496" i="20" s="1"/>
  <c r="BE485" i="20"/>
  <c r="BT544" i="20"/>
  <c r="DA124" i="20"/>
  <c r="DA123" i="20"/>
  <c r="CP543" i="20"/>
  <c r="CP549" i="20" s="1"/>
  <c r="CP493" i="20"/>
  <c r="CP498" i="20" s="1"/>
  <c r="CN543" i="20"/>
  <c r="CN493" i="20"/>
  <c r="BP498" i="20"/>
  <c r="BQ496" i="20"/>
  <c r="BU496" i="20" s="1"/>
  <c r="BU485" i="20"/>
  <c r="BQ545" i="20"/>
  <c r="BU545" i="20" s="1"/>
  <c r="BH493" i="20"/>
  <c r="BH543" i="20"/>
  <c r="BI543" i="20"/>
  <c r="BI493" i="20"/>
  <c r="AZ549" i="20"/>
  <c r="AC498" i="20"/>
  <c r="AO493" i="20"/>
  <c r="AZ498" i="20"/>
  <c r="BD498" i="20" s="1"/>
  <c r="BD493" i="20"/>
  <c r="Q543" i="20"/>
  <c r="Q549" i="20" s="1"/>
  <c r="Q493" i="20"/>
  <c r="Q498" i="20" s="1"/>
  <c r="O543" i="20"/>
  <c r="O549" i="20" s="1"/>
  <c r="O493" i="20"/>
  <c r="O498" i="20" s="1"/>
  <c r="M543" i="20"/>
  <c r="M493" i="20"/>
  <c r="M498" i="20" s="1"/>
  <c r="AO545" i="20"/>
  <c r="T549" i="20"/>
  <c r="Y545" i="20"/>
  <c r="U549" i="20"/>
  <c r="Y496" i="20"/>
  <c r="AK549" i="20"/>
  <c r="AJ498" i="20"/>
  <c r="AE543" i="20"/>
  <c r="AC543" i="20"/>
  <c r="AG543" i="20"/>
  <c r="AO346" i="20"/>
  <c r="BE346" i="20" s="1"/>
  <c r="AF493" i="20"/>
  <c r="AF543" i="20"/>
  <c r="AD493" i="20"/>
  <c r="AD543" i="20"/>
  <c r="P493" i="20"/>
  <c r="P498" i="20" s="1"/>
  <c r="P543" i="20"/>
  <c r="P549" i="20" s="1"/>
  <c r="L493" i="20"/>
  <c r="L498" i="20" s="1"/>
  <c r="L543" i="20"/>
  <c r="AB493" i="20"/>
  <c r="AB543" i="20"/>
  <c r="AN345" i="20"/>
  <c r="Y345" i="20"/>
  <c r="X345" i="20"/>
  <c r="AO345" i="20"/>
  <c r="Y346" i="20"/>
  <c r="AM321" i="16"/>
  <c r="AM292" i="16"/>
  <c r="T21" i="16"/>
  <c r="R339" i="16"/>
  <c r="AM309" i="16"/>
  <c r="AH342" i="16"/>
  <c r="AM111" i="16"/>
  <c r="AM33" i="16"/>
  <c r="T111" i="16"/>
  <c r="AM86" i="16"/>
  <c r="T335" i="16"/>
  <c r="AM234" i="16"/>
  <c r="T300" i="16"/>
  <c r="T234" i="16"/>
  <c r="T265" i="16"/>
  <c r="T33" i="16"/>
  <c r="AM121" i="16"/>
  <c r="T305" i="16"/>
  <c r="AM53" i="16"/>
  <c r="AM335" i="16"/>
  <c r="AM316" i="16"/>
  <c r="T180" i="16"/>
  <c r="AM106" i="16"/>
  <c r="AM300" i="16"/>
  <c r="AM180" i="16"/>
  <c r="AM271" i="16"/>
  <c r="AM267" i="16"/>
  <c r="T267" i="16"/>
  <c r="T92" i="16"/>
  <c r="AM265" i="16"/>
  <c r="AM99" i="16"/>
  <c r="T271" i="16"/>
  <c r="T281" i="16"/>
  <c r="T101" i="16"/>
  <c r="T321" i="16"/>
  <c r="AM281" i="16"/>
  <c r="P342" i="16"/>
  <c r="T292" i="16"/>
  <c r="T99" i="16"/>
  <c r="T106" i="16"/>
  <c r="AM63" i="16"/>
  <c r="AM75" i="16"/>
  <c r="AM101" i="16"/>
  <c r="T53" i="16"/>
  <c r="G342" i="16"/>
  <c r="L342" i="16"/>
  <c r="AM208" i="16"/>
  <c r="AI342" i="16"/>
  <c r="I339" i="16"/>
  <c r="T316" i="16"/>
  <c r="AM305" i="16"/>
  <c r="I124" i="16"/>
  <c r="N342" i="16"/>
  <c r="AM92" i="16"/>
  <c r="T309" i="16"/>
  <c r="T173" i="16"/>
  <c r="W342" i="16"/>
  <c r="T208" i="16"/>
  <c r="K342" i="16"/>
  <c r="X342" i="16"/>
  <c r="AF342" i="16"/>
  <c r="E342" i="16"/>
  <c r="T86" i="16"/>
  <c r="AE342" i="16"/>
  <c r="D342" i="16"/>
  <c r="M342" i="16"/>
  <c r="R124" i="16"/>
  <c r="V342" i="16"/>
  <c r="T156" i="16"/>
  <c r="T75" i="16"/>
  <c r="T63" i="16"/>
  <c r="AK339" i="16"/>
  <c r="C342" i="16"/>
  <c r="AG342" i="16"/>
  <c r="Z342" i="16"/>
  <c r="AB339" i="16"/>
  <c r="AM156" i="16"/>
  <c r="AB124" i="16"/>
  <c r="AM21" i="16"/>
  <c r="AM173" i="16"/>
  <c r="T121" i="16"/>
  <c r="AD342" i="16"/>
  <c r="AK124" i="16"/>
  <c r="DY342" i="20" l="1"/>
  <c r="EG285" i="20"/>
  <c r="EG343" i="20" s="1"/>
  <c r="EG346" i="20" s="1"/>
  <c r="DA343" i="20"/>
  <c r="DJ498" i="20"/>
  <c r="DQ545" i="20"/>
  <c r="DZ498" i="20"/>
  <c r="EA493" i="20"/>
  <c r="EA498" i="20" s="1"/>
  <c r="EA543" i="20"/>
  <c r="EA549" i="20" s="1"/>
  <c r="DX343" i="20"/>
  <c r="DX346" i="20" s="1"/>
  <c r="DX342" i="20"/>
  <c r="EF285" i="20"/>
  <c r="BD543" i="20"/>
  <c r="BD549" i="20" s="1"/>
  <c r="DQ342" i="20"/>
  <c r="DJ549" i="20"/>
  <c r="DK543" i="20"/>
  <c r="DK493" i="20"/>
  <c r="DK498" i="20" s="1"/>
  <c r="CG498" i="20"/>
  <c r="DM549" i="20"/>
  <c r="DQ496" i="20"/>
  <c r="DM498" i="20"/>
  <c r="DH345" i="20"/>
  <c r="DP345" i="20" s="1"/>
  <c r="DI345" i="20"/>
  <c r="DQ345" i="20" s="1"/>
  <c r="AW498" i="20"/>
  <c r="DD549" i="20"/>
  <c r="AO498" i="20"/>
  <c r="BX543" i="20"/>
  <c r="CJ543" i="20" s="1"/>
  <c r="CJ549" i="20" s="1"/>
  <c r="BE543" i="20"/>
  <c r="BE549" i="20" s="1"/>
  <c r="DA346" i="20"/>
  <c r="CK345" i="20"/>
  <c r="CC493" i="20"/>
  <c r="CC498" i="20" s="1"/>
  <c r="CG549" i="20"/>
  <c r="CW549" i="20"/>
  <c r="BX549" i="20"/>
  <c r="BX498" i="20"/>
  <c r="CJ498" i="20" s="1"/>
  <c r="BQ498" i="20"/>
  <c r="BQ549" i="20"/>
  <c r="BA549" i="20"/>
  <c r="CN549" i="20"/>
  <c r="CW498" i="20"/>
  <c r="CR493" i="20"/>
  <c r="CR498" i="20" s="1"/>
  <c r="CR543" i="20"/>
  <c r="CR549" i="20" s="1"/>
  <c r="CK543" i="20"/>
  <c r="CK549" i="20" s="1"/>
  <c r="CN498" i="20"/>
  <c r="CZ342" i="20"/>
  <c r="BA498" i="20"/>
  <c r="CS345" i="20"/>
  <c r="DA342" i="20"/>
  <c r="Y543" i="20"/>
  <c r="Y549" i="20" s="1"/>
  <c r="BI498" i="20"/>
  <c r="BU493" i="20"/>
  <c r="AN493" i="20"/>
  <c r="BI549" i="20"/>
  <c r="BU543" i="20"/>
  <c r="BU549" i="20" s="1"/>
  <c r="M549" i="20"/>
  <c r="BH549" i="20"/>
  <c r="BT543" i="20"/>
  <c r="BT549" i="20" s="1"/>
  <c r="BT493" i="20"/>
  <c r="BH498" i="20"/>
  <c r="BT498" i="20" s="1"/>
  <c r="Y498" i="20"/>
  <c r="AO543" i="20"/>
  <c r="AO549" i="20" s="1"/>
  <c r="AD549" i="20"/>
  <c r="AD498" i="20"/>
  <c r="AF549" i="20"/>
  <c r="AG549" i="20"/>
  <c r="AB498" i="20"/>
  <c r="AF498" i="20"/>
  <c r="Y493" i="20"/>
  <c r="AC549" i="20"/>
  <c r="AE549" i="20"/>
  <c r="AN543" i="20"/>
  <c r="AB549" i="20"/>
  <c r="L549" i="20"/>
  <c r="X543" i="20"/>
  <c r="X549" i="20" s="1"/>
  <c r="R342" i="16"/>
  <c r="I342" i="16"/>
  <c r="AM339" i="16"/>
  <c r="AK342" i="16"/>
  <c r="T339" i="16"/>
  <c r="T124" i="16"/>
  <c r="AB342" i="16"/>
  <c r="AM124" i="16"/>
  <c r="DX345" i="20" l="1"/>
  <c r="EF342" i="20"/>
  <c r="EG342" i="20"/>
  <c r="DY345" i="20"/>
  <c r="DK549" i="20"/>
  <c r="CK498" i="20"/>
  <c r="BE498" i="20"/>
  <c r="DI493" i="20"/>
  <c r="DI543" i="20"/>
  <c r="DQ543" i="20" s="1"/>
  <c r="DH493" i="20"/>
  <c r="DH543" i="20"/>
  <c r="DP543" i="20" s="1"/>
  <c r="DP549" i="20" s="1"/>
  <c r="CK493" i="20"/>
  <c r="CZ493" i="20"/>
  <c r="BU498" i="20"/>
  <c r="CS493" i="20"/>
  <c r="CS543" i="20"/>
  <c r="DA345" i="20"/>
  <c r="CZ543" i="20"/>
  <c r="CZ549" i="20" s="1"/>
  <c r="CZ498" i="20"/>
  <c r="AN498" i="20"/>
  <c r="AN549" i="20"/>
  <c r="AM342" i="16"/>
  <c r="T342" i="16"/>
  <c r="DY493" i="20" l="1"/>
  <c r="DY543" i="20"/>
  <c r="EG345" i="20"/>
  <c r="DX493" i="20"/>
  <c r="DX543" i="20"/>
  <c r="EF345" i="20"/>
  <c r="DH498" i="20"/>
  <c r="DP498" i="20" s="1"/>
  <c r="DP493" i="20"/>
  <c r="DH549" i="20"/>
  <c r="DI549" i="20"/>
  <c r="DQ549" i="20"/>
  <c r="DI498" i="20"/>
  <c r="DQ498" i="20" s="1"/>
  <c r="DQ493" i="20"/>
  <c r="CS549" i="20"/>
  <c r="DA543" i="20"/>
  <c r="DA549" i="20" s="1"/>
  <c r="CS498" i="20"/>
  <c r="DA498" i="20" s="1"/>
  <c r="DA493" i="20"/>
  <c r="DY549" i="20" l="1"/>
  <c r="EG543" i="20"/>
  <c r="EG549" i="20" s="1"/>
  <c r="EF543" i="20"/>
  <c r="EF549" i="20" s="1"/>
  <c r="DX549" i="20"/>
  <c r="EF493" i="20"/>
  <c r="DX498" i="20"/>
  <c r="EF498" i="20" s="1"/>
  <c r="EG493" i="20"/>
  <c r="DY498" i="20"/>
  <c r="EG498" i="20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<sst xmlns="http://schemas.openxmlformats.org/spreadsheetml/2006/main" count="18832" uniqueCount="1006">
  <si>
    <t>Catering revenue</t>
  </si>
  <si>
    <t>Gatetakings</t>
  </si>
  <si>
    <t>Nomination and acceptance fees</t>
  </si>
  <si>
    <t>Sponsorship</t>
  </si>
  <si>
    <t>Salaries &amp; Wages</t>
  </si>
  <si>
    <t>Catering Purchases</t>
  </si>
  <si>
    <t>Advertising &amp; Promotion</t>
  </si>
  <si>
    <t>Employee Benefits</t>
  </si>
  <si>
    <t>Depreciation</t>
  </si>
  <si>
    <t>Insurance, Rates and Tax</t>
  </si>
  <si>
    <t>Other raceday income</t>
  </si>
  <si>
    <t>Racebook and video sales</t>
  </si>
  <si>
    <t>Totalisator commission</t>
  </si>
  <si>
    <t>Cleaning &amp; laundry</t>
  </si>
  <si>
    <t>General Expenses</t>
  </si>
  <si>
    <t>Hiring Expenses</t>
  </si>
  <si>
    <t>Oncourse Television</t>
  </si>
  <si>
    <t>—</t>
  </si>
  <si>
    <t>Racebook Printing</t>
  </si>
  <si>
    <t>Security</t>
  </si>
  <si>
    <t>Stakes &amp; Trophies</t>
  </si>
  <si>
    <t>Interest General Account</t>
  </si>
  <si>
    <t>Interest Investments</t>
  </si>
  <si>
    <t>Recovered Property costs</t>
  </si>
  <si>
    <t>Membership Subscriptions</t>
  </si>
  <si>
    <t>Outside Catering Income</t>
  </si>
  <si>
    <t>Rental income</t>
  </si>
  <si>
    <t>Sundry Income &amp; grants</t>
  </si>
  <si>
    <t>Auditor's remuneration</t>
  </si>
  <si>
    <t>Accounting &amp; bookkeeping</t>
  </si>
  <si>
    <t>Advertising</t>
  </si>
  <si>
    <t>Cleaning, laundry and Waste Removal</t>
  </si>
  <si>
    <t>Bank charges</t>
  </si>
  <si>
    <t>Legal fees and Charges</t>
  </si>
  <si>
    <t>Maintenance</t>
  </si>
  <si>
    <t>Membership</t>
  </si>
  <si>
    <t>Motor Vehicle</t>
  </si>
  <si>
    <t>Postage</t>
  </si>
  <si>
    <t>Printing &amp; Stationary</t>
  </si>
  <si>
    <t>Sundry</t>
  </si>
  <si>
    <t>Telephone</t>
  </si>
  <si>
    <t>Outside Catering expense</t>
  </si>
  <si>
    <t>Special events</t>
  </si>
  <si>
    <t>Board expense</t>
  </si>
  <si>
    <t>Recovered costs</t>
  </si>
  <si>
    <t>Cleaning reimbursement income</t>
  </si>
  <si>
    <t>Car spaces and van site hire</t>
  </si>
  <si>
    <t>Membership income</t>
  </si>
  <si>
    <t>Merchandise</t>
  </si>
  <si>
    <t>Gate takings</t>
  </si>
  <si>
    <t>Equipment and room hire</t>
  </si>
  <si>
    <t>Bookmaker income</t>
  </si>
  <si>
    <t>Other income</t>
  </si>
  <si>
    <t>Interest income</t>
  </si>
  <si>
    <t>Employee expenses</t>
  </si>
  <si>
    <t>Equipment and services</t>
  </si>
  <si>
    <t>Food, bar and catering expenses</t>
  </si>
  <si>
    <t>Sponsorship and member costs</t>
  </si>
  <si>
    <t>Subscriptions and affiliations</t>
  </si>
  <si>
    <t>Marketing</t>
  </si>
  <si>
    <t>Insurance</t>
  </si>
  <si>
    <t>Communication and utilities</t>
  </si>
  <si>
    <t>Trophies</t>
  </si>
  <si>
    <t>Donation</t>
  </si>
  <si>
    <t>Other expenses</t>
  </si>
  <si>
    <t>Gate-takings</t>
  </si>
  <si>
    <t>Marquee sites</t>
  </si>
  <si>
    <t>Wagering</t>
  </si>
  <si>
    <t>Advertising and marketing</t>
  </si>
  <si>
    <t>Cup costs</t>
  </si>
  <si>
    <t>Printing</t>
  </si>
  <si>
    <t>Tavern rent</t>
  </si>
  <si>
    <t>Bar and Bistro Expenses</t>
  </si>
  <si>
    <t>Property expenses</t>
  </si>
  <si>
    <t>Interest received</t>
  </si>
  <si>
    <t>Administration costs</t>
  </si>
  <si>
    <t>Employment expenses</t>
  </si>
  <si>
    <t>Interest and bank charges</t>
  </si>
  <si>
    <t>Contribution to deck</t>
  </si>
  <si>
    <t>Bar Sales</t>
  </si>
  <si>
    <t>Race Day Income</t>
  </si>
  <si>
    <t>TAS Racing Income</t>
  </si>
  <si>
    <t>Grant Funding</t>
  </si>
  <si>
    <t>Memberships</t>
  </si>
  <si>
    <t>Donations</t>
  </si>
  <si>
    <t>Miners Rest Income</t>
  </si>
  <si>
    <t>Race Day Expenses</t>
  </si>
  <si>
    <t>Jockey Expenses</t>
  </si>
  <si>
    <t>Stakes Paid</t>
  </si>
  <si>
    <t>Grant Funding Expenses</t>
  </si>
  <si>
    <t>Repairs &amp; Maintenance</t>
  </si>
  <si>
    <t>INCOME</t>
  </si>
  <si>
    <t>EXPENSES</t>
  </si>
  <si>
    <t>Merchandise Sales</t>
  </si>
  <si>
    <t>Food Sales</t>
  </si>
  <si>
    <t>GST Adjustment</t>
  </si>
  <si>
    <t>Interest Received</t>
  </si>
  <si>
    <t>TOTAL INCOME</t>
  </si>
  <si>
    <t>Bank Charges</t>
  </si>
  <si>
    <t>Audit Fee</t>
  </si>
  <si>
    <t>Plant &amp; Equipment</t>
  </si>
  <si>
    <t>Computer Expenses</t>
  </si>
  <si>
    <t>Light and Power</t>
  </si>
  <si>
    <t>Rent</t>
  </si>
  <si>
    <t>Fees and Charges</t>
  </si>
  <si>
    <t>Printing &amp; Stationery</t>
  </si>
  <si>
    <t>Hire of Plant</t>
  </si>
  <si>
    <t>Fuel &amp; Oil</t>
  </si>
  <si>
    <t>Accounting Fees</t>
  </si>
  <si>
    <t>Subscriptions</t>
  </si>
  <si>
    <t>TOTAL EXPENSES</t>
  </si>
  <si>
    <t>TOTAL</t>
  </si>
  <si>
    <t>Commissions</t>
  </si>
  <si>
    <t>Finance income</t>
  </si>
  <si>
    <t>Member subscriptions</t>
  </si>
  <si>
    <t>Miscellaneous</t>
  </si>
  <si>
    <t>Race income</t>
  </si>
  <si>
    <t>Auditors remuneration - parent entity</t>
  </si>
  <si>
    <t>Catering expenses</t>
  </si>
  <si>
    <t>Donations &amp; sponsorship</t>
  </si>
  <si>
    <t>Employee benefits expense</t>
  </si>
  <si>
    <t>Equipment &amp; Replacement</t>
  </si>
  <si>
    <t>IT Expenses</t>
  </si>
  <si>
    <t>Permits, licenses and fees</t>
  </si>
  <si>
    <t>Printing and stationery</t>
  </si>
  <si>
    <t>Race day expenses</t>
  </si>
  <si>
    <t>Telephone and fax</t>
  </si>
  <si>
    <t>Travel-domestic</t>
  </si>
  <si>
    <t>Uniforms</t>
  </si>
  <si>
    <t>Vet Fees</t>
  </si>
  <si>
    <t>MyState Ltd. Dividends</t>
  </si>
  <si>
    <t>MLC Investments</t>
  </si>
  <si>
    <t>Increase in MV of Investments</t>
  </si>
  <si>
    <t>Totalizator Commission</t>
  </si>
  <si>
    <t>TAB On Course Digital Commission</t>
  </si>
  <si>
    <t>Video Sales</t>
  </si>
  <si>
    <t>Race book Sales</t>
  </si>
  <si>
    <t>Catering Income</t>
  </si>
  <si>
    <t>Bar Income</t>
  </si>
  <si>
    <t>CBA Merchant Expenses</t>
  </si>
  <si>
    <t>Tyro Merchant Expenses</t>
  </si>
  <si>
    <t>Audit Fees</t>
  </si>
  <si>
    <t>Insurance Paid</t>
  </si>
  <si>
    <t>Members Expenses</t>
  </si>
  <si>
    <t>Race Book Printing</t>
  </si>
  <si>
    <t>Promotions</t>
  </si>
  <si>
    <t>Grandstand Renovation</t>
  </si>
  <si>
    <t>Security Services</t>
  </si>
  <si>
    <t>Telephone &amp; Internet</t>
  </si>
  <si>
    <t>IT &amp; Software Expenses</t>
  </si>
  <si>
    <t>Trophies &amp; Annual Awards</t>
  </si>
  <si>
    <t>Veterinary Surgeon</t>
  </si>
  <si>
    <t>Tote Operator Wages</t>
  </si>
  <si>
    <t>Catering Expenses</t>
  </si>
  <si>
    <t>Sponsors Catering Expense</t>
  </si>
  <si>
    <t>Catering - Functions</t>
  </si>
  <si>
    <t>Bar Expenses</t>
  </si>
  <si>
    <t>Long Service Leave Provision</t>
  </si>
  <si>
    <t>Catering Wages</t>
  </si>
  <si>
    <t>Bar Wages</t>
  </si>
  <si>
    <t>Ground Staff Wages</t>
  </si>
  <si>
    <t>Superannuation</t>
  </si>
  <si>
    <t>Administration Wages</t>
  </si>
  <si>
    <t>Promotion Wages</t>
  </si>
  <si>
    <t>Race Calling Fees</t>
  </si>
  <si>
    <t>Meeting Payment (Tasracing)</t>
  </si>
  <si>
    <t>Marketing Budget (Tasracing)</t>
  </si>
  <si>
    <t>Clothing &amp; Stubby Holders</t>
  </si>
  <si>
    <t>Gate Takings</t>
  </si>
  <si>
    <t>Grants</t>
  </si>
  <si>
    <t>Grants - Previous Years Unexpended</t>
  </si>
  <si>
    <t>Interest</t>
  </si>
  <si>
    <t>Kisok takings</t>
  </si>
  <si>
    <t>Members Subscriptions</t>
  </si>
  <si>
    <t>Race Books</t>
  </si>
  <si>
    <t>Reimbursements - Meander Valley Council</t>
  </si>
  <si>
    <t>Rental Income</t>
  </si>
  <si>
    <t>Site Fees</t>
  </si>
  <si>
    <t>Sponsorship and Donations</t>
  </si>
  <si>
    <t>Tasracing Meeting Payments</t>
  </si>
  <si>
    <t>Tasracing Wages</t>
  </si>
  <si>
    <t>Tasracing Trials Wages payment</t>
  </si>
  <si>
    <t>TOTE Commission</t>
  </si>
  <si>
    <t>Yearling Sale</t>
  </si>
  <si>
    <t>Trials</t>
  </si>
  <si>
    <t>Encouragement Award</t>
  </si>
  <si>
    <t>Lodgement Fees</t>
  </si>
  <si>
    <t>Gate Commission</t>
  </si>
  <si>
    <t>Gifts</t>
  </si>
  <si>
    <t>History Room</t>
  </si>
  <si>
    <t>Kiosk Expenses</t>
  </si>
  <si>
    <t>Meeting Expenses</t>
  </si>
  <si>
    <t>Race Book Expenses</t>
  </si>
  <si>
    <t>Race Day Entertainment</t>
  </si>
  <si>
    <t>Repairs and Maintenance Bar</t>
  </si>
  <si>
    <t>Buildings</t>
  </si>
  <si>
    <t>Fencing</t>
  </si>
  <si>
    <t>Grounds</t>
  </si>
  <si>
    <t>Sky Uplink</t>
  </si>
  <si>
    <t>Stubby Holders</t>
  </si>
  <si>
    <t>Track Record Bonus</t>
  </si>
  <si>
    <t>Veterinarian</t>
  </si>
  <si>
    <t>Wages - Office</t>
  </si>
  <si>
    <t>Wages - Race Meetings</t>
  </si>
  <si>
    <t>Wages - Trials</t>
  </si>
  <si>
    <t>Commission Tas Racing Tote</t>
  </si>
  <si>
    <t>Sponsorships and Donations</t>
  </si>
  <si>
    <t>Tas Racing - Race Day Contribution</t>
  </si>
  <si>
    <t>Tas Racing Promotions</t>
  </si>
  <si>
    <t>Other Revenue</t>
  </si>
  <si>
    <t>Total Cost of Sales</t>
  </si>
  <si>
    <t>Member Subscription</t>
  </si>
  <si>
    <t>50% Share Sky Connection</t>
  </si>
  <si>
    <t>Honorarium</t>
  </si>
  <si>
    <t>Satellite Uplink Services</t>
  </si>
  <si>
    <t>Veterinary Services</t>
  </si>
  <si>
    <t>Wages and Salaries</t>
  </si>
  <si>
    <t>Bingo Income</t>
  </si>
  <si>
    <t>Coffee Sales</t>
  </si>
  <si>
    <t>Council Grants</t>
  </si>
  <si>
    <t>Interest Income</t>
  </si>
  <si>
    <t>Meal Sales</t>
  </si>
  <si>
    <t>Program Sales</t>
  </si>
  <si>
    <t>Tas Racing Grant</t>
  </si>
  <si>
    <t>Trials Income</t>
  </si>
  <si>
    <t>2yr Sweepstake Expense</t>
  </si>
  <si>
    <t>AGM expense</t>
  </si>
  <si>
    <t>Awards</t>
  </si>
  <si>
    <t>Bank Fees</t>
  </si>
  <si>
    <t>Bingo Payouts</t>
  </si>
  <si>
    <t>Cleaning</t>
  </si>
  <si>
    <t>Consulting &amp; Accounting</t>
  </si>
  <si>
    <t>Dues and Subscriptions</t>
  </si>
  <si>
    <t>Entertainment</t>
  </si>
  <si>
    <t>Equipment Purchases</t>
  </si>
  <si>
    <t>Fashion on the Field</t>
  </si>
  <si>
    <t>Fuel</t>
  </si>
  <si>
    <t>Interest Expense</t>
  </si>
  <si>
    <t>Kitchen Supplies</t>
  </si>
  <si>
    <t>Legal expenses</t>
  </si>
  <si>
    <t>Licences &amp; Permits</t>
  </si>
  <si>
    <t>Light, Power, Heating</t>
  </si>
  <si>
    <t>Motor Vehicle Expenses</t>
  </si>
  <si>
    <t>Postage Printing &amp; Stationery</t>
  </si>
  <si>
    <t>Program Expense</t>
  </si>
  <si>
    <t>Repairs and Maintenance</t>
  </si>
  <si>
    <t>Security Costs</t>
  </si>
  <si>
    <t>Square Fees</t>
  </si>
  <si>
    <t>TasRail</t>
  </si>
  <si>
    <t>Uplinks Fee</t>
  </si>
  <si>
    <t>Cost of Sales (Bar)</t>
  </si>
  <si>
    <t>Meeting Payments</t>
  </si>
  <si>
    <t>Oncourse Commission</t>
  </si>
  <si>
    <t>Maintenance Grant</t>
  </si>
  <si>
    <t>Sponsorship &amp; Marketing</t>
  </si>
  <si>
    <t>Profit on Sale of Non-Current Assets</t>
  </si>
  <si>
    <t>Sponsorship Income</t>
  </si>
  <si>
    <t>Subscription Income</t>
  </si>
  <si>
    <t>TasRacing</t>
  </si>
  <si>
    <t>Employee Entitlements</t>
  </si>
  <si>
    <t>Entertainment Expenses</t>
  </si>
  <si>
    <t>Permits, Licences &amp; Fees</t>
  </si>
  <si>
    <t>Professional Fees</t>
  </si>
  <si>
    <t>Sponsors, group meals and catering</t>
  </si>
  <si>
    <t>Staff Training &amp; Welfare</t>
  </si>
  <si>
    <t>Superannuation Contributions</t>
  </si>
  <si>
    <t>Trophies, Stakes &amp; Subsidies</t>
  </si>
  <si>
    <t>Wages</t>
  </si>
  <si>
    <t>TASRACING DIRECT  INVESTMENT</t>
  </si>
  <si>
    <t>Race Day Takings</t>
  </si>
  <si>
    <t>Punters Club</t>
  </si>
  <si>
    <t>Sundry Income</t>
  </si>
  <si>
    <t>Tasmanian Racing Authority</t>
  </si>
  <si>
    <t>Broadcasting and Programs</t>
  </si>
  <si>
    <t>Contract Work</t>
  </si>
  <si>
    <t>Dinners</t>
  </si>
  <si>
    <t>Filing Fees</t>
  </si>
  <si>
    <t>Hire of Plant and Equipment</t>
  </si>
  <si>
    <t>Licensing Fees</t>
  </si>
  <si>
    <t>Miscellaneous Expenses</t>
  </si>
  <si>
    <t>Marketing and Media</t>
  </si>
  <si>
    <t>Printing and Stationery</t>
  </si>
  <si>
    <t>Sundry Expenses</t>
  </si>
  <si>
    <t>Trophies and Stakes</t>
  </si>
  <si>
    <t>-</t>
  </si>
  <si>
    <t>\</t>
  </si>
  <si>
    <t>Bar and food sales</t>
  </si>
  <si>
    <t>Sponsorship income</t>
  </si>
  <si>
    <t>Video and race book sales</t>
  </si>
  <si>
    <t>Accounting, legal and consultancy</t>
  </si>
  <si>
    <t>Freight</t>
  </si>
  <si>
    <t>Race book expenses</t>
  </si>
  <si>
    <t>FY2025</t>
  </si>
  <si>
    <t>FY2024</t>
  </si>
  <si>
    <t>TTC</t>
  </si>
  <si>
    <t>TRC</t>
  </si>
  <si>
    <t>DRC</t>
  </si>
  <si>
    <t>KIRC</t>
  </si>
  <si>
    <t>TOTAL (TB)</t>
  </si>
  <si>
    <t>TasTrot</t>
  </si>
  <si>
    <t>LTC</t>
  </si>
  <si>
    <t>DHRC</t>
  </si>
  <si>
    <t>CPPC</t>
  </si>
  <si>
    <t>NEPC</t>
  </si>
  <si>
    <t>BHRC</t>
  </si>
  <si>
    <t>TOTAL (H)</t>
  </si>
  <si>
    <t>TOTAL (ALL)</t>
  </si>
  <si>
    <t>(TB)</t>
  </si>
  <si>
    <t>Food &amp; Beverage</t>
  </si>
  <si>
    <t>Wagering &amp; Associated</t>
  </si>
  <si>
    <t>Race Day Income (excl F&amp;B)</t>
  </si>
  <si>
    <t>Racing Income - Other</t>
  </si>
  <si>
    <t>Membership &amp; Merchandise</t>
  </si>
  <si>
    <t>Investments &amp; Interest</t>
  </si>
  <si>
    <t>Tasracing Contributions</t>
  </si>
  <si>
    <t>Grants &amp; Sundry Income</t>
  </si>
  <si>
    <t>Reimbursements &amp; Recoveries</t>
  </si>
  <si>
    <t>Rental &amp; Hire Fees</t>
  </si>
  <si>
    <t>Miscellaneous &amp; Other</t>
  </si>
  <si>
    <t>Test</t>
  </si>
  <si>
    <t>Accounting, Legal, Insurance  &amp; Banking</t>
  </si>
  <si>
    <t>F&amp;B Cost of Sale (Incl Wages)</t>
  </si>
  <si>
    <t>Bar &amp; Bistro - Property Expenses</t>
  </si>
  <si>
    <t>Marketing &amp; Promotion</t>
  </si>
  <si>
    <t>Staffing Costs (and Associated)</t>
  </si>
  <si>
    <t>(including Wages, Travel, Training &amp; Board)</t>
  </si>
  <si>
    <t>Staffing Costs (&amp; Associated)</t>
  </si>
  <si>
    <t>Race Day Costs (excl. F&amp;B)</t>
  </si>
  <si>
    <t>Other Expenses - Race Day</t>
  </si>
  <si>
    <t>Administration &amp; Utilities</t>
  </si>
  <si>
    <t>Equipment (Purchase &amp; Hire)</t>
  </si>
  <si>
    <t>Equipment( Purchase &amp; Hire)</t>
  </si>
  <si>
    <t>Licenses &amp; Subscriptions</t>
  </si>
  <si>
    <t>Sponsor Expenses</t>
  </si>
  <si>
    <t>Member Expenses</t>
  </si>
  <si>
    <t>Vet Costs</t>
  </si>
  <si>
    <t>Miscellaneous Costs</t>
  </si>
  <si>
    <t xml:space="preserve">Test </t>
  </si>
  <si>
    <t>PROFIT/(LOSS)</t>
  </si>
  <si>
    <t>TASRACING RACEDAY COSTS</t>
  </si>
  <si>
    <t>4149 - Raceday allowan</t>
  </si>
  <si>
    <t>4150 - Ambulance - Rac</t>
  </si>
  <si>
    <t>4153 - SMS Fees</t>
  </si>
  <si>
    <t>4156 - Wages Race Day</t>
  </si>
  <si>
    <t>4157 - Contractors Rac</t>
  </si>
  <si>
    <t>4158 - Trial Riding Fe</t>
  </si>
  <si>
    <t>4160 - Trial Contracto</t>
  </si>
  <si>
    <t>4161 - Club Catering C</t>
  </si>
  <si>
    <t>4162 - Superannuation</t>
  </si>
  <si>
    <t>4163 - Race Day Food a</t>
  </si>
  <si>
    <t>4166 - Charter Flights</t>
  </si>
  <si>
    <t>4174 - Ambulance - Tri</t>
  </si>
  <si>
    <t>TOTAL RACE DAY COSTS</t>
  </si>
  <si>
    <t>BRIGHTON</t>
  </si>
  <si>
    <t>LONGFORD</t>
  </si>
  <si>
    <t>STM</t>
  </si>
  <si>
    <t>Product Sales</t>
  </si>
  <si>
    <t>Cost of Goods Sold</t>
  </si>
  <si>
    <t>Admin</t>
  </si>
  <si>
    <t>Consumables</t>
  </si>
  <si>
    <t>Office Supplies</t>
  </si>
  <si>
    <t>Materials</t>
  </si>
  <si>
    <t>Equipment</t>
  </si>
  <si>
    <t>BALANCE SHEETS</t>
  </si>
  <si>
    <t>ASSETS</t>
  </si>
  <si>
    <t>Cash and Cash Equivalents</t>
  </si>
  <si>
    <t>Trade &amp; Other Receivables</t>
  </si>
  <si>
    <t>Other Current Assets / Inventory</t>
  </si>
  <si>
    <t>Total Current Assets</t>
  </si>
  <si>
    <t>Property, Plant &amp; Equipment (Net)</t>
  </si>
  <si>
    <t>Other Non-Current Assets</t>
  </si>
  <si>
    <t>Total Assets</t>
  </si>
  <si>
    <t>LIABILITIES</t>
  </si>
  <si>
    <t>Trade &amp; Other Payables</t>
  </si>
  <si>
    <t>Provisions (Current)</t>
  </si>
  <si>
    <t>Other Current Liabilities</t>
  </si>
  <si>
    <t>Total Current Liabilities</t>
  </si>
  <si>
    <t>Non-Current Provisions</t>
  </si>
  <si>
    <t>Total Liabilities</t>
  </si>
  <si>
    <t>NET ASSETS / EQUITY</t>
  </si>
  <si>
    <t>FINANCIAL RATIOS</t>
  </si>
  <si>
    <t>Current Ratio</t>
  </si>
  <si>
    <t>Debt to Equity Ratio</t>
  </si>
  <si>
    <t>$723,374**</t>
  </si>
  <si>
    <t>N/A</t>
  </si>
  <si>
    <t>5 yr CAPEX Development Nov 25</t>
  </si>
  <si>
    <t>Major Projects $M</t>
  </si>
  <si>
    <t>Critciality Ranking</t>
  </si>
  <si>
    <t>FY26</t>
  </si>
  <si>
    <t>FY27</t>
  </si>
  <si>
    <t>FY28</t>
  </si>
  <si>
    <t>FY29</t>
  </si>
  <si>
    <t>FY30</t>
  </si>
  <si>
    <t xml:space="preserve">Explanatory notes </t>
  </si>
  <si>
    <t>In Progress Y/N</t>
  </si>
  <si>
    <t>Funding Stream</t>
  </si>
  <si>
    <t>Fixed Price Y/N</t>
  </si>
  <si>
    <t>Risk Tasracing/Contractor</t>
  </si>
  <si>
    <t>Spreyton Stables/Improvements</t>
  </si>
  <si>
    <t>In Progress</t>
  </si>
  <si>
    <t>Y</t>
  </si>
  <si>
    <t>Tasracing</t>
  </si>
  <si>
    <t>GAP</t>
  </si>
  <si>
    <t>House upgrade rather than new admin facility. Additional day yards in progress</t>
  </si>
  <si>
    <t>Tasracing/POCT</t>
  </si>
  <si>
    <t>Elwick T/bred 600m tower</t>
  </si>
  <si>
    <t>Completed</t>
  </si>
  <si>
    <t>N</t>
  </si>
  <si>
    <t>Elwick 'Ellas Building'</t>
  </si>
  <si>
    <t>New - Refurbish Ellas Building (current TAB office) for Integrity Unit. Planning estimate only. No detailed scope of works has been developed to date</t>
  </si>
  <si>
    <t>Elwick Crown Lager Bar Bathrooms</t>
  </si>
  <si>
    <t>Elwick Media Weather Protection</t>
  </si>
  <si>
    <t>New - Planning figure only. No scope of works</t>
  </si>
  <si>
    <t>Spreyton Pool</t>
  </si>
  <si>
    <t>To upgrade existing</t>
  </si>
  <si>
    <t>POCT</t>
  </si>
  <si>
    <t>GAP Kennel Phase 2</t>
  </si>
  <si>
    <t>With GH Transitioon No longer required</t>
  </si>
  <si>
    <t>Brighton Bullring</t>
  </si>
  <si>
    <t>New - Demolish existing, clear veg and rubuild.</t>
  </si>
  <si>
    <t>Carrick Upgrades</t>
  </si>
  <si>
    <t>Currently delayed due to lease negotions with Speedway</t>
  </si>
  <si>
    <t>Gov Election Commitment</t>
  </si>
  <si>
    <t>Mowbray Synthetic Crossing</t>
  </si>
  <si>
    <t>New - Same as Elwick ($110k)</t>
  </si>
  <si>
    <t>Raceday Stall Access</t>
  </si>
  <si>
    <t>New - Polvin Fencing,paving,line marking and signage</t>
  </si>
  <si>
    <t>Elwick Horse Stalls Barn</t>
  </si>
  <si>
    <t>New - Current stalls dated and opposing stalls no longer fit for purpose. All weather barn similar to Pinjarra WA</t>
  </si>
  <si>
    <t xml:space="preserve"> </t>
  </si>
  <si>
    <t>Photo Finish Cameras</t>
  </si>
  <si>
    <t>New - Replacement cameras, mounts and software for Elwick and Mowbray</t>
  </si>
  <si>
    <t>Lapatops</t>
  </si>
  <si>
    <t>Accounts Payable Automation IT</t>
  </si>
  <si>
    <t>New - Automation program to improve efficiency and accuracy in Accounts Payable</t>
  </si>
  <si>
    <t>Brighton Wash Pad</t>
  </si>
  <si>
    <t>Elwick Harness Track Upgrade</t>
  </si>
  <si>
    <t>Budgetted for Resurface and Camber adjustments. TTC are requesting major additional works of $1m+</t>
  </si>
  <si>
    <t>Elwick Storage Shed</t>
  </si>
  <si>
    <t>Not deemed a priority</t>
  </si>
  <si>
    <t>Longford Pool upgrade</t>
  </si>
  <si>
    <t>Engineer engaged</t>
  </si>
  <si>
    <t>Mowbray Lights Upgrades</t>
  </si>
  <si>
    <t>In progress</t>
  </si>
  <si>
    <t>Mowbray Semaphore</t>
  </si>
  <si>
    <t>Mowbray staff facilities</t>
  </si>
  <si>
    <t>Mowbray Network Upgrade</t>
  </si>
  <si>
    <t>Elwick Greyhound Entrance Pad</t>
  </si>
  <si>
    <t>Not required due to GH Transition</t>
  </si>
  <si>
    <t>Brighton riding academy</t>
  </si>
  <si>
    <t>Completed in FY25 out of Contingency</t>
  </si>
  <si>
    <t>Mowbray Greyhound Track redevelopment</t>
  </si>
  <si>
    <t>Fibre replacement in FY28 may be required earlier and may exceed estimate.</t>
  </si>
  <si>
    <t>Mowbray Harness Track redevelopment</t>
  </si>
  <si>
    <t>Longford tower (filming)</t>
  </si>
  <si>
    <t>No longer required</t>
  </si>
  <si>
    <t>Quercus Park Concrete (AGFEST site)</t>
  </si>
  <si>
    <t>Magic Millions</t>
  </si>
  <si>
    <t>Elwick Media Room (similar to Mowbray)</t>
  </si>
  <si>
    <t xml:space="preserve">No longer required. </t>
  </si>
  <si>
    <t>Contingency</t>
  </si>
  <si>
    <t xml:space="preserve">Base CAPEX Approved Plan July 24 </t>
  </si>
  <si>
    <t>Other minor items (P&amp;E)</t>
  </si>
  <si>
    <t>NW Tracks project</t>
  </si>
  <si>
    <t>$6.5M in government funding available. Now looking at HR training only. Industry wish list likely to be much higher.</t>
  </si>
  <si>
    <t>Joint Gov/TR</t>
  </si>
  <si>
    <r>
      <t>Capex Totals</t>
    </r>
    <r>
      <rPr>
        <b/>
        <sz val="12"/>
        <rFont val="Arial"/>
        <family val="2"/>
      </rPr>
      <t xml:space="preserve"> </t>
    </r>
    <r>
      <rPr>
        <b/>
        <sz val="12"/>
        <color rgb="FFFFFFFF"/>
        <rFont val="Arial"/>
        <family val="2"/>
      </rPr>
      <t>incl contingency, NW &amp; minor</t>
    </r>
  </si>
  <si>
    <t>Criticality Ranking Legend</t>
  </si>
  <si>
    <t>1. Mission Critical - Stops racing or is safety related</t>
  </si>
  <si>
    <t>2. Urgent - Industry and/or community expectation</t>
  </si>
  <si>
    <t>3. Non Urgent - can be postponed indefinitely</t>
  </si>
  <si>
    <t>Tapeta Track (Spreyton)</t>
  </si>
  <si>
    <t>All Cost Centres</t>
  </si>
  <si>
    <t xml:space="preserve">Parameters: Definition = ALL - CC , Enquiry = $DEFAULT , Enquiry Description = All Cost Centres , Owner Id = TECHONE , Apply Ledger Account Security = True </t>
  </si>
  <si>
    <t>Criteria: Entity is equal to 10</t>
  </si>
  <si>
    <t>C1</t>
  </si>
  <si>
    <t xml:space="preserve"> C2 </t>
  </si>
  <si>
    <t xml:space="preserve"> C3 </t>
  </si>
  <si>
    <t xml:space="preserve"> C4 </t>
  </si>
  <si>
    <t xml:space="preserve"> C5 </t>
  </si>
  <si>
    <t xml:space="preserve"> C6 </t>
  </si>
  <si>
    <t xml:space="preserve"> C7 </t>
  </si>
  <si>
    <t xml:space="preserve"> C8 </t>
  </si>
  <si>
    <t xml:space="preserve"> C9 </t>
  </si>
  <si>
    <t xml:space="preserve"> C10 </t>
  </si>
  <si>
    <t xml:space="preserve"> C11 </t>
  </si>
  <si>
    <t xml:space="preserve"> C12 </t>
  </si>
  <si>
    <t xml:space="preserve"> C13 </t>
  </si>
  <si>
    <t xml:space="preserve"> C14 </t>
  </si>
  <si>
    <t xml:space="preserve"> C15 </t>
  </si>
  <si>
    <t xml:space="preserve"> C16 </t>
  </si>
  <si>
    <t xml:space="preserve"> C17 </t>
  </si>
  <si>
    <t xml:space="preserve"> C18 </t>
  </si>
  <si>
    <t xml:space="preserve"> C19 </t>
  </si>
  <si>
    <t xml:space="preserve"> C20 </t>
  </si>
  <si>
    <t xml:space="preserve"> C21 </t>
  </si>
  <si>
    <t xml:space="preserve"> C22 </t>
  </si>
  <si>
    <t xml:space="preserve"> C23 </t>
  </si>
  <si>
    <t xml:space="preserve"> C24 </t>
  </si>
  <si>
    <t xml:space="preserve"> C25 </t>
  </si>
  <si>
    <t xml:space="preserve"> C26 </t>
  </si>
  <si>
    <t xml:space="preserve"> C27 </t>
  </si>
  <si>
    <t xml:space="preserve"> C28 </t>
  </si>
  <si>
    <t xml:space="preserve"> C29 </t>
  </si>
  <si>
    <t xml:space="preserve"> C30 </t>
  </si>
  <si>
    <t xml:space="preserve"> C31 </t>
  </si>
  <si>
    <t xml:space="preserve"> C32 </t>
  </si>
  <si>
    <t xml:space="preserve"> C33 </t>
  </si>
  <si>
    <t xml:space="preserve"> C34 </t>
  </si>
  <si>
    <t xml:space="preserve"> C35 </t>
  </si>
  <si>
    <t xml:space="preserve"> C36 </t>
  </si>
  <si>
    <t xml:space="preserve"> C37 </t>
  </si>
  <si>
    <t xml:space="preserve"> C38 </t>
  </si>
  <si>
    <t xml:space="preserve"> C39 </t>
  </si>
  <si>
    <t xml:space="preserve"> C40 </t>
  </si>
  <si>
    <t xml:space="preserve"> C41 </t>
  </si>
  <si>
    <t xml:space="preserve"> MOREINFO__ </t>
  </si>
  <si>
    <t xml:space="preserve"> __md5Row </t>
  </si>
  <si>
    <t>Natural Account</t>
  </si>
  <si>
    <t xml:space="preserve"> All Cost Centres </t>
  </si>
  <si>
    <t xml:space="preserve"> Executive &amp; Board </t>
  </si>
  <si>
    <t xml:space="preserve"> Marketing </t>
  </si>
  <si>
    <t xml:space="preserve"> Finance </t>
  </si>
  <si>
    <t xml:space="preserve"> Mowbray </t>
  </si>
  <si>
    <t xml:space="preserve"> Brighton </t>
  </si>
  <si>
    <t xml:space="preserve"> Elwick </t>
  </si>
  <si>
    <t xml:space="preserve"> Longford </t>
  </si>
  <si>
    <t xml:space="preserve"> Spreyton </t>
  </si>
  <si>
    <t xml:space="preserve"> Carrick </t>
  </si>
  <si>
    <t xml:space="preserve"> Ulverstone </t>
  </si>
  <si>
    <t xml:space="preserve"> Asset Adminstration </t>
  </si>
  <si>
    <t xml:space="preserve"> Digital </t>
  </si>
  <si>
    <t xml:space="preserve"> IT &amp; Comms </t>
  </si>
  <si>
    <t xml:space="preserve"> People &amp; Culture </t>
  </si>
  <si>
    <t xml:space="preserve"> Office Administration </t>
  </si>
  <si>
    <t xml:space="preserve"> Legal </t>
  </si>
  <si>
    <t xml:space="preserve"> TRC </t>
  </si>
  <si>
    <t xml:space="preserve"> DRC </t>
  </si>
  <si>
    <t xml:space="preserve"> TTC </t>
  </si>
  <si>
    <t xml:space="preserve"> KIRC </t>
  </si>
  <si>
    <t xml:space="preserve"> Thoroughbred </t>
  </si>
  <si>
    <t xml:space="preserve"> Harness </t>
  </si>
  <si>
    <t xml:space="preserve"> Greyhound </t>
  </si>
  <si>
    <t xml:space="preserve"> GAP </t>
  </si>
  <si>
    <t xml:space="preserve"> Industry Training </t>
  </si>
  <si>
    <t xml:space="preserve"> Racing </t>
  </si>
  <si>
    <t xml:space="preserve"> Equine Welfare </t>
  </si>
  <si>
    <t xml:space="preserve"> Animal Welfare </t>
  </si>
  <si>
    <t xml:space="preserve"> TPC </t>
  </si>
  <si>
    <t xml:space="preserve"> LPC </t>
  </si>
  <si>
    <t xml:space="preserve"> DHRC </t>
  </si>
  <si>
    <t xml:space="preserve"> NEPC </t>
  </si>
  <si>
    <t xml:space="preserve"> STMPC </t>
  </si>
  <si>
    <t xml:space="preserve"> CPPC </t>
  </si>
  <si>
    <t xml:space="preserve"> BHRC </t>
  </si>
  <si>
    <t xml:space="preserve"> HGRC </t>
  </si>
  <si>
    <t xml:space="preserve"> LGRC </t>
  </si>
  <si>
    <t xml:space="preserve"> NWGRC </t>
  </si>
  <si>
    <t xml:space="preserve"> Integrity </t>
  </si>
  <si>
    <t xml:space="preserve"> Greyhound excl GAP </t>
  </si>
  <si>
    <t xml:space="preserve"> Unallocated Exc Integrity </t>
  </si>
  <si>
    <t xml:space="preserve"> Fixed or Variable </t>
  </si>
  <si>
    <t>1001 - Gov Grant</t>
  </si>
  <si>
    <t xml:space="preserve">                  -  </t>
  </si>
  <si>
    <t xml:space="preserve">                -  </t>
  </si>
  <si>
    <t xml:space="preserve">              -  </t>
  </si>
  <si>
    <t xml:space="preserve">            -  </t>
  </si>
  <si>
    <t xml:space="preserve">             -  </t>
  </si>
  <si>
    <t xml:space="preserve">           -  </t>
  </si>
  <si>
    <t xml:space="preserve">                    -  </t>
  </si>
  <si>
    <t xml:space="preserve">                     -  </t>
  </si>
  <si>
    <t xml:space="preserve">         -  </t>
  </si>
  <si>
    <t xml:space="preserve">                          -  </t>
  </si>
  <si>
    <t xml:space="preserve">                   -  </t>
  </si>
  <si>
    <t xml:space="preserve">                        -  </t>
  </si>
  <si>
    <t>1003 - T&amp;H Breed Grant</t>
  </si>
  <si>
    <t>1006 - Training Grant</t>
  </si>
  <si>
    <t>1007 - Integrity Unit</t>
  </si>
  <si>
    <t>1008 - TIU Supp Fund</t>
  </si>
  <si>
    <t>1200 - Stable Rent Rec</t>
  </si>
  <si>
    <t>1201 - Catering Rent</t>
  </si>
  <si>
    <t>1204 - House Rent</t>
  </si>
  <si>
    <t>1501 - Interest Receiv</t>
  </si>
  <si>
    <t>1600 - Racefield Fees</t>
  </si>
  <si>
    <t>V</t>
  </si>
  <si>
    <t>1601 - Harness Insuran</t>
  </si>
  <si>
    <t>1603 - Thoroughbred In</t>
  </si>
  <si>
    <t>1604 - TAB Oncourse In</t>
  </si>
  <si>
    <t>1605 - Magic Millions</t>
  </si>
  <si>
    <t>1609 - Feature Races &amp;</t>
  </si>
  <si>
    <t>1610 - Trial Fees</t>
  </si>
  <si>
    <t>1611 - Scratching Fees</t>
  </si>
  <si>
    <t>1613 - Digital Revenue</t>
  </si>
  <si>
    <t>1614 - Product Fee Com</t>
  </si>
  <si>
    <t>1615 - Grass Track Gal</t>
  </si>
  <si>
    <t>1617 - POCT Funding</t>
  </si>
  <si>
    <t>1621 - Adoption Fees</t>
  </si>
  <si>
    <t>1622 - Merchandise</t>
  </si>
  <si>
    <t>1700 - Major Sponsorsh</t>
  </si>
  <si>
    <t>1702 - Thoroughbred Aw</t>
  </si>
  <si>
    <t>1703 - Harness Awards</t>
  </si>
  <si>
    <t>1707 - ADC Income</t>
  </si>
  <si>
    <t>1709 - Cupt Ticket Sal</t>
  </si>
  <si>
    <t>1711 - LOIS Income</t>
  </si>
  <si>
    <t>1750 - Income - Publis</t>
  </si>
  <si>
    <t>1903 - Sundry Income</t>
  </si>
  <si>
    <t>1904 - Insurance Reimb</t>
  </si>
  <si>
    <t>1905 - Insurance Claim</t>
  </si>
  <si>
    <t>1906 - Profit on Sale</t>
  </si>
  <si>
    <t>1908 - Treadmill Incom</t>
  </si>
  <si>
    <t>1909 - Eureka Income</t>
  </si>
  <si>
    <t>2014 - Name App</t>
  </si>
  <si>
    <t>2015 - Duplicate Cert</t>
  </si>
  <si>
    <t>2018 - Pers Acc Insure</t>
  </si>
  <si>
    <t>2019 - Driv Liability</t>
  </si>
  <si>
    <t>2020 - Trainers Ins</t>
  </si>
  <si>
    <t>Assumptions</t>
  </si>
  <si>
    <t>2100 - Salaries and Wa</t>
  </si>
  <si>
    <t>F</t>
  </si>
  <si>
    <t>Venue for Track staff</t>
  </si>
  <si>
    <t>Mowbray</t>
  </si>
  <si>
    <t>2 Greyhound Staff Full Time, 1.5 Harness, approx 3 Thoroughbred plus oversight by Track Manager 1/3rd each</t>
  </si>
  <si>
    <t>2101 - Overtime</t>
  </si>
  <si>
    <t>Brighton</t>
  </si>
  <si>
    <t>0.2FTE on Greyhound, 40% of remainder on Harness 60% of remainder on Thoroughbred</t>
  </si>
  <si>
    <t>2103 - Capitalised Lab</t>
  </si>
  <si>
    <t>Elwick</t>
  </si>
  <si>
    <t>2 Greyhound Staff Full Time, 1.5 Harness, approx 4.5 Thoroughbred plus oversight by Track Manager 1/3rd each</t>
  </si>
  <si>
    <t>2104 - Casual Wages</t>
  </si>
  <si>
    <t>v</t>
  </si>
  <si>
    <t>Racing</t>
  </si>
  <si>
    <t>Estimated Budget Wages Split by Code except for Participation Manager and Racing Manager split in 3</t>
  </si>
  <si>
    <t>2105 - Contract Labour</t>
  </si>
  <si>
    <t>Animal Welfare</t>
  </si>
  <si>
    <t>Equal Split by Code No real method applicable</t>
  </si>
  <si>
    <t>2106 - Eligible Termin</t>
  </si>
  <si>
    <t>2107 - Annual Leave</t>
  </si>
  <si>
    <t>2108 - Payroll Tax</t>
  </si>
  <si>
    <t>2109 - Award Superannu</t>
  </si>
  <si>
    <t>2110 - Long Service Le</t>
  </si>
  <si>
    <t>2111 - Travel Allowanc</t>
  </si>
  <si>
    <t>2112 - RBF Super (Prio</t>
  </si>
  <si>
    <t>2113 - Relocation Expe</t>
  </si>
  <si>
    <t>2114 - Salary Continua</t>
  </si>
  <si>
    <t>2116 - RBF Provision A</t>
  </si>
  <si>
    <t>2121 - Debt Collection</t>
  </si>
  <si>
    <t>2122 - Australian Dri</t>
  </si>
  <si>
    <t>2201 - Base Salaries -</t>
  </si>
  <si>
    <t>2202 - Payroll Tax - B</t>
  </si>
  <si>
    <t>2204 - Travel Allowanc</t>
  </si>
  <si>
    <t>2205 - Award Superannu</t>
  </si>
  <si>
    <t>2206 - Recruitment Cos</t>
  </si>
  <si>
    <t>2207 - Director Recrui</t>
  </si>
  <si>
    <t>2301 - External Traini</t>
  </si>
  <si>
    <t>2302 - HR Support</t>
  </si>
  <si>
    <t>2303 - WHS/First Aid T</t>
  </si>
  <si>
    <t>2304 - EAP (Employee A</t>
  </si>
  <si>
    <t>2306 - Health &amp; Wellbe</t>
  </si>
  <si>
    <t>2307 - Employee Recogn</t>
  </si>
  <si>
    <t>2309 - Medicals</t>
  </si>
  <si>
    <t>2320 - Industry Traini</t>
  </si>
  <si>
    <t>2400 - Telecoms</t>
  </si>
  <si>
    <t>2401 - Consulting &amp; Su</t>
  </si>
  <si>
    <t>2402 - Leasing Charges</t>
  </si>
  <si>
    <t>2403 - Website Operati</t>
  </si>
  <si>
    <t>2404 - RISA - SNS Fund</t>
  </si>
  <si>
    <t>2406 - Licencing &amp; Sof</t>
  </si>
  <si>
    <t>2407 - Website Develop</t>
  </si>
  <si>
    <t>2409 - Live Stream Pro</t>
  </si>
  <si>
    <t>2412 - Content Supply</t>
  </si>
  <si>
    <t>2413 - Photography</t>
  </si>
  <si>
    <t>2415 - Videography</t>
  </si>
  <si>
    <t>2416 - Large Screen Op</t>
  </si>
  <si>
    <t>Meeting</t>
  </si>
  <si>
    <t>1/3 Split</t>
  </si>
  <si>
    <t>asking matt reid</t>
  </si>
  <si>
    <t>2417 - IT Repairs</t>
  </si>
  <si>
    <t>2604 - Drug Detection</t>
  </si>
  <si>
    <t>2605 - Registration Ex</t>
  </si>
  <si>
    <t>2700 - WageringPromoti</t>
  </si>
  <si>
    <t>Races</t>
  </si>
  <si>
    <t>Allocated based on TO split</t>
  </si>
  <si>
    <t>2705 - Graphic Design</t>
  </si>
  <si>
    <t>2750 - Racing Calendar</t>
  </si>
  <si>
    <t>2751 - Annual Report</t>
  </si>
  <si>
    <t>2801 - MediaGuest trav</t>
  </si>
  <si>
    <t>2802 - Marquee Events</t>
  </si>
  <si>
    <t>100% Thoroughbred. Is this correct?</t>
  </si>
  <si>
    <t>2803 - GAP Marketing</t>
  </si>
  <si>
    <t>2804 - OTT Marketing</t>
  </si>
  <si>
    <t>40:60 Harness and Thoroughbred</t>
  </si>
  <si>
    <t>2806 - Club Marketing</t>
  </si>
  <si>
    <t>2807 - Coms&amp;Brand prom</t>
  </si>
  <si>
    <t>2808 - Signage and Uni</t>
  </si>
  <si>
    <t>2809 - Awards Dinners</t>
  </si>
  <si>
    <t>Invoice Review, Th Balancing</t>
  </si>
  <si>
    <t>2810 - Summer Festival</t>
  </si>
  <si>
    <t>Estimated 80% Thoroughbred</t>
  </si>
  <si>
    <t>2813 - Hospitality</t>
  </si>
  <si>
    <t>2814 - Double Cup Bonu</t>
  </si>
  <si>
    <t>2816 - Media Monitorin</t>
  </si>
  <si>
    <t>2818 - Owner Initiativ</t>
  </si>
  <si>
    <t>50% Harness and Thoroughbred</t>
  </si>
  <si>
    <t>2824 - Marketing Reimb</t>
  </si>
  <si>
    <t>2900 - Corporate Commu</t>
  </si>
  <si>
    <t>2901 - Audit Fees</t>
  </si>
  <si>
    <t>2902 - Bank Fees</t>
  </si>
  <si>
    <t>2903 - Bad Debts</t>
  </si>
  <si>
    <t>2904 - Consultants Fee</t>
  </si>
  <si>
    <t>2905 - Catering</t>
  </si>
  <si>
    <t>2906 - Conference Expe</t>
  </si>
  <si>
    <t>2907 - Doubtful Debts</t>
  </si>
  <si>
    <t>2908 - Entertainment</t>
  </si>
  <si>
    <t>2909 - General Expense</t>
  </si>
  <si>
    <t>2910 - Legal Fees</t>
  </si>
  <si>
    <t>2912 - Office Consumab</t>
  </si>
  <si>
    <t>2913 - Equipment/Sundr</t>
  </si>
  <si>
    <t>2914 - Printing &amp; Stat</t>
  </si>
  <si>
    <t>2915 - Subscriptions</t>
  </si>
  <si>
    <t>2916 - Postage &amp; Freig</t>
  </si>
  <si>
    <t>2918 - FBT - Entertain</t>
  </si>
  <si>
    <t>2920 - Donation</t>
  </si>
  <si>
    <t>2922 - Cash Collection</t>
  </si>
  <si>
    <t>2923 - Drug Freight</t>
  </si>
  <si>
    <t>2924 - TIU Vet fees</t>
  </si>
  <si>
    <t>3100 - Insurance - Pub</t>
  </si>
  <si>
    <t>3102 - Insurance - Dir</t>
  </si>
  <si>
    <t>3103 - Insurance - Har</t>
  </si>
  <si>
    <t>3104 - Insurance - Bro</t>
  </si>
  <si>
    <t>3106 - Insurance - Ind</t>
  </si>
  <si>
    <t>3109 - Personal Accide</t>
  </si>
  <si>
    <t>3110 - Personal Accide</t>
  </si>
  <si>
    <t>3111 - Insurance - Cor</t>
  </si>
  <si>
    <t>3112 - Ins Valuation F</t>
  </si>
  <si>
    <t>3113 - Insurance - Cyb</t>
  </si>
  <si>
    <t>3200 - Income Tax Exp</t>
  </si>
  <si>
    <t>3203 - Interest - Tasc</t>
  </si>
  <si>
    <t>3204 - Interest - Trea</t>
  </si>
  <si>
    <t>3207 - Guarantee Fees</t>
  </si>
  <si>
    <t>3208 - Guarantee Fees</t>
  </si>
  <si>
    <t>3209 - Interest Leases</t>
  </si>
  <si>
    <t>3301 - Business Develo</t>
  </si>
  <si>
    <t>3305 - Indust-Bus dev</t>
  </si>
  <si>
    <t>3306 - ORI Transition</t>
  </si>
  <si>
    <t>3307 - Social Response</t>
  </si>
  <si>
    <t>3454 - Depreciation -</t>
  </si>
  <si>
    <t>Venue</t>
  </si>
  <si>
    <t>3455 - Amort - RoU Ass</t>
  </si>
  <si>
    <t>3456 - Depn - PPE</t>
  </si>
  <si>
    <t>3458 - Amort - Racetrk</t>
  </si>
  <si>
    <t>3459 - Amort - Softwar</t>
  </si>
  <si>
    <t>3460 - Depn-Off Equip</t>
  </si>
  <si>
    <t>3461 - Impairment Expe</t>
  </si>
  <si>
    <t>3462 - Asset W/O</t>
  </si>
  <si>
    <t>3658 - FBT - Motor Veh</t>
  </si>
  <si>
    <t>3670 - Travel- Intra</t>
  </si>
  <si>
    <t>3672 - Travel - Inter</t>
  </si>
  <si>
    <t>3673 - Overseas Travel</t>
  </si>
  <si>
    <t>3950 - Stake Money</t>
  </si>
  <si>
    <t>3951 - Riding Fees</t>
  </si>
  <si>
    <t>3952 - Superannuation</t>
  </si>
  <si>
    <t>3953 - Superannuation</t>
  </si>
  <si>
    <t>3954 - Code Bonuses</t>
  </si>
  <si>
    <t>3956 - Jockey Travel S</t>
  </si>
  <si>
    <t>3957 - Jockey National</t>
  </si>
  <si>
    <t>3958 - Jockey Workers</t>
  </si>
  <si>
    <t>3959 - Drivers Fee</t>
  </si>
  <si>
    <t>3962 - Tasbred Grade 6</t>
  </si>
  <si>
    <t>3963 - Vaccination Ass</t>
  </si>
  <si>
    <t>3964 - Equine Health</t>
  </si>
  <si>
    <t>3965 - DNA Costs</t>
  </si>
  <si>
    <t>3966 - Insurance - Cat</t>
  </si>
  <si>
    <t>3967 - GAP</t>
  </si>
  <si>
    <t>3969 - Animal Welfare</t>
  </si>
  <si>
    <t>3972 - Greyhound Feed</t>
  </si>
  <si>
    <t>3973 - Veterinary Fees</t>
  </si>
  <si>
    <t>3974 - Coats/Rugs/Coll</t>
  </si>
  <si>
    <t>3975 - Worming/Groomin</t>
  </si>
  <si>
    <t>3976 - Printing/Statio</t>
  </si>
  <si>
    <t>3978 - Marketing</t>
  </si>
  <si>
    <t>60% tbred - 40% harness</t>
  </si>
  <si>
    <t>3979 - Training/Confer</t>
  </si>
  <si>
    <t>3980 - Equipment Costs</t>
  </si>
  <si>
    <t>3981 - Microchip Trans</t>
  </si>
  <si>
    <t>3982 - Carer Recogniti</t>
  </si>
  <si>
    <t>3983 - GAP Site Hire</t>
  </si>
  <si>
    <t>3985 - Facility Hire &amp;</t>
  </si>
  <si>
    <t>3986 - Re-education an</t>
  </si>
  <si>
    <t>3987 - GAP Internal Al</t>
  </si>
  <si>
    <t>3988 - Agfest &amp; Nation</t>
  </si>
  <si>
    <t>3989 - Industry Suppor</t>
  </si>
  <si>
    <t>races</t>
  </si>
  <si>
    <t>Based on invoicing review</t>
  </si>
  <si>
    <t>3990 - Code Funding Un</t>
  </si>
  <si>
    <t>3991 - GAP Consumables</t>
  </si>
  <si>
    <t>3992 - GRPS</t>
  </si>
  <si>
    <t>Dogs</t>
  </si>
  <si>
    <t>3993 - Subsidised Less</t>
  </si>
  <si>
    <t>3994 - Behaviour Modif</t>
  </si>
  <si>
    <t>3995 - Projects/Consul</t>
  </si>
  <si>
    <t>3996 - UnExp WelfareCF</t>
  </si>
  <si>
    <t>3997 - Sundry Code Fun</t>
  </si>
  <si>
    <t>3998 - StrideSAFE Fees</t>
  </si>
  <si>
    <t>3999 - Trainers WC CF</t>
  </si>
  <si>
    <t>4000 - Magic Millions</t>
  </si>
  <si>
    <t>4001 - Handicapping Fe</t>
  </si>
  <si>
    <t>4003 - Apprentice Cost</t>
  </si>
  <si>
    <t>4004 - Trophies/Rugs/S</t>
  </si>
  <si>
    <t>4005 - Jockey Workers</t>
  </si>
  <si>
    <t>4007 - Tasbred Bonuses</t>
  </si>
  <si>
    <t>4008 - Aust Youngblood</t>
  </si>
  <si>
    <t>4009 - Harness Sale</t>
  </si>
  <si>
    <t>4010 - Aust Harness Ra</t>
  </si>
  <si>
    <t>4014 - Subscriptions -</t>
  </si>
  <si>
    <t>4015 - Greyhounds Aust</t>
  </si>
  <si>
    <t>4018 - Licence Payment</t>
  </si>
  <si>
    <t>4019 - Travel Closure</t>
  </si>
  <si>
    <t>4023 - LOIS Bonus</t>
  </si>
  <si>
    <t>4081 - Eureka Codefund</t>
  </si>
  <si>
    <t>4100 - Meeting Payment</t>
  </si>
  <si>
    <t>cf</t>
  </si>
  <si>
    <t>4101 - TAB Oncourse Ex</t>
  </si>
  <si>
    <t>4102 - Club Sponsorshi</t>
  </si>
  <si>
    <t>4113 - Int. Rev Commis</t>
  </si>
  <si>
    <t>4115 - Club Grants Oth</t>
  </si>
  <si>
    <t>4116 - Club Subsidised</t>
  </si>
  <si>
    <t>RD</t>
  </si>
  <si>
    <t>4151 - Nom &amp; Accept RA</t>
  </si>
  <si>
    <t>4172 - Insurance Exces</t>
  </si>
  <si>
    <t>4173 - Club Ins Excess</t>
  </si>
  <si>
    <t>4175 - CF GRRS</t>
  </si>
  <si>
    <t>4177 - Mini Trots</t>
  </si>
  <si>
    <t>4179 - Trainers Worker</t>
  </si>
  <si>
    <t>4181 - Miners Rest Exp</t>
  </si>
  <si>
    <t>4184 - RAW Grant</t>
  </si>
  <si>
    <t>4185 - LadbrokeSports</t>
  </si>
  <si>
    <t>4186 - Kennel Upgrade</t>
  </si>
  <si>
    <t>4351 - Communications</t>
  </si>
  <si>
    <t>4400 - Sand</t>
  </si>
  <si>
    <t>Tbred Sand Only it appears</t>
  </si>
  <si>
    <t>4401 - Summer Carnival</t>
  </si>
  <si>
    <t>4402 - Running Rails &amp;</t>
  </si>
  <si>
    <t>Divide by three - boundary fencing included</t>
  </si>
  <si>
    <t>4403 - Sand Greyhound</t>
  </si>
  <si>
    <t>4404 - Smudge</t>
  </si>
  <si>
    <t>4405 - Track Equip Hir</t>
  </si>
  <si>
    <t>Divide by three - used for all sites (Brighton by 2)</t>
  </si>
  <si>
    <t>4406 - Fertiliser</t>
  </si>
  <si>
    <t>4407 - Chemicals</t>
  </si>
  <si>
    <t>4408 - Seed</t>
  </si>
  <si>
    <t>4409 - Track Maintenan</t>
  </si>
  <si>
    <t>Split between Harness and Tbred</t>
  </si>
  <si>
    <t>4410 - Road Repairs</t>
  </si>
  <si>
    <t>Divide by 3, different years have range of uses</t>
  </si>
  <si>
    <t>4411 - Consumables</t>
  </si>
  <si>
    <t>Split across three codes evenly</t>
  </si>
  <si>
    <t>4412 - Soil/Track Test</t>
  </si>
  <si>
    <t>4414 - Barrier Repairs</t>
  </si>
  <si>
    <t>4415 - Irrigation Main</t>
  </si>
  <si>
    <t>4416 - Sand - Harness</t>
  </si>
  <si>
    <t>4417 - Equipment &amp; Mac</t>
  </si>
  <si>
    <t>4418 - Tools &amp; Requisi</t>
  </si>
  <si>
    <t>4419 - Maintenance - S</t>
  </si>
  <si>
    <t>50:50 Equine</t>
  </si>
  <si>
    <t>4420 - Maintenance - D</t>
  </si>
  <si>
    <t>4422 - Maintenance - B</t>
  </si>
  <si>
    <t>4423 - Maintenance - G</t>
  </si>
  <si>
    <t>4424 - Maint - Other</t>
  </si>
  <si>
    <t>4425 - Maintenance - P</t>
  </si>
  <si>
    <t>Split 50:50 for Equine Codes</t>
  </si>
  <si>
    <t>4427 - Maintenance - S</t>
  </si>
  <si>
    <t>4428 - Maintenance - W</t>
  </si>
  <si>
    <t>4430 - Thoroughbred Li</t>
  </si>
  <si>
    <t>4431 - Harness Light M</t>
  </si>
  <si>
    <t>4432 - Greyhound Light</t>
  </si>
  <si>
    <t>4433 - Timing System</t>
  </si>
  <si>
    <t>4434 - Greyhound Lure</t>
  </si>
  <si>
    <t>4435 -  Genset Mainten</t>
  </si>
  <si>
    <t>4436 - MV - Petrol &amp; O</t>
  </si>
  <si>
    <t>4437 - MV - Diesel</t>
  </si>
  <si>
    <t>4438 - MV - Registrati</t>
  </si>
  <si>
    <t>4439 - MV - Repairs &amp;</t>
  </si>
  <si>
    <t>4440 - Maintenance - V</t>
  </si>
  <si>
    <t>4441 - Insurance - MV,</t>
  </si>
  <si>
    <t>4442 - Maint-Tractors</t>
  </si>
  <si>
    <t>4443 - Electricity</t>
  </si>
  <si>
    <t>4444 - Equip Hire Othe</t>
  </si>
  <si>
    <t>4445 - Postage &amp; Freig</t>
  </si>
  <si>
    <t>4446 - Rates &amp; Land Ta</t>
  </si>
  <si>
    <t>f</t>
  </si>
  <si>
    <t>4447 - Rent &amp; Lease</t>
  </si>
  <si>
    <t>4448 - Workplace Safet</t>
  </si>
  <si>
    <t>4449 - Protective Clot</t>
  </si>
  <si>
    <t>4450 - Security - Non</t>
  </si>
  <si>
    <t>4451 - Office Supplies</t>
  </si>
  <si>
    <t>4452 - Telephone</t>
  </si>
  <si>
    <t>4453 - Maintenance Gra</t>
  </si>
  <si>
    <t>4454 - Water Costs</t>
  </si>
  <si>
    <t>4456 - FireCom TFS Mon</t>
  </si>
  <si>
    <t>4459 - Waste Managemen</t>
  </si>
  <si>
    <t>4460 - Kitchen and Cat</t>
  </si>
  <si>
    <t>4461 - Cleaning Contra</t>
  </si>
  <si>
    <t>4462 - Build Maint Off</t>
  </si>
  <si>
    <t>4464 - HVAC Maintenanc</t>
  </si>
  <si>
    <t>4465 - Plumbing &amp; Gas</t>
  </si>
  <si>
    <t>4466 - Electrical Serv</t>
  </si>
  <si>
    <t>4470 - Fire Exit &amp; Eme</t>
  </si>
  <si>
    <t>4471 - Escalators &amp; Li</t>
  </si>
  <si>
    <t>4472 - Fire Equipment</t>
  </si>
  <si>
    <t>4473 - Refrigeration M</t>
  </si>
  <si>
    <t>4476 - Automatic Door</t>
  </si>
  <si>
    <t>4477 - Audio &amp; Visual</t>
  </si>
  <si>
    <t>4478 - Hygiene Service</t>
  </si>
  <si>
    <t>4479 - Gas</t>
  </si>
  <si>
    <t>4480 - Painting</t>
  </si>
  <si>
    <t>4481 - Pest Control</t>
  </si>
  <si>
    <t>4482 - Track Maint Har</t>
  </si>
  <si>
    <t>4483 - Track Maint GH</t>
  </si>
  <si>
    <t>4486 - Horse Treadmill</t>
  </si>
  <si>
    <t>4642 - OB Van Costs</t>
  </si>
  <si>
    <t>Net</t>
  </si>
  <si>
    <t xml:space="preserve"> Net </t>
  </si>
  <si>
    <t>Costs</t>
  </si>
  <si>
    <t>#########</t>
  </si>
  <si>
    <t xml:space="preserve"> Costs </t>
  </si>
  <si>
    <t>Revenues</t>
  </si>
  <si>
    <t xml:space="preserve"> Revenue </t>
  </si>
  <si>
    <t xml:space="preserve"> Races </t>
  </si>
  <si>
    <t xml:space="preserve"> Av per Race </t>
  </si>
  <si>
    <t>Greyhound Costs</t>
  </si>
  <si>
    <t>Fixed</t>
  </si>
  <si>
    <t>Variable</t>
  </si>
  <si>
    <t>Greyhound Revenue</t>
  </si>
  <si>
    <t>Race Reductions</t>
  </si>
  <si>
    <t>TASRACING NON-RACEDAY CLUB COSTS &amp; INCOME</t>
  </si>
  <si>
    <t>4435 - Genset Mainten</t>
  </si>
  <si>
    <t>TOTAL COSTS</t>
  </si>
  <si>
    <t>CONSOLIDATED CLUB FINANCIAL PERFORMANCE</t>
  </si>
  <si>
    <t>CLUB P&amp;L REPORTING</t>
  </si>
  <si>
    <t>TASRACING DIRECT INVESTMENT</t>
  </si>
  <si>
    <t>TASRACING RACE DAY COSTS</t>
  </si>
  <si>
    <t>TASRACING NON-RACEDAY COSTS</t>
  </si>
  <si>
    <t>Assume Investment captured in Club P&amp;L Income</t>
  </si>
  <si>
    <t>Spreyton TB</t>
  </si>
  <si>
    <t>Elwixk TB</t>
  </si>
  <si>
    <t>Brighton TB</t>
  </si>
  <si>
    <t>Longford TB</t>
  </si>
  <si>
    <t>Mowbray TB</t>
  </si>
  <si>
    <t>z</t>
  </si>
  <si>
    <t>Mission Critical</t>
  </si>
  <si>
    <t>Urgent</t>
  </si>
  <si>
    <t>Non-Urgent</t>
  </si>
  <si>
    <t>IMPACT</t>
  </si>
  <si>
    <t>Meetings</t>
  </si>
  <si>
    <t xml:space="preserve">Marketing </t>
  </si>
  <si>
    <t>F&amp;B Procurement</t>
  </si>
  <si>
    <t>Total Staffing</t>
  </si>
  <si>
    <t>Equipment &amp; Services</t>
  </si>
  <si>
    <t>NET IMPACT</t>
  </si>
  <si>
    <t>COST IMPACT</t>
  </si>
  <si>
    <t>INCOME IMPACT</t>
  </si>
  <si>
    <t>TOTAL IMPACT</t>
  </si>
  <si>
    <t>PRIZEMONEY &amp; WAGERING REVENUE</t>
  </si>
  <si>
    <t>Prizemoney Impact</t>
  </si>
  <si>
    <t>KEY ASSUMPTIONS</t>
  </si>
  <si>
    <t>Total Stakes FY25</t>
  </si>
  <si>
    <t>Total Racefields FY25</t>
  </si>
  <si>
    <t>Impact calculated on proportionate race redcuctions</t>
  </si>
  <si>
    <t>Racefields Impact</t>
  </si>
  <si>
    <t>CAPEX IMPACT</t>
  </si>
  <si>
    <t>KEY ASSUMPTION</t>
  </si>
  <si>
    <t>Proportionate reduction in Total Tasracing Raceday Costs commensurate with decrease in Race Meetings</t>
  </si>
  <si>
    <t>Only King Island Non-Raceday costs impacted</t>
  </si>
  <si>
    <t>Only King Island Capex Funding Impacted</t>
  </si>
  <si>
    <t xml:space="preserve">CAPITAL EXPENDITURE </t>
  </si>
  <si>
    <t xml:space="preserve">Total </t>
  </si>
  <si>
    <t>TOTAL FINANCIAL IMPACT</t>
  </si>
  <si>
    <t>PRIZEMONEY &amp; WAGERING IMPACT</t>
  </si>
  <si>
    <t>MODEL A: ENHANCED STATUS QUO (BASE)</t>
  </si>
  <si>
    <t>MODEL A: ENHANCED STATUS QUO (STRATEGIC REDUCTION)</t>
  </si>
  <si>
    <t>MODEL B1: NORTH &amp; SOUTH CONOLIDATION (BOTH RACING) (BASE)</t>
  </si>
  <si>
    <t>No Staff @ Spreyton</t>
  </si>
  <si>
    <t>No expenses at DRC Offices</t>
  </si>
  <si>
    <t>MODEL B2: NORTH &amp; SOUTH CONSOLIDATION (RACING MOWBRAY ONLY)(BASE)</t>
  </si>
  <si>
    <t>MODEL B1: NORTH &amp; SOUTH CONSOLIDATION (BOTH RACING)(STRATEGIC REDUCTION)</t>
  </si>
  <si>
    <t>Insurance +</t>
  </si>
  <si>
    <t>INCOME IMPACT (REDUCTION)</t>
  </si>
  <si>
    <t>Proportionate increase or reduction in Total Tasracing Raceday Costs commensurate with decrease in Race Meetings</t>
  </si>
  <si>
    <t>King Island Capex Removal</t>
  </si>
  <si>
    <t>Spreyton  CapEx 75% Reduction</t>
  </si>
  <si>
    <t>MODEL B2: NORTH &amp; SOUTH CONSOLIDATION (RACING MOWBRAY ONLY)(STRATEGIC REDUCTION)</t>
  </si>
  <si>
    <t>King Island Non-Raceday costs removed</t>
  </si>
  <si>
    <t xml:space="preserve">DRC Other Non-Race Costs </t>
  </si>
  <si>
    <t xml:space="preserve">DRC Non-Raceday Labour  </t>
  </si>
  <si>
    <t>MODEL C: CONSOLIDATION BY CODE (BASE)</t>
  </si>
  <si>
    <t>MOWBRAY</t>
  </si>
  <si>
    <t>ELWICK</t>
  </si>
  <si>
    <t>NEW ENTITY</t>
  </si>
  <si>
    <t xml:space="preserve">Accounting </t>
  </si>
  <si>
    <t>Admin/Utilities</t>
  </si>
  <si>
    <t>No Rental Revenue (Spreyton)</t>
  </si>
  <si>
    <t>Spreyton  CapEx 100% Reduction</t>
  </si>
  <si>
    <t xml:space="preserve"> Boxes/Infra - Longford/Brighton</t>
  </si>
  <si>
    <t xml:space="preserve"> Increased Costs - Longford/Brighton</t>
  </si>
  <si>
    <t>MODEL C: CONSOLIDATION BY CODE (STRATEGIC REDUCTION)</t>
  </si>
  <si>
    <t>Increased Costs: Long/Bright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</si>
</sst>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_-* #,##0_-;\-* #,##0_-;_-* &quot;-&quot;??_-;_-@_-"/>
    <numFmt numFmtId="165" formatCode="0.0"/>
  </numFmts>
  <fonts count="39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6"/>
      <color theme="0"/>
      <name val="Arial"/>
      <family val="2"/>
    </font>
    <font>
      <b/>
      <sz val="12"/>
      <color rgb="FFFFFFFF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BFBFBF"/>
      <name val="Arial"/>
      <family val="2"/>
    </font>
    <font>
      <b/>
      <sz val="12"/>
      <color rgb="FFBFBFBF"/>
      <name val="Arial"/>
      <family val="2"/>
    </font>
    <font>
      <b/>
      <sz val="12"/>
      <color rgb="FF000000"/>
      <name val="Arial"/>
      <family val="2"/>
    </font>
    <font>
      <b/>
      <sz val="14"/>
      <color rgb="FFDF6C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FFFFFF"/>
      <name val="Arial"/>
      <family val="2"/>
    </font>
    <font>
      <sz val="10"/>
      <name val="Arial"/>
      <family val="2"/>
    </font>
    <font>
      <sz val="12"/>
      <color theme="1"/>
      <name val="Aptos Narrow"/>
      <scheme val="minor"/>
    </font>
    <font>
      <sz val="10"/>
      <color theme="1"/>
      <name val="Arial"/>
      <family val="2"/>
    </font>
    <font>
      <b/>
      <sz val="11"/>
      <color rgb="FF1F1F1F"/>
      <name val="Arial"/>
      <family val="2"/>
    </font>
    <font>
      <sz val="11"/>
      <color rgb="FF1F1F1F"/>
      <name val="Arial"/>
      <family val="2"/>
    </font>
    <font>
      <b/>
      <sz val="11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0"/>
      <name val="Aptos Narrow"/>
      <scheme val="minor"/>
    </font>
    <font>
      <b/>
      <sz val="16"/>
      <color theme="1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393737"/>
        <bgColor rgb="FF000000"/>
      </patternFill>
    </fill>
    <fill>
      <patternFill patternType="solid">
        <fgColor rgb="FFD3D3D3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rgb="FF366092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6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4" borderId="0" xfId="0" applyFont="1" applyFill="1"/>
    <xf numFmtId="0" fontId="7" fillId="3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8" fillId="0" borderId="0" xfId="0" applyFont="1"/>
    <xf numFmtId="0" fontId="8" fillId="5" borderId="0" xfId="0" applyFont="1" applyFill="1"/>
    <xf numFmtId="0" fontId="8" fillId="6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2" borderId="0" xfId="0" applyFont="1" applyFill="1"/>
    <xf numFmtId="37" fontId="4" fillId="2" borderId="0" xfId="0" applyNumberFormat="1" applyFont="1" applyFill="1"/>
    <xf numFmtId="37" fontId="4" fillId="5" borderId="0" xfId="0" applyNumberFormat="1" applyFont="1" applyFill="1"/>
    <xf numFmtId="37" fontId="4" fillId="6" borderId="0" xfId="0" applyNumberFormat="1" applyFont="1" applyFill="1"/>
    <xf numFmtId="37" fontId="4" fillId="0" borderId="0" xfId="0" applyNumberFormat="1" applyFont="1"/>
    <xf numFmtId="0" fontId="4" fillId="7" borderId="0" xfId="0" applyFont="1" applyFill="1"/>
    <xf numFmtId="37" fontId="4" fillId="7" borderId="0" xfId="0" applyNumberFormat="1" applyFont="1" applyFill="1"/>
    <xf numFmtId="0" fontId="4" fillId="8" borderId="0" xfId="0" applyFont="1" applyFill="1"/>
    <xf numFmtId="37" fontId="4" fillId="8" borderId="0" xfId="0" applyNumberFormat="1" applyFont="1" applyFill="1"/>
    <xf numFmtId="0" fontId="5" fillId="9" borderId="0" xfId="0" applyFont="1" applyFill="1"/>
    <xf numFmtId="37" fontId="5" fillId="9" borderId="0" xfId="0" applyNumberFormat="1" applyFont="1" applyFill="1"/>
    <xf numFmtId="37" fontId="5" fillId="5" borderId="0" xfId="0" applyNumberFormat="1" applyFont="1" applyFill="1"/>
    <xf numFmtId="37" fontId="5" fillId="6" borderId="0" xfId="0" applyNumberFormat="1" applyFont="1" applyFill="1"/>
    <xf numFmtId="37" fontId="5" fillId="0" borderId="0" xfId="0" applyNumberFormat="1" applyFont="1"/>
    <xf numFmtId="0" fontId="5" fillId="0" borderId="0" xfId="0" applyFont="1"/>
    <xf numFmtId="0" fontId="4" fillId="10" borderId="0" xfId="0" applyFont="1" applyFill="1"/>
    <xf numFmtId="37" fontId="4" fillId="10" borderId="0" xfId="0" applyNumberFormat="1" applyFont="1" applyFill="1"/>
    <xf numFmtId="0" fontId="4" fillId="11" borderId="0" xfId="0" applyFont="1" applyFill="1"/>
    <xf numFmtId="37" fontId="4" fillId="11" borderId="0" xfId="0" applyNumberFormat="1" applyFont="1" applyFill="1"/>
    <xf numFmtId="0" fontId="4" fillId="12" borderId="0" xfId="0" applyFont="1" applyFill="1"/>
    <xf numFmtId="37" fontId="4" fillId="12" borderId="0" xfId="0" applyNumberFormat="1" applyFont="1" applyFill="1"/>
    <xf numFmtId="0" fontId="4" fillId="13" borderId="0" xfId="0" applyFont="1" applyFill="1"/>
    <xf numFmtId="37" fontId="4" fillId="13" borderId="0" xfId="0" applyNumberFormat="1" applyFont="1" applyFill="1"/>
    <xf numFmtId="0" fontId="5" fillId="14" borderId="0" xfId="0" applyFont="1" applyFill="1"/>
    <xf numFmtId="37" fontId="5" fillId="14" borderId="0" xfId="0" applyNumberFormat="1" applyFont="1" applyFill="1"/>
    <xf numFmtId="0" fontId="5" fillId="15" borderId="0" xfId="0" applyFont="1" applyFill="1"/>
    <xf numFmtId="37" fontId="5" fillId="15" borderId="0" xfId="0" applyNumberFormat="1" applyFont="1" applyFill="1"/>
    <xf numFmtId="0" fontId="5" fillId="16" borderId="0" xfId="0" applyFont="1" applyFill="1"/>
    <xf numFmtId="37" fontId="5" fillId="16" borderId="0" xfId="0" applyNumberFormat="1" applyFont="1" applyFill="1"/>
    <xf numFmtId="0" fontId="11" fillId="0" borderId="0" xfId="0" applyFont="1"/>
    <xf numFmtId="37" fontId="11" fillId="0" borderId="0" xfId="0" applyNumberFormat="1" applyFont="1"/>
    <xf numFmtId="37" fontId="11" fillId="5" borderId="0" xfId="0" applyNumberFormat="1" applyFont="1" applyFill="1"/>
    <xf numFmtId="37" fontId="3" fillId="0" borderId="0" xfId="0" applyNumberFormat="1" applyFont="1"/>
    <xf numFmtId="37" fontId="10" fillId="0" borderId="0" xfId="0" applyNumberFormat="1" applyFont="1"/>
    <xf numFmtId="37" fontId="10" fillId="5" borderId="0" xfId="0" applyNumberFormat="1" applyFont="1" applyFill="1"/>
    <xf numFmtId="0" fontId="5" fillId="17" borderId="0" xfId="0" applyFont="1" applyFill="1"/>
    <xf numFmtId="37" fontId="5" fillId="17" borderId="0" xfId="0" applyNumberFormat="1" applyFont="1" applyFill="1"/>
    <xf numFmtId="0" fontId="4" fillId="18" borderId="0" xfId="0" applyFont="1" applyFill="1"/>
    <xf numFmtId="37" fontId="4" fillId="18" borderId="0" xfId="0" applyNumberFormat="1" applyFont="1" applyFill="1"/>
    <xf numFmtId="0" fontId="4" fillId="19" borderId="0" xfId="0" applyFont="1" applyFill="1"/>
    <xf numFmtId="37" fontId="4" fillId="19" borderId="0" xfId="0" applyNumberFormat="1" applyFont="1" applyFill="1"/>
    <xf numFmtId="0" fontId="4" fillId="20" borderId="0" xfId="0" applyFont="1" applyFill="1"/>
    <xf numFmtId="37" fontId="4" fillId="20" borderId="0" xfId="0" applyNumberFormat="1" applyFont="1" applyFill="1"/>
    <xf numFmtId="0" fontId="5" fillId="21" borderId="0" xfId="0" applyFont="1" applyFill="1"/>
    <xf numFmtId="37" fontId="5" fillId="21" borderId="0" xfId="0" applyNumberFormat="1" applyFont="1" applyFill="1"/>
    <xf numFmtId="0" fontId="4" fillId="22" borderId="0" xfId="0" applyFont="1" applyFill="1"/>
    <xf numFmtId="37" fontId="4" fillId="22" borderId="0" xfId="0" applyNumberFormat="1" applyFont="1" applyFill="1"/>
    <xf numFmtId="0" fontId="4" fillId="24" borderId="0" xfId="0" applyFont="1" applyFill="1"/>
    <xf numFmtId="37" fontId="4" fillId="24" borderId="0" xfId="0" applyNumberFormat="1" applyFont="1" applyFill="1"/>
    <xf numFmtId="0" fontId="4" fillId="25" borderId="0" xfId="0" applyFont="1" applyFill="1"/>
    <xf numFmtId="37" fontId="4" fillId="25" borderId="0" xfId="0" applyNumberFormat="1" applyFont="1" applyFill="1"/>
    <xf numFmtId="0" fontId="5" fillId="26" borderId="0" xfId="0" applyFont="1" applyFill="1"/>
    <xf numFmtId="37" fontId="5" fillId="26" borderId="0" xfId="0" applyNumberFormat="1" applyFont="1" applyFill="1"/>
    <xf numFmtId="0" fontId="5" fillId="27" borderId="0" xfId="0" applyFont="1" applyFill="1"/>
    <xf numFmtId="37" fontId="5" fillId="27" borderId="0" xfId="0" applyNumberFormat="1" applyFont="1" applyFill="1"/>
    <xf numFmtId="0" fontId="11" fillId="5" borderId="0" xfId="0" applyFont="1" applyFill="1"/>
    <xf numFmtId="37" fontId="3" fillId="5" borderId="0" xfId="0" applyNumberFormat="1" applyFont="1" applyFill="1"/>
    <xf numFmtId="0" fontId="12" fillId="5" borderId="0" xfId="0" applyFont="1" applyFill="1"/>
    <xf numFmtId="0" fontId="3" fillId="0" borderId="0" xfId="0" applyFont="1"/>
    <xf numFmtId="37" fontId="13" fillId="0" borderId="0" xfId="0" applyNumberFormat="1" applyFont="1"/>
    <xf numFmtId="0" fontId="5" fillId="23" borderId="0" xfId="0" applyFont="1" applyFill="1"/>
    <xf numFmtId="37" fontId="5" fillId="23" borderId="0" xfId="0" applyNumberFormat="1" applyFont="1" applyFill="1"/>
    <xf numFmtId="0" fontId="15" fillId="0" borderId="0" xfId="0" applyFont="1"/>
    <xf numFmtId="0" fontId="7" fillId="28" borderId="2" xfId="0" applyFont="1" applyFill="1" applyBorder="1" applyAlignment="1">
      <alignment horizontal="center" vertical="center" wrapText="1"/>
    </xf>
    <xf numFmtId="0" fontId="7" fillId="28" borderId="3" xfId="0" applyFont="1" applyFill="1" applyBorder="1" applyAlignment="1">
      <alignment horizontal="center" vertical="center" wrapText="1"/>
    </xf>
    <xf numFmtId="0" fontId="7" fillId="28" borderId="5" xfId="0" applyFont="1" applyFill="1" applyBorder="1" applyAlignment="1">
      <alignment horizontal="center" vertical="center"/>
    </xf>
    <xf numFmtId="0" fontId="7" fillId="28" borderId="6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2" fontId="19" fillId="0" borderId="8" xfId="0" applyNumberFormat="1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/>
    </xf>
    <xf numFmtId="2" fontId="19" fillId="29" borderId="14" xfId="0" applyNumberFormat="1" applyFont="1" applyFill="1" applyBorder="1" applyAlignment="1">
      <alignment horizontal="center" vertical="center" shrinkToFit="1"/>
    </xf>
    <xf numFmtId="0" fontId="19" fillId="29" borderId="14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8" fillId="29" borderId="13" xfId="0" applyFont="1" applyFill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center" vertical="center" shrinkToFit="1"/>
    </xf>
    <xf numFmtId="0" fontId="19" fillId="29" borderId="18" xfId="0" applyFont="1" applyFill="1" applyBorder="1" applyAlignment="1">
      <alignment horizontal="left" vertical="center" wrapText="1"/>
    </xf>
    <xf numFmtId="0" fontId="19" fillId="30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31" borderId="14" xfId="0" applyFont="1" applyFill="1" applyBorder="1" applyAlignment="1">
      <alignment horizontal="left" vertical="center" wrapText="1"/>
    </xf>
    <xf numFmtId="0" fontId="20" fillId="31" borderId="14" xfId="0" applyFont="1" applyFill="1" applyBorder="1" applyAlignment="1">
      <alignment horizontal="center" vertical="center" wrapText="1"/>
    </xf>
    <xf numFmtId="0" fontId="20" fillId="31" borderId="17" xfId="0" applyFont="1" applyFill="1" applyBorder="1" applyAlignment="1">
      <alignment horizontal="center" vertical="center" wrapText="1"/>
    </xf>
    <xf numFmtId="0" fontId="20" fillId="31" borderId="18" xfId="0" applyFont="1" applyFill="1" applyBorder="1" applyAlignment="1">
      <alignment horizontal="center" vertical="center" wrapText="1"/>
    </xf>
    <xf numFmtId="0" fontId="20" fillId="31" borderId="20" xfId="0" applyFont="1" applyFill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vertical="center" shrinkToFit="1"/>
    </xf>
    <xf numFmtId="2" fontId="21" fillId="31" borderId="14" xfId="0" applyNumberFormat="1" applyFont="1" applyFill="1" applyBorder="1" applyAlignment="1">
      <alignment horizontal="left" vertical="center" wrapText="1"/>
    </xf>
    <xf numFmtId="2" fontId="21" fillId="31" borderId="14" xfId="0" applyNumberFormat="1" applyFont="1" applyFill="1" applyBorder="1" applyAlignment="1">
      <alignment horizontal="center" vertical="center" wrapText="1"/>
    </xf>
    <xf numFmtId="2" fontId="21" fillId="31" borderId="17" xfId="0" applyNumberFormat="1" applyFont="1" applyFill="1" applyBorder="1" applyAlignment="1">
      <alignment horizontal="center" vertical="center" wrapText="1"/>
    </xf>
    <xf numFmtId="2" fontId="21" fillId="31" borderId="18" xfId="0" applyNumberFormat="1" applyFont="1" applyFill="1" applyBorder="1" applyAlignment="1">
      <alignment horizontal="center" vertical="center" wrapText="1"/>
    </xf>
    <xf numFmtId="2" fontId="21" fillId="31" borderId="20" xfId="0" applyNumberFormat="1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right" vertical="center" wrapText="1"/>
    </xf>
    <xf numFmtId="0" fontId="18" fillId="0" borderId="22" xfId="0" applyFont="1" applyBorder="1" applyAlignment="1">
      <alignment horizontal="center" vertical="center"/>
    </xf>
    <xf numFmtId="2" fontId="19" fillId="0" borderId="22" xfId="0" applyNumberFormat="1" applyFont="1" applyBorder="1" applyAlignment="1">
      <alignment horizontal="center" vertical="center" shrinkToFit="1"/>
    </xf>
    <xf numFmtId="2" fontId="19" fillId="0" borderId="23" xfId="0" applyNumberFormat="1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left" vertical="center" wrapText="1"/>
    </xf>
    <xf numFmtId="0" fontId="7" fillId="32" borderId="13" xfId="0" applyFont="1" applyFill="1" applyBorder="1" applyAlignment="1">
      <alignment horizontal="right" vertical="center" wrapText="1"/>
    </xf>
    <xf numFmtId="0" fontId="17" fillId="32" borderId="14" xfId="0" applyFont="1" applyFill="1" applyBorder="1" applyAlignment="1">
      <alignment horizontal="center" vertical="center"/>
    </xf>
    <xf numFmtId="2" fontId="7" fillId="32" borderId="14" xfId="0" applyNumberFormat="1" applyFont="1" applyFill="1" applyBorder="1" applyAlignment="1">
      <alignment horizontal="center" vertical="center" shrinkToFit="1"/>
    </xf>
    <xf numFmtId="2" fontId="7" fillId="32" borderId="17" xfId="0" applyNumberFormat="1" applyFont="1" applyFill="1" applyBorder="1" applyAlignment="1">
      <alignment horizontal="center" vertical="center" shrinkToFit="1"/>
    </xf>
    <xf numFmtId="2" fontId="22" fillId="28" borderId="20" xfId="0" applyNumberFormat="1" applyFont="1" applyFill="1" applyBorder="1" applyAlignment="1">
      <alignment horizontal="left" vertical="center" wrapText="1"/>
    </xf>
    <xf numFmtId="2" fontId="22" fillId="28" borderId="0" xfId="0" applyNumberFormat="1" applyFont="1" applyFill="1" applyAlignment="1">
      <alignment horizontal="center" vertical="center" wrapText="1"/>
    </xf>
    <xf numFmtId="2" fontId="22" fillId="28" borderId="20" xfId="0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19" fillId="0" borderId="25" xfId="0" applyFont="1" applyBorder="1" applyAlignment="1">
      <alignment horizontal="left" vertical="top"/>
    </xf>
    <xf numFmtId="2" fontId="19" fillId="0" borderId="0" xfId="0" applyNumberFormat="1" applyFont="1" applyAlignment="1">
      <alignment horizontal="left" vertical="top"/>
    </xf>
    <xf numFmtId="0" fontId="19" fillId="0" borderId="30" xfId="0" applyFont="1" applyBorder="1" applyAlignment="1">
      <alignment horizontal="left" vertical="top"/>
    </xf>
    <xf numFmtId="0" fontId="19" fillId="0" borderId="31" xfId="0" applyFont="1" applyBorder="1" applyAlignment="1">
      <alignment horizontal="left" vertical="top"/>
    </xf>
    <xf numFmtId="0" fontId="24" fillId="0" borderId="0" xfId="0" applyFont="1"/>
    <xf numFmtId="164" fontId="24" fillId="0" borderId="0" xfId="0" applyNumberFormat="1" applyFont="1"/>
    <xf numFmtId="0" fontId="25" fillId="0" borderId="0" xfId="0" applyFont="1"/>
    <xf numFmtId="164" fontId="25" fillId="0" borderId="0" xfId="0" applyNumberFormat="1" applyFont="1"/>
    <xf numFmtId="0" fontId="26" fillId="33" borderId="0" xfId="0" applyFont="1" applyFill="1" applyAlignment="1">
      <alignment vertical="top" wrapText="1"/>
    </xf>
    <xf numFmtId="164" fontId="26" fillId="33" borderId="0" xfId="0" applyNumberFormat="1" applyFont="1" applyFill="1" applyAlignment="1">
      <alignment vertical="top" wrapText="1"/>
    </xf>
    <xf numFmtId="164" fontId="26" fillId="33" borderId="0" xfId="0" applyNumberFormat="1" applyFont="1" applyFill="1"/>
    <xf numFmtId="0" fontId="25" fillId="0" borderId="0" xfId="0" applyFont="1" applyAlignment="1">
      <alignment vertical="top" wrapText="1"/>
    </xf>
    <xf numFmtId="164" fontId="25" fillId="0" borderId="0" xfId="0" applyNumberFormat="1" applyFont="1" applyAlignment="1">
      <alignment horizontal="right" vertical="top" wrapText="1"/>
    </xf>
    <xf numFmtId="164" fontId="25" fillId="34" borderId="0" xfId="0" applyNumberFormat="1" applyFont="1" applyFill="1" applyAlignment="1">
      <alignment horizontal="right" vertical="top" wrapText="1"/>
    </xf>
    <xf numFmtId="164" fontId="25" fillId="35" borderId="0" xfId="0" applyNumberFormat="1" applyFont="1" applyFill="1" applyAlignment="1">
      <alignment horizontal="right" vertical="top" wrapText="1"/>
    </xf>
    <xf numFmtId="164" fontId="25" fillId="36" borderId="0" xfId="0" applyNumberFormat="1" applyFont="1" applyFill="1" applyAlignment="1">
      <alignment horizontal="right" vertical="top" wrapText="1"/>
    </xf>
    <xf numFmtId="164" fontId="25" fillId="37" borderId="0" xfId="0" applyNumberFormat="1" applyFont="1" applyFill="1" applyAlignment="1">
      <alignment horizontal="right" vertical="top" wrapText="1"/>
    </xf>
    <xf numFmtId="164" fontId="25" fillId="38" borderId="0" xfId="0" applyNumberFormat="1" applyFont="1" applyFill="1" applyAlignment="1">
      <alignment horizontal="right" vertical="top" wrapText="1"/>
    </xf>
    <xf numFmtId="164" fontId="25" fillId="0" borderId="0" xfId="0" applyNumberFormat="1" applyFont="1" applyAlignment="1">
      <alignment vertical="top" wrapText="1"/>
    </xf>
    <xf numFmtId="0" fontId="24" fillId="39" borderId="0" xfId="0" applyFont="1" applyFill="1" applyAlignment="1">
      <alignment vertical="top" wrapText="1"/>
    </xf>
    <xf numFmtId="164" fontId="24" fillId="0" borderId="0" xfId="0" applyNumberFormat="1" applyFont="1" applyAlignment="1">
      <alignment vertical="top" wrapText="1"/>
    </xf>
    <xf numFmtId="164" fontId="24" fillId="34" borderId="0" xfId="0" applyNumberFormat="1" applyFont="1" applyFill="1" applyAlignment="1">
      <alignment vertical="top" wrapText="1"/>
    </xf>
    <xf numFmtId="164" fontId="24" fillId="35" borderId="0" xfId="0" applyNumberFormat="1" applyFont="1" applyFill="1" applyAlignment="1">
      <alignment vertical="top" wrapText="1"/>
    </xf>
    <xf numFmtId="164" fontId="24" fillId="36" borderId="0" xfId="0" applyNumberFormat="1" applyFont="1" applyFill="1" applyAlignment="1">
      <alignment vertical="top" wrapText="1"/>
    </xf>
    <xf numFmtId="164" fontId="24" fillId="37" borderId="0" xfId="0" applyNumberFormat="1" applyFont="1" applyFill="1" applyAlignment="1">
      <alignment vertical="top" wrapText="1"/>
    </xf>
    <xf numFmtId="164" fontId="24" fillId="38" borderId="0" xfId="0" applyNumberFormat="1" applyFont="1" applyFill="1" applyAlignment="1">
      <alignment vertical="top" wrapText="1"/>
    </xf>
    <xf numFmtId="164" fontId="26" fillId="0" borderId="0" xfId="0" applyNumberFormat="1" applyFont="1" applyAlignment="1">
      <alignment vertical="top" wrapText="1"/>
    </xf>
    <xf numFmtId="164" fontId="24" fillId="36" borderId="0" xfId="0" applyNumberFormat="1" applyFont="1" applyFill="1"/>
    <xf numFmtId="164" fontId="24" fillId="37" borderId="0" xfId="0" applyNumberFormat="1" applyFont="1" applyFill="1"/>
    <xf numFmtId="164" fontId="24" fillId="35" borderId="0" xfId="0" applyNumberFormat="1" applyFont="1" applyFill="1"/>
    <xf numFmtId="164" fontId="24" fillId="34" borderId="0" xfId="0" applyNumberFormat="1" applyFont="1" applyFill="1"/>
    <xf numFmtId="0" fontId="24" fillId="0" borderId="0" xfId="0" applyFont="1" applyAlignment="1">
      <alignment vertical="top" wrapText="1"/>
    </xf>
    <xf numFmtId="0" fontId="24" fillId="0" borderId="30" xfId="0" applyFont="1" applyBorder="1" applyAlignment="1">
      <alignment vertical="top" wrapText="1"/>
    </xf>
    <xf numFmtId="164" fontId="24" fillId="0" borderId="30" xfId="0" applyNumberFormat="1" applyFont="1" applyBorder="1" applyAlignment="1">
      <alignment vertical="top" wrapText="1"/>
    </xf>
    <xf numFmtId="164" fontId="24" fillId="34" borderId="30" xfId="0" applyNumberFormat="1" applyFont="1" applyFill="1" applyBorder="1" applyAlignment="1">
      <alignment vertical="top" wrapText="1"/>
    </xf>
    <xf numFmtId="164" fontId="24" fillId="35" borderId="30" xfId="0" applyNumberFormat="1" applyFont="1" applyFill="1" applyBorder="1" applyAlignment="1">
      <alignment vertical="top" wrapText="1"/>
    </xf>
    <xf numFmtId="164" fontId="24" fillId="36" borderId="30" xfId="0" applyNumberFormat="1" applyFont="1" applyFill="1" applyBorder="1" applyAlignment="1">
      <alignment vertical="top" wrapText="1"/>
    </xf>
    <xf numFmtId="164" fontId="24" fillId="37" borderId="30" xfId="0" applyNumberFormat="1" applyFont="1" applyFill="1" applyBorder="1" applyAlignment="1">
      <alignment vertical="top" wrapText="1"/>
    </xf>
    <xf numFmtId="164" fontId="24" fillId="38" borderId="30" xfId="0" applyNumberFormat="1" applyFont="1" applyFill="1" applyBorder="1" applyAlignment="1">
      <alignment vertical="top" wrapText="1"/>
    </xf>
    <xf numFmtId="164" fontId="26" fillId="0" borderId="30" xfId="0" applyNumberFormat="1" applyFont="1" applyBorder="1" applyAlignment="1">
      <alignment vertical="top" wrapText="1"/>
    </xf>
    <xf numFmtId="164" fontId="24" fillId="36" borderId="30" xfId="0" applyNumberFormat="1" applyFont="1" applyFill="1" applyBorder="1"/>
    <xf numFmtId="164" fontId="24" fillId="37" borderId="30" xfId="0" applyNumberFormat="1" applyFont="1" applyFill="1" applyBorder="1"/>
    <xf numFmtId="164" fontId="24" fillId="35" borderId="30" xfId="0" applyNumberFormat="1" applyFont="1" applyFill="1" applyBorder="1"/>
    <xf numFmtId="164" fontId="24" fillId="34" borderId="30" xfId="0" applyNumberFormat="1" applyFont="1" applyFill="1" applyBorder="1"/>
    <xf numFmtId="0" fontId="24" fillId="0" borderId="30" xfId="0" applyFont="1" applyBorder="1"/>
    <xf numFmtId="0" fontId="24" fillId="36" borderId="0" xfId="0" applyFont="1" applyFill="1" applyAlignment="1">
      <alignment vertical="top" wrapText="1"/>
    </xf>
    <xf numFmtId="0" fontId="27" fillId="0" borderId="0" xfId="0" applyFont="1"/>
    <xf numFmtId="0" fontId="24" fillId="29" borderId="0" xfId="0" applyFont="1" applyFill="1"/>
    <xf numFmtId="164" fontId="24" fillId="39" borderId="0" xfId="0" applyNumberFormat="1" applyFont="1" applyFill="1" applyAlignment="1">
      <alignment vertical="top" wrapText="1"/>
    </xf>
    <xf numFmtId="0" fontId="24" fillId="39" borderId="0" xfId="0" applyFont="1" applyFill="1"/>
    <xf numFmtId="0" fontId="24" fillId="29" borderId="0" xfId="0" applyFont="1" applyFill="1" applyAlignment="1">
      <alignment vertical="top" wrapText="1"/>
    </xf>
    <xf numFmtId="164" fontId="24" fillId="29" borderId="0" xfId="0" applyNumberFormat="1" applyFont="1" applyFill="1"/>
    <xf numFmtId="0" fontId="24" fillId="40" borderId="0" xfId="0" applyFont="1" applyFill="1" applyAlignment="1">
      <alignment vertical="top" wrapText="1"/>
    </xf>
    <xf numFmtId="164" fontId="24" fillId="29" borderId="0" xfId="0" applyNumberFormat="1" applyFont="1" applyFill="1" applyAlignment="1">
      <alignment vertical="top" wrapText="1"/>
    </xf>
    <xf numFmtId="0" fontId="25" fillId="0" borderId="32" xfId="0" applyFont="1" applyBorder="1" applyAlignment="1">
      <alignment vertical="top" wrapText="1"/>
    </xf>
    <xf numFmtId="164" fontId="25" fillId="0" borderId="32" xfId="0" applyNumberFormat="1" applyFont="1" applyBorder="1" applyAlignment="1">
      <alignment vertical="top" wrapText="1"/>
    </xf>
    <xf numFmtId="164" fontId="25" fillId="34" borderId="32" xfId="0" applyNumberFormat="1" applyFont="1" applyFill="1" applyBorder="1" applyAlignment="1">
      <alignment vertical="top" wrapText="1"/>
    </xf>
    <xf numFmtId="164" fontId="25" fillId="35" borderId="32" xfId="0" applyNumberFormat="1" applyFont="1" applyFill="1" applyBorder="1" applyAlignment="1">
      <alignment vertical="top" wrapText="1"/>
    </xf>
    <xf numFmtId="164" fontId="25" fillId="36" borderId="32" xfId="0" applyNumberFormat="1" applyFont="1" applyFill="1" applyBorder="1" applyAlignment="1">
      <alignment vertical="top" wrapText="1"/>
    </xf>
    <xf numFmtId="164" fontId="25" fillId="37" borderId="32" xfId="0" applyNumberFormat="1" applyFont="1" applyFill="1" applyBorder="1" applyAlignment="1">
      <alignment vertical="top" wrapText="1"/>
    </xf>
    <xf numFmtId="9" fontId="24" fillId="0" borderId="0" xfId="0" applyNumberFormat="1" applyFont="1"/>
    <xf numFmtId="0" fontId="28" fillId="0" borderId="0" xfId="0" applyFont="1"/>
    <xf numFmtId="37" fontId="11" fillId="6" borderId="0" xfId="0" applyNumberFormat="1" applyFont="1" applyFill="1"/>
    <xf numFmtId="0" fontId="13" fillId="0" borderId="0" xfId="0" applyFont="1"/>
    <xf numFmtId="0" fontId="30" fillId="0" borderId="0" xfId="0" applyFont="1"/>
    <xf numFmtId="0" fontId="31" fillId="0" borderId="0" xfId="0" applyFont="1"/>
    <xf numFmtId="6" fontId="31" fillId="0" borderId="0" xfId="0" applyNumberFormat="1" applyFont="1"/>
    <xf numFmtId="6" fontId="30" fillId="0" borderId="0" xfId="0" applyNumberFormat="1" applyFont="1"/>
    <xf numFmtId="37" fontId="3" fillId="6" borderId="0" xfId="0" applyNumberFormat="1" applyFont="1" applyFill="1"/>
    <xf numFmtId="37" fontId="3" fillId="10" borderId="0" xfId="0" applyNumberFormat="1" applyFont="1" applyFill="1"/>
    <xf numFmtId="37" fontId="29" fillId="6" borderId="0" xfId="0" applyNumberFormat="1" applyFont="1" applyFill="1"/>
    <xf numFmtId="0" fontId="32" fillId="0" borderId="0" xfId="0" applyFont="1"/>
    <xf numFmtId="37" fontId="7" fillId="0" borderId="0" xfId="0" applyNumberFormat="1" applyFont="1"/>
    <xf numFmtId="37" fontId="0" fillId="0" borderId="0" xfId="1" applyNumberFormat="1" applyFont="1" applyAlignment="1">
      <alignment vertical="top"/>
    </xf>
    <xf numFmtId="0" fontId="9" fillId="0" borderId="0" xfId="0" applyFont="1"/>
    <xf numFmtId="0" fontId="4" fillId="0" borderId="0" xfId="0" applyFont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37" fontId="1" fillId="10" borderId="0" xfId="0" applyNumberFormat="1" applyFont="1" applyFill="1" applyAlignment="1">
      <alignment vertical="center"/>
    </xf>
    <xf numFmtId="0" fontId="17" fillId="10" borderId="0" xfId="0" applyFont="1" applyFill="1" applyAlignment="1">
      <alignment vertical="center"/>
    </xf>
    <xf numFmtId="37" fontId="2" fillId="10" borderId="0" xfId="0" applyNumberFormat="1" applyFont="1" applyFill="1" applyAlignment="1">
      <alignment vertical="center"/>
    </xf>
    <xf numFmtId="0" fontId="28" fillId="10" borderId="0" xfId="0" applyFont="1" applyFill="1" applyAlignment="1">
      <alignment vertical="center"/>
    </xf>
    <xf numFmtId="0" fontId="3" fillId="10" borderId="0" xfId="0" applyFont="1" applyFill="1"/>
    <xf numFmtId="0" fontId="28" fillId="10" borderId="0" xfId="0" applyFont="1" applyFill="1"/>
    <xf numFmtId="0" fontId="7" fillId="10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/>
    </xf>
    <xf numFmtId="0" fontId="18" fillId="41" borderId="7" xfId="0" applyFont="1" applyFill="1" applyBorder="1" applyAlignment="1">
      <alignment horizontal="right" vertical="center" wrapText="1"/>
    </xf>
    <xf numFmtId="0" fontId="18" fillId="42" borderId="13" xfId="0" applyFont="1" applyFill="1" applyBorder="1" applyAlignment="1">
      <alignment horizontal="right" vertical="center" wrapText="1"/>
    </xf>
    <xf numFmtId="0" fontId="18" fillId="41" borderId="13" xfId="0" applyFont="1" applyFill="1" applyBorder="1" applyAlignment="1">
      <alignment horizontal="right" vertical="center" wrapText="1"/>
    </xf>
    <xf numFmtId="0" fontId="18" fillId="43" borderId="13" xfId="0" applyFont="1" applyFill="1" applyBorder="1" applyAlignment="1">
      <alignment horizontal="right" vertical="center" wrapText="1"/>
    </xf>
    <xf numFmtId="0" fontId="18" fillId="25" borderId="13" xfId="0" applyFont="1" applyFill="1" applyBorder="1" applyAlignment="1">
      <alignment horizontal="right" vertical="center" wrapText="1"/>
    </xf>
    <xf numFmtId="0" fontId="18" fillId="44" borderId="13" xfId="0" applyFont="1" applyFill="1" applyBorder="1" applyAlignment="1">
      <alignment horizontal="right" vertical="center" wrapText="1"/>
    </xf>
    <xf numFmtId="0" fontId="18" fillId="45" borderId="1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33" fillId="0" borderId="0" xfId="0" applyFont="1"/>
    <xf numFmtId="2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9" fontId="4" fillId="0" borderId="0" xfId="2" applyFont="1"/>
    <xf numFmtId="37" fontId="34" fillId="5" borderId="0" xfId="0" applyNumberFormat="1" applyFont="1" applyFill="1"/>
    <xf numFmtId="0" fontId="7" fillId="18" borderId="0" xfId="0" applyFont="1" applyFill="1" applyAlignment="1">
      <alignment horizontal="center" vertical="center" wrapText="1"/>
    </xf>
    <xf numFmtId="0" fontId="2" fillId="18" borderId="0" xfId="0" applyFont="1" applyFill="1" applyAlignment="1">
      <alignment vertical="center"/>
    </xf>
    <xf numFmtId="0" fontId="1" fillId="18" borderId="0" xfId="0" applyFont="1" applyFill="1" applyAlignment="1">
      <alignment vertical="center"/>
    </xf>
    <xf numFmtId="0" fontId="17" fillId="18" borderId="0" xfId="0" applyFont="1" applyFill="1" applyAlignment="1">
      <alignment vertical="center"/>
    </xf>
    <xf numFmtId="37" fontId="2" fillId="18" borderId="0" xfId="0" applyNumberFormat="1" applyFont="1" applyFill="1" applyAlignment="1">
      <alignment vertical="center"/>
    </xf>
    <xf numFmtId="0" fontId="7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37" fontId="3" fillId="9" borderId="0" xfId="0" applyNumberFormat="1" applyFont="1" applyFill="1"/>
    <xf numFmtId="0" fontId="4" fillId="9" borderId="0" xfId="0" applyFont="1" applyFill="1"/>
    <xf numFmtId="37" fontId="1" fillId="9" borderId="0" xfId="0" applyNumberFormat="1" applyFont="1" applyFill="1" applyAlignment="1">
      <alignment vertical="center"/>
    </xf>
    <xf numFmtId="0" fontId="17" fillId="9" borderId="0" xfId="0" applyFont="1" applyFill="1" applyAlignment="1">
      <alignment vertical="center"/>
    </xf>
    <xf numFmtId="37" fontId="2" fillId="9" borderId="0" xfId="0" applyNumberFormat="1" applyFont="1" applyFill="1" applyAlignment="1">
      <alignment vertical="center"/>
    </xf>
    <xf numFmtId="0" fontId="4" fillId="46" borderId="0" xfId="0" applyFont="1" applyFill="1"/>
    <xf numFmtId="37" fontId="4" fillId="46" borderId="0" xfId="0" applyNumberFormat="1" applyFont="1" applyFill="1"/>
    <xf numFmtId="37" fontId="3" fillId="46" borderId="0" xfId="0" applyNumberFormat="1" applyFont="1" applyFill="1"/>
    <xf numFmtId="0" fontId="3" fillId="46" borderId="0" xfId="0" applyFont="1" applyFill="1"/>
    <xf numFmtId="0" fontId="6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/>
    </xf>
    <xf numFmtId="37" fontId="4" fillId="6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  <xf numFmtId="0" fontId="6" fillId="18" borderId="0" xfId="0" applyFont="1" applyFill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2" fillId="0" borderId="26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35" fillId="18" borderId="0" xfId="0" applyFont="1" applyFill="1" applyAlignment="1">
      <alignment horizontal="center" vertical="center" wrapText="1"/>
    </xf>
    <xf numFmtId="6" fontId="4" fillId="0" borderId="0" xfId="0" applyNumberFormat="1" applyFont="1"/>
    <xf numFmtId="0" fontId="34" fillId="0" borderId="0" xfId="0" applyFont="1"/>
    <xf numFmtId="8" fontId="31" fillId="0" borderId="0" xfId="0" applyNumberFormat="1" applyFont="1"/>
    <xf numFmtId="37" fontId="4" fillId="0" borderId="0" xfId="0" applyNumberFormat="1" applyFont="1" applyFill="1"/>
    <xf numFmtId="0" fontId="4" fillId="0" borderId="0" xfId="0" applyFont="1" applyFill="1"/>
    <xf numFmtId="37" fontId="3" fillId="0" borderId="0" xfId="0" applyNumberFormat="1" applyFont="1" applyFill="1"/>
    <xf numFmtId="0" fontId="30" fillId="10" borderId="0" xfId="0" applyFont="1" applyFill="1"/>
    <xf numFmtId="6" fontId="30" fillId="10" borderId="0" xfId="0" applyNumberFormat="1" applyFont="1" applyFill="1"/>
    <xf numFmtId="0" fontId="35" fillId="9" borderId="0" xfId="0" applyFont="1" applyFill="1" applyAlignment="1">
      <alignment horizontal="center" vertical="center" wrapText="1"/>
    </xf>
    <xf numFmtId="0" fontId="11" fillId="10" borderId="0" xfId="0" applyFont="1" applyFill="1"/>
    <xf numFmtId="0" fontId="11" fillId="0" borderId="0" xfId="0" applyFont="1" applyFill="1"/>
    <xf numFmtId="37" fontId="11" fillId="0" borderId="0" xfId="0" applyNumberFormat="1" applyFont="1" applyFill="1"/>
    <xf numFmtId="37" fontId="29" fillId="0" borderId="0" xfId="0" applyNumberFormat="1" applyFont="1" applyFill="1"/>
    <xf numFmtId="37" fontId="0" fillId="0" borderId="0" xfId="1" applyNumberFormat="1" applyFont="1" applyFill="1" applyAlignment="1">
      <alignment vertical="top"/>
    </xf>
    <xf numFmtId="37" fontId="13" fillId="0" borderId="0" xfId="0" applyNumberFormat="1" applyFont="1" applyFill="1"/>
    <xf numFmtId="0" fontId="19" fillId="0" borderId="0" xfId="0" applyFont="1" applyFill="1" applyAlignment="1">
      <alignment vertical="center"/>
    </xf>
    <xf numFmtId="38" fontId="4" fillId="0" borderId="0" xfId="0" applyNumberFormat="1" applyFont="1"/>
    <xf numFmtId="0" fontId="11" fillId="6" borderId="0" xfId="0" applyFont="1" applyFill="1"/>
    <xf numFmtId="0" fontId="3" fillId="6" borderId="0" xfId="0" applyFont="1" applyFill="1"/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37" fontId="4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6" fillId="17" borderId="0" xfId="0" applyFont="1" applyFill="1" applyAlignment="1">
      <alignment horizontal="center" vertical="center"/>
    </xf>
    <xf numFmtId="0" fontId="35" fillId="17" borderId="0" xfId="0" applyFont="1" applyFill="1" applyAlignment="1">
      <alignment horizontal="center" vertical="center" wrapText="1"/>
    </xf>
    <xf numFmtId="0" fontId="7" fillId="17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vertical="center"/>
    </xf>
    <xf numFmtId="0" fontId="1" fillId="17" borderId="0" xfId="0" applyFont="1" applyFill="1" applyAlignment="1">
      <alignment vertical="center"/>
    </xf>
    <xf numFmtId="0" fontId="4" fillId="17" borderId="0" xfId="0" applyFont="1" applyFill="1"/>
    <xf numFmtId="0" fontId="17" fillId="17" borderId="0" xfId="0" applyFont="1" applyFill="1" applyAlignment="1">
      <alignment vertical="center"/>
    </xf>
    <xf numFmtId="37" fontId="2" fillId="17" borderId="0" xfId="0" applyNumberFormat="1" applyFont="1" applyFill="1" applyAlignment="1">
      <alignment vertical="center"/>
    </xf>
    <xf numFmtId="0" fontId="4" fillId="47" borderId="0" xfId="0" applyFont="1" applyFill="1"/>
    <xf numFmtId="9" fontId="4" fillId="0" borderId="0" xfId="0" applyNumberFormat="1" applyFont="1"/>
    <xf numFmtId="0" fontId="6" fillId="19" borderId="0" xfId="0" applyFont="1" applyFill="1" applyAlignment="1">
      <alignment horizontal="center" vertical="center"/>
    </xf>
    <xf numFmtId="0" fontId="35" fillId="19" borderId="0" xfId="0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2" fillId="19" borderId="0" xfId="0" applyFont="1" applyFill="1" applyAlignment="1">
      <alignment vertical="center"/>
    </xf>
    <xf numFmtId="0" fontId="1" fillId="19" borderId="0" xfId="0" applyFont="1" applyFill="1" applyAlignment="1">
      <alignment vertical="center"/>
    </xf>
    <xf numFmtId="0" fontId="17" fillId="19" borderId="0" xfId="0" applyFont="1" applyFill="1" applyAlignment="1">
      <alignment vertical="center"/>
    </xf>
    <xf numFmtId="37" fontId="2" fillId="19" borderId="0" xfId="0" applyNumberFormat="1" applyFont="1" applyFill="1" applyAlignment="1">
      <alignment vertical="center"/>
    </xf>
    <xf numFmtId="0" fontId="35" fillId="19" borderId="0" xfId="0" applyFont="1" applyFill="1" applyAlignment="1">
      <alignment vertical="center"/>
    </xf>
    <xf numFmtId="0" fontId="36" fillId="19" borderId="0" xfId="0" applyFont="1" applyFill="1" applyAlignment="1">
      <alignment vertical="center"/>
    </xf>
    <xf numFmtId="0" fontId="5" fillId="19" borderId="0" xfId="0" applyFont="1" applyFill="1"/>
    <xf numFmtId="0" fontId="5" fillId="6" borderId="0" xfId="0" applyFont="1" applyFill="1"/>
    <xf numFmtId="165" fontId="3" fillId="8" borderId="0" xfId="0" applyNumberFormat="1" applyFont="1" applyFill="1" applyAlignment="1">
      <alignment horizontal="center"/>
    </xf>
    <xf numFmtId="1" fontId="3" fillId="8" borderId="0" xfId="0" applyNumberFormat="1" applyFont="1" applyFill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28" fillId="6" borderId="0" xfId="0" applyFont="1" applyFill="1"/>
    <xf numFmtId="0" fontId="28" fillId="6" borderId="0" xfId="0" applyFont="1" applyFill="1" applyAlignment="1">
      <alignment vertical="center"/>
    </xf>
    <xf numFmtId="37" fontId="5" fillId="8" borderId="0" xfId="0" applyNumberFormat="1" applyFont="1" applyFill="1"/>
    <xf numFmtId="0" fontId="5" fillId="8" borderId="0" xfId="0" applyFont="1" applyFill="1"/>
    <xf numFmtId="0" fontId="28" fillId="0" borderId="0" xfId="0" applyFont="1" applyFill="1"/>
    <xf numFmtId="38" fontId="3" fillId="10" borderId="0" xfId="0" applyNumberFormat="1" applyFont="1" applyFill="1"/>
    <xf numFmtId="0" fontId="28" fillId="18" borderId="0" xfId="0" applyFont="1" applyFill="1" applyAlignment="1">
      <alignment vertical="center"/>
    </xf>
    <xf numFmtId="0" fontId="6" fillId="48" borderId="0" xfId="0" applyFont="1" applyFill="1" applyAlignment="1">
      <alignment horizontal="center" vertical="center"/>
    </xf>
    <xf numFmtId="0" fontId="35" fillId="48" borderId="0" xfId="0" applyFont="1" applyFill="1" applyAlignment="1">
      <alignment horizontal="center" vertical="center" wrapText="1"/>
    </xf>
    <xf numFmtId="0" fontId="2" fillId="48" borderId="0" xfId="0" applyFont="1" applyFill="1" applyAlignment="1">
      <alignment vertical="center"/>
    </xf>
    <xf numFmtId="0" fontId="35" fillId="48" borderId="0" xfId="0" applyFont="1" applyFill="1" applyAlignment="1">
      <alignment vertical="center"/>
    </xf>
    <xf numFmtId="0" fontId="36" fillId="48" borderId="0" xfId="0" applyFont="1" applyFill="1" applyAlignment="1">
      <alignment vertical="center"/>
    </xf>
    <xf numFmtId="0" fontId="5" fillId="48" borderId="0" xfId="0" applyFont="1" applyFill="1"/>
    <xf numFmtId="0" fontId="28" fillId="48" borderId="0" xfId="0" applyFont="1" applyFill="1" applyAlignment="1">
      <alignment vertical="center"/>
    </xf>
    <xf numFmtId="0" fontId="35" fillId="18" borderId="0" xfId="0" applyFont="1" applyFill="1" applyAlignment="1">
      <alignment vertical="center"/>
    </xf>
    <xf numFmtId="0" fontId="37" fillId="18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/>
    <xf numFmtId="0" fontId="6" fillId="21" borderId="0" xfId="0" applyFont="1" applyFill="1" applyAlignment="1">
      <alignment horizontal="center" vertical="center"/>
    </xf>
    <xf numFmtId="0" fontId="35" fillId="21" borderId="0" xfId="0" applyFont="1" applyFill="1" applyAlignment="1">
      <alignment horizontal="center" vertical="center" wrapText="1"/>
    </xf>
    <xf numFmtId="0" fontId="2" fillId="21" borderId="0" xfId="0" applyFont="1" applyFill="1" applyAlignment="1">
      <alignment vertical="center"/>
    </xf>
    <xf numFmtId="0" fontId="35" fillId="21" borderId="0" xfId="0" applyFont="1" applyFill="1" applyAlignment="1">
      <alignment vertical="center"/>
    </xf>
    <xf numFmtId="0" fontId="36" fillId="21" borderId="0" xfId="0" applyFont="1" applyFill="1" applyAlignment="1">
      <alignment vertical="center"/>
    </xf>
    <xf numFmtId="0" fontId="28" fillId="21" borderId="0" xfId="0" applyFont="1" applyFill="1" applyAlignment="1">
      <alignment vertical="center"/>
    </xf>
    <xf numFmtId="0" fontId="7" fillId="49" borderId="0" xfId="0" applyFont="1" applyFill="1" applyAlignment="1">
      <alignment horizontal="center" wrapText="1"/>
    </xf>
    <xf numFmtId="38" fontId="4" fillId="6" borderId="0" xfId="0" applyNumberFormat="1" applyFont="1" applyFill="1"/>
    <xf numFmtId="38" fontId="4" fillId="46" borderId="0" xfId="0" applyNumberFormat="1" applyFont="1" applyFill="1"/>
    <xf numFmtId="38" fontId="5" fillId="6" borderId="0" xfId="0" applyNumberFormat="1" applyFont="1" applyFill="1"/>
    <xf numFmtId="38" fontId="5" fillId="46" borderId="0" xfId="0" applyNumberFormat="1" applyFont="1" applyFill="1"/>
    <xf numFmtId="37" fontId="28" fillId="0" borderId="0" xfId="0" applyNumberFormat="1" applyFont="1" applyFill="1"/>
    <xf numFmtId="0" fontId="38" fillId="47" borderId="0" xfId="0" applyFont="1" applyFill="1" applyAlignment="1">
      <alignment horizontal="center" vertical="center"/>
    </xf>
    <xf numFmtId="0" fontId="1" fillId="47" borderId="0" xfId="0" applyFont="1" applyFill="1" applyAlignment="1">
      <alignment horizontal="center" vertical="center" wrapText="1"/>
    </xf>
    <xf numFmtId="0" fontId="2" fillId="47" borderId="0" xfId="0" applyFont="1" applyFill="1" applyAlignment="1">
      <alignment vertical="center"/>
    </xf>
    <xf numFmtId="0" fontId="1" fillId="47" borderId="0" xfId="0" applyFont="1" applyFill="1" applyAlignment="1">
      <alignment vertical="center"/>
    </xf>
    <xf numFmtId="0" fontId="28" fillId="47" borderId="0" xfId="0" applyFont="1" applyFill="1" applyAlignment="1">
      <alignment vertical="center"/>
    </xf>
    <xf numFmtId="38" fontId="4" fillId="47" borderId="0" xfId="0" applyNumberFormat="1" applyFont="1" applyFill="1"/>
    <xf numFmtId="38" fontId="3" fillId="47" borderId="0" xfId="0" applyNumberFormat="1" applyFont="1" applyFill="1"/>
    <xf numFmtId="38" fontId="3" fillId="0" borderId="0" xfId="0" applyNumberFormat="1" applyFont="1"/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6307-435C-A842-94FD-F7C6AE36A23A}">
  <sheetPr>
    <tabColor theme="7"/>
  </sheetPr>
  <dimension ref="A1:AM520"/>
  <sheetViews>
    <sheetView workbookViewId="0">
      <pane xSplit="1" topLeftCell="B1" activePane="topRight" state="frozen"/>
      <selection pane="topRight" activeCell="A2" sqref="A2:I4"/>
    </sheetView>
  </sheetViews>
  <sheetFormatPr baseColWidth="10" defaultColWidth="8.83203125" defaultRowHeight="14" outlineLevelRow="1" x14ac:dyDescent="0.15"/>
  <cols>
    <col min="1" max="1" width="33.6640625" style="3" customWidth="1"/>
    <col min="2" max="2" width="15.1640625" style="3" customWidth="1"/>
    <col min="3" max="3" width="10.6640625" style="3" customWidth="1"/>
    <col min="4" max="4" width="12.1640625" style="3" customWidth="1"/>
    <col min="5" max="5" width="10.33203125" style="3" customWidth="1"/>
    <col min="6" max="6" width="12.6640625" style="3" customWidth="1"/>
    <col min="7" max="7" width="9.6640625" style="3" customWidth="1"/>
    <col min="8" max="8" width="12.1640625" style="3" customWidth="1"/>
    <col min="9" max="9" width="11.33203125" style="3" customWidth="1"/>
    <col min="10" max="10" width="4.5" style="3" customWidth="1"/>
    <col min="11" max="11" width="10.5" style="3" customWidth="1"/>
    <col min="12" max="12" width="11" style="3" customWidth="1"/>
    <col min="13" max="13" width="9.33203125" style="3" customWidth="1"/>
    <col min="14" max="14" width="9.5" style="3" customWidth="1"/>
    <col min="15" max="15" width="10" style="3" customWidth="1"/>
    <col min="16" max="17" width="11" style="3" customWidth="1"/>
    <col min="18" max="18" width="11.33203125" style="3" customWidth="1"/>
    <col min="19" max="19" width="7.83203125" style="3" customWidth="1"/>
    <col min="20" max="20" width="12.6640625" style="3" customWidth="1"/>
    <col min="21" max="21" width="13" style="3" customWidth="1"/>
    <col min="22" max="22" width="11" style="3" customWidth="1"/>
    <col min="23" max="23" width="10.5" style="3" customWidth="1"/>
    <col min="24" max="24" width="10.1640625" style="3" customWidth="1"/>
    <col min="25" max="25" width="13.1640625" style="3" customWidth="1"/>
    <col min="26" max="26" width="10.5" style="3" customWidth="1"/>
    <col min="27" max="27" width="12.33203125" style="3" customWidth="1"/>
    <col min="28" max="28" width="10.6640625" style="3" customWidth="1"/>
    <col min="29" max="29" width="5" style="3" customWidth="1"/>
    <col min="30" max="30" width="9.6640625" style="3" customWidth="1"/>
    <col min="31" max="31" width="10.6640625" style="3" customWidth="1"/>
    <col min="32" max="32" width="10.5" style="3" customWidth="1"/>
    <col min="33" max="33" width="11" style="3" customWidth="1"/>
    <col min="34" max="36" width="10.5" style="3" customWidth="1"/>
    <col min="37" max="37" width="11.5" style="3" customWidth="1"/>
    <col min="38" max="38" width="5.5" style="3" customWidth="1"/>
    <col min="39" max="39" width="12.5" style="3" customWidth="1"/>
    <col min="40" max="16384" width="8.83203125" style="3"/>
  </cols>
  <sheetData>
    <row r="1" spans="1:39" ht="42" customHeight="1" x14ac:dyDescent="0.15">
      <c r="A1" s="3" t="s">
        <v>948</v>
      </c>
      <c r="B1" s="4"/>
      <c r="C1" s="257" t="s">
        <v>292</v>
      </c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V1" s="257" t="s">
        <v>293</v>
      </c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</row>
    <row r="2" spans="1:39" s="2" customFormat="1" ht="40" customHeight="1" x14ac:dyDescent="0.2">
      <c r="B2" s="5"/>
      <c r="C2" s="5" t="s">
        <v>294</v>
      </c>
      <c r="D2" s="5" t="s">
        <v>295</v>
      </c>
      <c r="E2" s="5" t="s">
        <v>296</v>
      </c>
      <c r="F2" s="5" t="s">
        <v>354</v>
      </c>
      <c r="G2" s="5" t="s">
        <v>297</v>
      </c>
      <c r="H2" s="5" t="s">
        <v>353</v>
      </c>
      <c r="I2" s="5" t="s">
        <v>298</v>
      </c>
      <c r="J2" s="6"/>
      <c r="K2" s="5" t="s">
        <v>299</v>
      </c>
      <c r="L2" s="5" t="s">
        <v>300</v>
      </c>
      <c r="M2" s="5" t="s">
        <v>301</v>
      </c>
      <c r="N2" s="5" t="s">
        <v>302</v>
      </c>
      <c r="O2" s="5" t="s">
        <v>303</v>
      </c>
      <c r="P2" s="5" t="s">
        <v>304</v>
      </c>
      <c r="Q2" s="5" t="s">
        <v>355</v>
      </c>
      <c r="R2" s="5" t="s">
        <v>305</v>
      </c>
      <c r="S2" s="5"/>
      <c r="T2" s="5" t="s">
        <v>306</v>
      </c>
      <c r="U2" s="7"/>
      <c r="V2" s="5" t="s">
        <v>294</v>
      </c>
      <c r="W2" s="5" t="s">
        <v>295</v>
      </c>
      <c r="X2" s="5" t="s">
        <v>296</v>
      </c>
      <c r="Y2" s="5" t="s">
        <v>354</v>
      </c>
      <c r="Z2" s="5" t="s">
        <v>297</v>
      </c>
      <c r="AA2" s="5" t="s">
        <v>353</v>
      </c>
      <c r="AB2" s="5" t="s">
        <v>298</v>
      </c>
      <c r="AC2" s="6"/>
      <c r="AD2" s="5" t="s">
        <v>299</v>
      </c>
      <c r="AE2" s="5" t="s">
        <v>300</v>
      </c>
      <c r="AF2" s="5" t="s">
        <v>301</v>
      </c>
      <c r="AG2" s="5" t="s">
        <v>302</v>
      </c>
      <c r="AH2" s="5" t="s">
        <v>303</v>
      </c>
      <c r="AI2" s="5" t="s">
        <v>304</v>
      </c>
      <c r="AJ2" s="5" t="s">
        <v>355</v>
      </c>
      <c r="AK2" s="5" t="s">
        <v>305</v>
      </c>
      <c r="AL2" s="7"/>
      <c r="AM2" s="5" t="s">
        <v>306</v>
      </c>
    </row>
    <row r="3" spans="1:39" s="2" customFormat="1" ht="21" customHeight="1" x14ac:dyDescent="0.2">
      <c r="B3" s="5"/>
      <c r="C3" s="5"/>
      <c r="D3" s="5"/>
      <c r="E3" s="5"/>
      <c r="F3" s="5"/>
      <c r="G3" s="5"/>
      <c r="H3" s="5"/>
      <c r="I3" s="5"/>
      <c r="J3" s="6"/>
      <c r="K3" s="5"/>
      <c r="L3" s="5"/>
      <c r="M3" s="5"/>
      <c r="N3" s="5"/>
      <c r="O3" s="5"/>
      <c r="P3" s="5"/>
      <c r="Q3" s="5"/>
      <c r="R3" s="5"/>
      <c r="S3" s="5"/>
      <c r="T3" s="5"/>
      <c r="U3" s="7"/>
      <c r="V3" s="5"/>
      <c r="W3" s="5"/>
      <c r="X3" s="5"/>
      <c r="Y3" s="5"/>
      <c r="Z3" s="5"/>
      <c r="AA3" s="5"/>
      <c r="AB3" s="5"/>
      <c r="AC3" s="6"/>
      <c r="AD3" s="5"/>
      <c r="AE3" s="5"/>
      <c r="AF3" s="5"/>
      <c r="AG3" s="5"/>
      <c r="AH3" s="5"/>
      <c r="AI3" s="5"/>
      <c r="AJ3" s="5"/>
      <c r="AK3" s="5"/>
      <c r="AL3" s="7"/>
      <c r="AM3" s="5"/>
    </row>
    <row r="4" spans="1:39" s="2" customFormat="1" ht="18" customHeight="1" x14ac:dyDescent="0.2">
      <c r="B4" s="7"/>
      <c r="C4" s="7"/>
      <c r="D4" s="7"/>
      <c r="E4" s="7"/>
      <c r="F4" s="8"/>
      <c r="G4" s="7"/>
      <c r="H4" s="8"/>
      <c r="I4" s="7" t="s">
        <v>307</v>
      </c>
      <c r="J4" s="6"/>
      <c r="K4" s="7"/>
      <c r="L4" s="7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6"/>
      <c r="AD4" s="7"/>
      <c r="AE4" s="7"/>
      <c r="AF4" s="7"/>
      <c r="AG4" s="7"/>
      <c r="AH4" s="7"/>
      <c r="AI4" s="7"/>
      <c r="AJ4" s="7"/>
    </row>
    <row r="5" spans="1:39" s="216" customFormat="1" ht="38" customHeight="1" x14ac:dyDescent="0.2">
      <c r="A5" s="215" t="s">
        <v>938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</row>
    <row r="6" spans="1:39" s="2" customFormat="1" ht="17" customHeight="1" x14ac:dyDescent="0.2">
      <c r="B6" s="7"/>
      <c r="C6" s="7"/>
      <c r="D6" s="7"/>
      <c r="E6" s="7"/>
      <c r="F6" s="8"/>
      <c r="G6" s="7"/>
      <c r="H6" s="8"/>
      <c r="I6" s="7"/>
      <c r="J6" s="6"/>
      <c r="K6" s="7"/>
      <c r="L6" s="7"/>
      <c r="M6" s="7"/>
      <c r="N6" s="7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6"/>
      <c r="AD6" s="7"/>
      <c r="AE6" s="7"/>
      <c r="AF6" s="7"/>
      <c r="AG6" s="7"/>
      <c r="AH6" s="7"/>
      <c r="AI6" s="7"/>
      <c r="AJ6" s="7"/>
    </row>
    <row r="7" spans="1:39" s="9" customFormat="1" ht="22" customHeight="1" x14ac:dyDescent="0.2">
      <c r="A7" s="1" t="s">
        <v>91</v>
      </c>
      <c r="B7" s="209"/>
      <c r="F7" s="11"/>
      <c r="H7" s="11"/>
      <c r="J7" s="10"/>
      <c r="O7" s="11"/>
      <c r="AC7" s="10"/>
    </row>
    <row r="8" spans="1:39" x14ac:dyDescent="0.15">
      <c r="B8" s="43"/>
      <c r="F8" s="13"/>
      <c r="H8" s="13"/>
      <c r="J8" s="12"/>
      <c r="O8" s="13"/>
      <c r="AC8" s="12"/>
    </row>
    <row r="9" spans="1:39" s="14" customFormat="1" hidden="1" outlineLevel="1" x14ac:dyDescent="0.15">
      <c r="A9" s="14" t="s">
        <v>308</v>
      </c>
      <c r="B9" s="14" t="s">
        <v>137</v>
      </c>
      <c r="C9" s="15"/>
      <c r="D9" s="15"/>
      <c r="E9" s="15"/>
      <c r="F9" s="17"/>
      <c r="G9" s="15"/>
      <c r="H9" s="17"/>
      <c r="I9" s="15"/>
      <c r="J9" s="16"/>
      <c r="K9" s="15"/>
      <c r="L9" s="15">
        <v>40975.57</v>
      </c>
      <c r="M9" s="15"/>
      <c r="N9" s="15"/>
      <c r="O9" s="17"/>
      <c r="P9" s="15"/>
      <c r="Q9" s="15"/>
      <c r="R9" s="15"/>
      <c r="S9" s="15"/>
      <c r="T9" s="18"/>
      <c r="U9" s="18"/>
      <c r="V9" s="15"/>
      <c r="W9" s="15"/>
      <c r="X9" s="15"/>
      <c r="Y9" s="15"/>
      <c r="Z9" s="15"/>
      <c r="AA9" s="15"/>
      <c r="AB9" s="15"/>
      <c r="AC9" s="16"/>
      <c r="AD9" s="15"/>
      <c r="AE9" s="15">
        <v>48303.23</v>
      </c>
      <c r="AF9" s="15"/>
      <c r="AG9" s="15"/>
      <c r="AH9" s="15"/>
      <c r="AI9" s="15"/>
      <c r="AJ9" s="15"/>
      <c r="AL9" s="3"/>
    </row>
    <row r="10" spans="1:39" s="14" customFormat="1" hidden="1" outlineLevel="1" x14ac:dyDescent="0.15">
      <c r="B10" s="14" t="s">
        <v>0</v>
      </c>
      <c r="C10" s="15">
        <v>470757</v>
      </c>
      <c r="D10" s="15"/>
      <c r="E10" s="15"/>
      <c r="F10" s="17"/>
      <c r="G10" s="15"/>
      <c r="H10" s="17"/>
      <c r="I10" s="15"/>
      <c r="J10" s="16"/>
      <c r="K10" s="15"/>
      <c r="L10" s="15"/>
      <c r="M10" s="15"/>
      <c r="N10" s="15"/>
      <c r="O10" s="17"/>
      <c r="P10" s="15"/>
      <c r="Q10" s="15"/>
      <c r="R10" s="15"/>
      <c r="S10" s="15"/>
      <c r="T10" s="18"/>
      <c r="U10" s="18"/>
      <c r="V10" s="15">
        <v>488597</v>
      </c>
      <c r="W10" s="15"/>
      <c r="X10" s="15"/>
      <c r="Y10" s="15"/>
      <c r="Z10" s="15"/>
      <c r="AA10" s="15"/>
      <c r="AB10" s="15"/>
      <c r="AC10" s="16"/>
      <c r="AD10" s="15"/>
      <c r="AE10" s="15"/>
      <c r="AF10" s="15"/>
      <c r="AG10" s="15"/>
      <c r="AH10" s="15"/>
      <c r="AI10" s="15"/>
      <c r="AJ10" s="15"/>
      <c r="AL10" s="3"/>
    </row>
    <row r="11" spans="1:39" s="14" customFormat="1" hidden="1" outlineLevel="1" x14ac:dyDescent="0.15">
      <c r="B11" s="14" t="s">
        <v>218</v>
      </c>
      <c r="C11" s="15"/>
      <c r="D11" s="15"/>
      <c r="E11" s="15"/>
      <c r="F11" s="17"/>
      <c r="G11" s="15"/>
      <c r="H11" s="17"/>
      <c r="I11" s="15"/>
      <c r="J11" s="16"/>
      <c r="K11" s="15"/>
      <c r="L11" s="15"/>
      <c r="M11" s="15"/>
      <c r="N11" s="15"/>
      <c r="O11" s="17"/>
      <c r="P11" s="15">
        <v>54.55</v>
      </c>
      <c r="Q11" s="15"/>
      <c r="R11" s="15"/>
      <c r="S11" s="15"/>
      <c r="T11" s="18"/>
      <c r="U11" s="18"/>
      <c r="V11" s="15"/>
      <c r="W11" s="15"/>
      <c r="X11" s="15"/>
      <c r="Y11" s="15"/>
      <c r="Z11" s="15"/>
      <c r="AA11" s="15"/>
      <c r="AB11" s="15"/>
      <c r="AC11" s="16"/>
      <c r="AD11" s="15"/>
      <c r="AE11" s="15"/>
      <c r="AF11" s="15"/>
      <c r="AG11" s="15"/>
      <c r="AH11" s="15"/>
      <c r="AI11" s="15"/>
      <c r="AJ11" s="15"/>
      <c r="AL11" s="3"/>
    </row>
    <row r="12" spans="1:39" s="14" customFormat="1" hidden="1" outlineLevel="1" x14ac:dyDescent="0.15">
      <c r="B12" s="14" t="s">
        <v>94</v>
      </c>
      <c r="C12" s="15"/>
      <c r="D12" s="15"/>
      <c r="E12" s="15"/>
      <c r="F12" s="17"/>
      <c r="G12" s="15"/>
      <c r="H12" s="17"/>
      <c r="I12" s="15"/>
      <c r="J12" s="16"/>
      <c r="K12" s="15"/>
      <c r="L12" s="15"/>
      <c r="M12" s="15"/>
      <c r="N12" s="15"/>
      <c r="O12" s="17"/>
      <c r="P12" s="15"/>
      <c r="Q12" s="15"/>
      <c r="R12" s="15"/>
      <c r="S12" s="15"/>
      <c r="T12" s="18"/>
      <c r="U12" s="18"/>
      <c r="V12" s="15"/>
      <c r="W12" s="15"/>
      <c r="X12" s="15"/>
      <c r="Y12" s="15"/>
      <c r="Z12" s="15">
        <v>128</v>
      </c>
      <c r="AA12" s="15"/>
      <c r="AB12" s="15"/>
      <c r="AC12" s="16"/>
      <c r="AD12" s="15"/>
      <c r="AE12" s="15"/>
      <c r="AF12" s="15"/>
      <c r="AG12" s="15"/>
      <c r="AH12" s="15"/>
      <c r="AI12" s="15"/>
      <c r="AJ12" s="15"/>
      <c r="AL12" s="3"/>
    </row>
    <row r="13" spans="1:39" s="14" customFormat="1" hidden="1" outlineLevel="1" x14ac:dyDescent="0.15">
      <c r="B13" s="14" t="s">
        <v>172</v>
      </c>
      <c r="C13" s="15"/>
      <c r="D13" s="15"/>
      <c r="E13" s="15"/>
      <c r="F13" s="17"/>
      <c r="G13" s="15"/>
      <c r="H13" s="17"/>
      <c r="I13" s="15"/>
      <c r="J13" s="16"/>
      <c r="K13" s="15"/>
      <c r="L13" s="15"/>
      <c r="M13" s="15"/>
      <c r="N13" s="15">
        <v>11786</v>
      </c>
      <c r="O13" s="17"/>
      <c r="P13" s="15"/>
      <c r="Q13" s="15"/>
      <c r="R13" s="15"/>
      <c r="S13" s="15"/>
      <c r="T13" s="18"/>
      <c r="U13" s="18"/>
      <c r="V13" s="15"/>
      <c r="W13" s="15"/>
      <c r="X13" s="15"/>
      <c r="Y13" s="15"/>
      <c r="Z13" s="15"/>
      <c r="AA13" s="15"/>
      <c r="AB13" s="15"/>
      <c r="AC13" s="16"/>
      <c r="AD13" s="15"/>
      <c r="AE13" s="15"/>
      <c r="AF13" s="15"/>
      <c r="AG13" s="15">
        <v>11993</v>
      </c>
      <c r="AH13" s="15"/>
      <c r="AI13" s="15"/>
      <c r="AJ13" s="15"/>
      <c r="AL13" s="3"/>
    </row>
    <row r="14" spans="1:39" s="14" customFormat="1" hidden="1" outlineLevel="1" x14ac:dyDescent="0.15">
      <c r="B14" s="14" t="s">
        <v>221</v>
      </c>
      <c r="C14" s="15"/>
      <c r="D14" s="15"/>
      <c r="E14" s="15"/>
      <c r="F14" s="17"/>
      <c r="G14" s="15"/>
      <c r="H14" s="17"/>
      <c r="I14" s="15"/>
      <c r="J14" s="16"/>
      <c r="K14" s="15"/>
      <c r="L14" s="15"/>
      <c r="M14" s="15"/>
      <c r="N14" s="15"/>
      <c r="O14" s="17"/>
      <c r="P14" s="15">
        <v>1481.32</v>
      </c>
      <c r="Q14" s="15"/>
      <c r="R14" s="15"/>
      <c r="S14" s="15"/>
      <c r="T14" s="18"/>
      <c r="U14" s="18"/>
      <c r="V14" s="15"/>
      <c r="W14" s="15"/>
      <c r="X14" s="15"/>
      <c r="Y14" s="15"/>
      <c r="Z14" s="15"/>
      <c r="AA14" s="15"/>
      <c r="AB14" s="15"/>
      <c r="AC14" s="16"/>
      <c r="AD14" s="15"/>
      <c r="AE14" s="15"/>
      <c r="AF14" s="15"/>
      <c r="AG14" s="15"/>
      <c r="AH14" s="15"/>
      <c r="AI14" s="15"/>
      <c r="AJ14" s="15"/>
      <c r="AL14" s="3"/>
    </row>
    <row r="15" spans="1:39" s="14" customFormat="1" hidden="1" outlineLevel="1" x14ac:dyDescent="0.15">
      <c r="B15" s="14" t="s">
        <v>138</v>
      </c>
      <c r="C15" s="15"/>
      <c r="D15" s="15"/>
      <c r="E15" s="15"/>
      <c r="F15" s="17"/>
      <c r="G15" s="15"/>
      <c r="H15" s="17"/>
      <c r="I15" s="15"/>
      <c r="J15" s="16"/>
      <c r="K15" s="15"/>
      <c r="L15" s="15">
        <v>44044.71</v>
      </c>
      <c r="M15" s="15"/>
      <c r="N15" s="15">
        <v>35210</v>
      </c>
      <c r="O15" s="17"/>
      <c r="P15" s="15"/>
      <c r="Q15" s="15"/>
      <c r="R15" s="15"/>
      <c r="S15" s="15"/>
      <c r="T15" s="18"/>
      <c r="U15" s="18"/>
      <c r="V15" s="15"/>
      <c r="W15" s="15"/>
      <c r="X15" s="15"/>
      <c r="Y15" s="15"/>
      <c r="Z15" s="15"/>
      <c r="AA15" s="15"/>
      <c r="AB15" s="15"/>
      <c r="AC15" s="16"/>
      <c r="AD15" s="15"/>
      <c r="AE15" s="15">
        <v>46528.21</v>
      </c>
      <c r="AF15" s="15"/>
      <c r="AG15" s="15">
        <v>31885</v>
      </c>
      <c r="AH15" s="15"/>
      <c r="AI15" s="15"/>
      <c r="AJ15" s="15"/>
      <c r="AL15" s="3"/>
    </row>
    <row r="16" spans="1:39" s="14" customFormat="1" hidden="1" outlineLevel="1" x14ac:dyDescent="0.15">
      <c r="B16" s="14" t="s">
        <v>79</v>
      </c>
      <c r="C16" s="15"/>
      <c r="D16" s="15"/>
      <c r="E16" s="15"/>
      <c r="F16" s="17"/>
      <c r="G16" s="15">
        <v>41046</v>
      </c>
      <c r="H16" s="17"/>
      <c r="I16" s="15"/>
      <c r="J16" s="16"/>
      <c r="K16" s="15"/>
      <c r="L16" s="15"/>
      <c r="M16" s="15"/>
      <c r="N16" s="15"/>
      <c r="O16" s="17"/>
      <c r="P16" s="15">
        <v>38279.35</v>
      </c>
      <c r="Q16" s="15"/>
      <c r="R16" s="15"/>
      <c r="S16" s="15"/>
      <c r="T16" s="18"/>
      <c r="U16" s="18"/>
      <c r="V16" s="15"/>
      <c r="W16" s="15"/>
      <c r="X16" s="15"/>
      <c r="Y16" s="15"/>
      <c r="Z16" s="15">
        <v>51253</v>
      </c>
      <c r="AA16" s="15"/>
      <c r="AB16" s="15"/>
      <c r="AC16" s="16"/>
      <c r="AD16" s="15"/>
      <c r="AE16" s="15"/>
      <c r="AF16" s="15"/>
      <c r="AG16" s="15"/>
      <c r="AH16" s="15"/>
      <c r="AI16" s="15">
        <v>40151.440000000002</v>
      </c>
      <c r="AJ16" s="15"/>
      <c r="AL16" s="3"/>
    </row>
    <row r="17" spans="1:39" s="14" customFormat="1" hidden="1" outlineLevel="1" x14ac:dyDescent="0.15">
      <c r="B17" s="14" t="s">
        <v>286</v>
      </c>
      <c r="C17" s="15"/>
      <c r="D17" s="15">
        <v>1172175</v>
      </c>
      <c r="E17" s="15"/>
      <c r="F17" s="17"/>
      <c r="G17" s="15"/>
      <c r="H17" s="17"/>
      <c r="I17" s="15"/>
      <c r="J17" s="16"/>
      <c r="K17" s="15"/>
      <c r="L17" s="15"/>
      <c r="M17" s="15"/>
      <c r="N17" s="15"/>
      <c r="O17" s="17"/>
      <c r="P17" s="15"/>
      <c r="Q17" s="15"/>
      <c r="R17" s="15"/>
      <c r="S17" s="15"/>
      <c r="T17" s="18"/>
      <c r="U17" s="18"/>
      <c r="V17" s="15"/>
      <c r="W17" s="15">
        <v>1174601</v>
      </c>
      <c r="X17" s="15"/>
      <c r="Y17" s="15"/>
      <c r="Z17" s="15"/>
      <c r="AA17" s="15"/>
      <c r="AB17" s="15"/>
      <c r="AC17" s="16"/>
      <c r="AD17" s="15"/>
      <c r="AE17" s="15"/>
      <c r="AF17" s="15"/>
      <c r="AG17" s="15"/>
      <c r="AH17" s="15"/>
      <c r="AI17" s="15"/>
      <c r="AJ17" s="15"/>
      <c r="AL17" s="3"/>
    </row>
    <row r="18" spans="1:39" s="14" customFormat="1" hidden="1" outlineLevel="1" x14ac:dyDescent="0.15">
      <c r="B18" s="14" t="s">
        <v>71</v>
      </c>
      <c r="C18" s="15"/>
      <c r="D18" s="15"/>
      <c r="E18" s="15">
        <v>17195</v>
      </c>
      <c r="F18" s="17"/>
      <c r="G18" s="15"/>
      <c r="H18" s="17"/>
      <c r="I18" s="15"/>
      <c r="J18" s="16"/>
      <c r="K18" s="15"/>
      <c r="L18" s="15"/>
      <c r="M18" s="15"/>
      <c r="N18" s="15"/>
      <c r="O18" s="17"/>
      <c r="P18" s="15"/>
      <c r="Q18" s="15"/>
      <c r="R18" s="15"/>
      <c r="S18" s="15"/>
      <c r="T18" s="15"/>
      <c r="U18" s="15"/>
      <c r="V18" s="15"/>
      <c r="W18" s="15"/>
      <c r="X18" s="15">
        <v>15947</v>
      </c>
      <c r="Y18" s="15"/>
      <c r="Z18" s="15"/>
      <c r="AA18" s="15"/>
      <c r="AB18" s="15"/>
      <c r="AC18" s="16"/>
      <c r="AD18" s="15"/>
      <c r="AE18" s="15"/>
      <c r="AF18" s="15"/>
      <c r="AG18" s="15"/>
      <c r="AH18" s="15"/>
      <c r="AI18" s="15"/>
      <c r="AJ18" s="15"/>
      <c r="AL18" s="3"/>
    </row>
    <row r="19" spans="1:39" s="14" customFormat="1" hidden="1" outlineLevel="1" x14ac:dyDescent="0.15">
      <c r="B19" s="14" t="s">
        <v>356</v>
      </c>
      <c r="C19" s="15"/>
      <c r="D19" s="15"/>
      <c r="E19" s="15"/>
      <c r="F19" s="17"/>
      <c r="G19" s="15"/>
      <c r="H19" s="17"/>
      <c r="I19" s="15"/>
      <c r="J19" s="16"/>
      <c r="K19" s="15"/>
      <c r="L19" s="15"/>
      <c r="M19" s="15"/>
      <c r="N19" s="15"/>
      <c r="O19" s="17"/>
      <c r="P19" s="15"/>
      <c r="Q19" s="15">
        <v>47695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6"/>
      <c r="AD19" s="15"/>
      <c r="AE19" s="15"/>
      <c r="AF19" s="15"/>
      <c r="AG19" s="15"/>
      <c r="AH19" s="15"/>
      <c r="AI19" s="15"/>
      <c r="AJ19" s="15"/>
      <c r="AL19" s="3"/>
    </row>
    <row r="20" spans="1:39" s="14" customFormat="1" hidden="1" outlineLevel="1" x14ac:dyDescent="0.15">
      <c r="B20" s="14" t="s">
        <v>25</v>
      </c>
      <c r="C20" s="15">
        <v>43091</v>
      </c>
      <c r="D20" s="15"/>
      <c r="E20" s="15"/>
      <c r="F20" s="17"/>
      <c r="G20" s="15"/>
      <c r="H20" s="17"/>
      <c r="I20" s="15"/>
      <c r="J20" s="16"/>
      <c r="K20" s="15"/>
      <c r="L20" s="15"/>
      <c r="M20" s="15"/>
      <c r="N20" s="15"/>
      <c r="O20" s="17"/>
      <c r="P20" s="15"/>
      <c r="Q20" s="15"/>
      <c r="R20" s="15"/>
      <c r="S20" s="15"/>
      <c r="T20" s="18"/>
      <c r="U20" s="18"/>
      <c r="V20" s="15">
        <v>53114</v>
      </c>
      <c r="W20" s="15"/>
      <c r="X20" s="15"/>
      <c r="Y20" s="15"/>
      <c r="Z20" s="15"/>
      <c r="AA20" s="15"/>
      <c r="AB20" s="15"/>
      <c r="AC20" s="16"/>
      <c r="AD20" s="15"/>
      <c r="AE20" s="15"/>
      <c r="AF20" s="15"/>
      <c r="AG20" s="15"/>
      <c r="AH20" s="15"/>
      <c r="AI20" s="15"/>
      <c r="AJ20" s="15"/>
      <c r="AL20" s="3"/>
    </row>
    <row r="21" spans="1:39" collapsed="1" x14ac:dyDescent="0.15">
      <c r="A21" s="3" t="s">
        <v>308</v>
      </c>
      <c r="C21" s="18">
        <f>SUM(C9:C20)</f>
        <v>513848</v>
      </c>
      <c r="D21" s="18">
        <f t="shared" ref="D21:AI21" si="0">SUM(D9:D20)</f>
        <v>1172175</v>
      </c>
      <c r="E21" s="18">
        <f t="shared" si="0"/>
        <v>17195</v>
      </c>
      <c r="F21" s="17"/>
      <c r="G21" s="18">
        <f t="shared" si="0"/>
        <v>41046</v>
      </c>
      <c r="H21" s="17"/>
      <c r="I21" s="18">
        <f>SUM(C21:G21)</f>
        <v>1744264</v>
      </c>
      <c r="J21" s="16"/>
      <c r="K21" s="18">
        <f t="shared" si="0"/>
        <v>0</v>
      </c>
      <c r="L21" s="18">
        <f t="shared" si="0"/>
        <v>85020.28</v>
      </c>
      <c r="M21" s="18">
        <f t="shared" si="0"/>
        <v>0</v>
      </c>
      <c r="N21" s="18">
        <f t="shared" si="0"/>
        <v>46996</v>
      </c>
      <c r="O21" s="17"/>
      <c r="P21" s="18">
        <f t="shared" si="0"/>
        <v>39815.22</v>
      </c>
      <c r="Q21" s="18">
        <f t="shared" si="0"/>
        <v>47695</v>
      </c>
      <c r="R21" s="18">
        <f>SUM(K21:Q21)</f>
        <v>219526.5</v>
      </c>
      <c r="S21" s="18"/>
      <c r="T21" s="18">
        <f>R21+I21</f>
        <v>1963790.5</v>
      </c>
      <c r="U21" s="18"/>
      <c r="V21" s="18">
        <f t="shared" si="0"/>
        <v>541711</v>
      </c>
      <c r="W21" s="18">
        <f t="shared" si="0"/>
        <v>1174601</v>
      </c>
      <c r="X21" s="18">
        <f t="shared" si="0"/>
        <v>15947</v>
      </c>
      <c r="Y21" s="18"/>
      <c r="Z21" s="18">
        <f t="shared" si="0"/>
        <v>51381</v>
      </c>
      <c r="AA21" s="18"/>
      <c r="AB21" s="18">
        <f>SUM(V21:Z21)</f>
        <v>1783640</v>
      </c>
      <c r="AC21" s="16"/>
      <c r="AD21" s="18">
        <f t="shared" si="0"/>
        <v>0</v>
      </c>
      <c r="AE21" s="18">
        <f t="shared" si="0"/>
        <v>94831.44</v>
      </c>
      <c r="AF21" s="18">
        <f t="shared" si="0"/>
        <v>0</v>
      </c>
      <c r="AG21" s="18">
        <f t="shared" si="0"/>
        <v>43878</v>
      </c>
      <c r="AH21" s="18">
        <f t="shared" si="0"/>
        <v>0</v>
      </c>
      <c r="AI21" s="18">
        <f t="shared" si="0"/>
        <v>40151.440000000002</v>
      </c>
      <c r="AJ21" s="18"/>
      <c r="AK21" s="18">
        <f>SUM(AD21:AI21)</f>
        <v>178860.88</v>
      </c>
      <c r="AM21" s="18">
        <f>SUM(AB21,AK21)</f>
        <v>1962500.88</v>
      </c>
    </row>
    <row r="22" spans="1:39" s="19" customFormat="1" hidden="1" outlineLevel="1" x14ac:dyDescent="0.15">
      <c r="A22" s="19" t="s">
        <v>309</v>
      </c>
      <c r="B22" s="19" t="s">
        <v>217</v>
      </c>
      <c r="C22" s="20"/>
      <c r="D22" s="20"/>
      <c r="E22" s="20"/>
      <c r="F22" s="17"/>
      <c r="G22" s="20"/>
      <c r="H22" s="17"/>
      <c r="I22" s="18">
        <f t="shared" ref="I22:I85" si="1">SUM(C22:G22)</f>
        <v>0</v>
      </c>
      <c r="J22" s="16"/>
      <c r="K22" s="20"/>
      <c r="L22" s="20"/>
      <c r="M22" s="20"/>
      <c r="N22" s="20"/>
      <c r="O22" s="17"/>
      <c r="P22" s="20">
        <v>462.36</v>
      </c>
      <c r="Q22" s="20"/>
      <c r="R22" s="18">
        <f t="shared" ref="R22:R85" si="2">SUM(K22:P22)</f>
        <v>462.36</v>
      </c>
      <c r="S22" s="18"/>
      <c r="T22" s="18">
        <f t="shared" ref="T22:T85" si="3">R22+I22</f>
        <v>462.36</v>
      </c>
      <c r="U22" s="18"/>
      <c r="V22" s="20"/>
      <c r="W22" s="20"/>
      <c r="X22" s="20"/>
      <c r="Y22" s="20"/>
      <c r="Z22" s="20"/>
      <c r="AA22" s="20"/>
      <c r="AB22" s="18">
        <f t="shared" ref="AB22:AB85" si="4">SUM(V22:Z22)</f>
        <v>0</v>
      </c>
      <c r="AC22" s="16"/>
      <c r="AD22" s="20"/>
      <c r="AE22" s="20"/>
      <c r="AF22" s="20"/>
      <c r="AG22" s="20"/>
      <c r="AH22" s="20"/>
      <c r="AI22" s="20"/>
      <c r="AJ22" s="20"/>
      <c r="AK22" s="18">
        <f t="shared" ref="AK22:AK85" si="5">SUM(AD22:AI22)</f>
        <v>0</v>
      </c>
      <c r="AL22" s="3"/>
      <c r="AM22" s="18">
        <f t="shared" ref="AM22:AM85" si="6">SUM(AB22,AK22)</f>
        <v>0</v>
      </c>
    </row>
    <row r="23" spans="1:39" s="19" customFormat="1" hidden="1" outlineLevel="1" x14ac:dyDescent="0.15">
      <c r="B23" s="19" t="s">
        <v>51</v>
      </c>
      <c r="C23" s="20"/>
      <c r="D23" s="20">
        <v>1400</v>
      </c>
      <c r="E23" s="20"/>
      <c r="F23" s="17"/>
      <c r="G23" s="20"/>
      <c r="H23" s="17"/>
      <c r="I23" s="18">
        <f t="shared" si="1"/>
        <v>1400</v>
      </c>
      <c r="J23" s="16"/>
      <c r="K23" s="20"/>
      <c r="L23" s="20"/>
      <c r="M23" s="20"/>
      <c r="N23" s="20"/>
      <c r="O23" s="17"/>
      <c r="P23" s="20"/>
      <c r="Q23" s="20"/>
      <c r="R23" s="18">
        <f t="shared" si="2"/>
        <v>0</v>
      </c>
      <c r="S23" s="18"/>
      <c r="T23" s="18">
        <f t="shared" si="3"/>
        <v>1400</v>
      </c>
      <c r="U23" s="18"/>
      <c r="V23" s="20"/>
      <c r="W23" s="20">
        <v>1400</v>
      </c>
      <c r="X23" s="20"/>
      <c r="Y23" s="20"/>
      <c r="Z23" s="20"/>
      <c r="AA23" s="20"/>
      <c r="AB23" s="18">
        <f t="shared" si="4"/>
        <v>1400</v>
      </c>
      <c r="AC23" s="16"/>
      <c r="AD23" s="20"/>
      <c r="AE23" s="20"/>
      <c r="AF23" s="20"/>
      <c r="AG23" s="20"/>
      <c r="AH23" s="20"/>
      <c r="AI23" s="20"/>
      <c r="AJ23" s="20"/>
      <c r="AK23" s="18">
        <f t="shared" si="5"/>
        <v>0</v>
      </c>
      <c r="AL23" s="3"/>
      <c r="AM23" s="18">
        <f t="shared" si="6"/>
        <v>1400</v>
      </c>
    </row>
    <row r="24" spans="1:39" s="19" customFormat="1" hidden="1" outlineLevel="1" x14ac:dyDescent="0.15">
      <c r="B24" s="19" t="s">
        <v>205</v>
      </c>
      <c r="C24" s="20"/>
      <c r="D24" s="20"/>
      <c r="E24" s="20"/>
      <c r="F24" s="17"/>
      <c r="G24" s="20"/>
      <c r="H24" s="17"/>
      <c r="I24" s="18">
        <f t="shared" si="1"/>
        <v>0</v>
      </c>
      <c r="J24" s="16"/>
      <c r="K24" s="20"/>
      <c r="L24" s="20"/>
      <c r="M24" s="20"/>
      <c r="N24" s="20"/>
      <c r="O24" s="17"/>
      <c r="P24" s="20">
        <v>1143.56</v>
      </c>
      <c r="Q24" s="20"/>
      <c r="R24" s="18">
        <f t="shared" si="2"/>
        <v>1143.56</v>
      </c>
      <c r="S24" s="18"/>
      <c r="T24" s="18">
        <f t="shared" si="3"/>
        <v>1143.56</v>
      </c>
      <c r="U24" s="18"/>
      <c r="V24" s="20"/>
      <c r="W24" s="20"/>
      <c r="X24" s="20"/>
      <c r="Y24" s="20"/>
      <c r="Z24" s="20"/>
      <c r="AA24" s="20"/>
      <c r="AB24" s="18">
        <f t="shared" si="4"/>
        <v>0</v>
      </c>
      <c r="AC24" s="16"/>
      <c r="AD24" s="20"/>
      <c r="AE24" s="20"/>
      <c r="AF24" s="20"/>
      <c r="AG24" s="20"/>
      <c r="AH24" s="20"/>
      <c r="AI24" s="20">
        <v>100.21</v>
      </c>
      <c r="AJ24" s="20"/>
      <c r="AK24" s="18">
        <f t="shared" si="5"/>
        <v>100.21</v>
      </c>
      <c r="AL24" s="3"/>
      <c r="AM24" s="18">
        <f t="shared" si="6"/>
        <v>100.21</v>
      </c>
    </row>
    <row r="25" spans="1:39" s="19" customFormat="1" hidden="1" outlineLevel="1" x14ac:dyDescent="0.15">
      <c r="B25" s="19" t="s">
        <v>112</v>
      </c>
      <c r="C25" s="20"/>
      <c r="D25" s="20"/>
      <c r="E25" s="20"/>
      <c r="F25" s="17"/>
      <c r="G25" s="20"/>
      <c r="H25" s="17"/>
      <c r="I25" s="18">
        <f t="shared" si="1"/>
        <v>0</v>
      </c>
      <c r="J25" s="16"/>
      <c r="K25" s="20">
        <v>20857</v>
      </c>
      <c r="L25" s="20"/>
      <c r="M25" s="20"/>
      <c r="N25" s="20"/>
      <c r="O25" s="17"/>
      <c r="P25" s="20"/>
      <c r="Q25" s="20"/>
      <c r="R25" s="18">
        <f t="shared" si="2"/>
        <v>20857</v>
      </c>
      <c r="S25" s="18"/>
      <c r="T25" s="18">
        <f t="shared" si="3"/>
        <v>20857</v>
      </c>
      <c r="U25" s="18"/>
      <c r="V25" s="20"/>
      <c r="W25" s="20"/>
      <c r="X25" s="20"/>
      <c r="Y25" s="20"/>
      <c r="Z25" s="20"/>
      <c r="AA25" s="20"/>
      <c r="AB25" s="18">
        <f t="shared" si="4"/>
        <v>0</v>
      </c>
      <c r="AC25" s="16"/>
      <c r="AD25" s="20">
        <v>31494</v>
      </c>
      <c r="AE25" s="20"/>
      <c r="AF25" s="20"/>
      <c r="AG25" s="20"/>
      <c r="AH25" s="20"/>
      <c r="AI25" s="20"/>
      <c r="AJ25" s="20"/>
      <c r="AK25" s="18">
        <f t="shared" si="5"/>
        <v>31494</v>
      </c>
      <c r="AL25" s="3"/>
      <c r="AM25" s="18">
        <f t="shared" si="6"/>
        <v>31494</v>
      </c>
    </row>
    <row r="26" spans="1:39" s="19" customFormat="1" hidden="1" outlineLevel="1" x14ac:dyDescent="0.15">
      <c r="B26" s="19" t="s">
        <v>270</v>
      </c>
      <c r="C26" s="20"/>
      <c r="D26" s="20"/>
      <c r="E26" s="20"/>
      <c r="F26" s="17"/>
      <c r="G26" s="20"/>
      <c r="H26" s="17"/>
      <c r="I26" s="18">
        <f t="shared" si="1"/>
        <v>0</v>
      </c>
      <c r="J26" s="16"/>
      <c r="K26" s="20"/>
      <c r="L26" s="20"/>
      <c r="M26" s="20"/>
      <c r="N26" s="20"/>
      <c r="O26" s="17"/>
      <c r="P26" s="20"/>
      <c r="Q26" s="20"/>
      <c r="R26" s="18">
        <f t="shared" si="2"/>
        <v>0</v>
      </c>
      <c r="S26" s="18"/>
      <c r="T26" s="18">
        <f t="shared" si="3"/>
        <v>0</v>
      </c>
      <c r="U26" s="18"/>
      <c r="V26" s="20"/>
      <c r="W26" s="20"/>
      <c r="X26" s="20"/>
      <c r="Y26" s="20"/>
      <c r="Z26" s="20"/>
      <c r="AA26" s="20"/>
      <c r="AB26" s="18">
        <f t="shared" si="4"/>
        <v>0</v>
      </c>
      <c r="AC26" s="16"/>
      <c r="AD26" s="20"/>
      <c r="AE26" s="20"/>
      <c r="AF26" s="20"/>
      <c r="AG26" s="20"/>
      <c r="AH26" s="20">
        <v>327</v>
      </c>
      <c r="AI26" s="20"/>
      <c r="AJ26" s="20"/>
      <c r="AK26" s="18">
        <f t="shared" si="5"/>
        <v>327</v>
      </c>
      <c r="AL26" s="3"/>
      <c r="AM26" s="18">
        <f t="shared" si="6"/>
        <v>327</v>
      </c>
    </row>
    <row r="27" spans="1:39" s="19" customFormat="1" hidden="1" outlineLevel="1" x14ac:dyDescent="0.15">
      <c r="B27" s="19" t="s">
        <v>134</v>
      </c>
      <c r="C27" s="20"/>
      <c r="D27" s="20"/>
      <c r="E27" s="20"/>
      <c r="F27" s="17"/>
      <c r="G27" s="20"/>
      <c r="H27" s="17"/>
      <c r="I27" s="18">
        <f t="shared" si="1"/>
        <v>0</v>
      </c>
      <c r="J27" s="16"/>
      <c r="K27" s="20"/>
      <c r="L27" s="20">
        <v>712.54</v>
      </c>
      <c r="M27" s="20"/>
      <c r="N27" s="20"/>
      <c r="O27" s="17"/>
      <c r="P27" s="20"/>
      <c r="Q27" s="20"/>
      <c r="R27" s="18">
        <f t="shared" si="2"/>
        <v>712.54</v>
      </c>
      <c r="S27" s="18"/>
      <c r="T27" s="18">
        <f t="shared" si="3"/>
        <v>712.54</v>
      </c>
      <c r="U27" s="18"/>
      <c r="V27" s="20"/>
      <c r="W27" s="20"/>
      <c r="X27" s="20"/>
      <c r="Y27" s="20"/>
      <c r="Z27" s="20"/>
      <c r="AA27" s="20"/>
      <c r="AB27" s="18">
        <f t="shared" si="4"/>
        <v>0</v>
      </c>
      <c r="AC27" s="16"/>
      <c r="AD27" s="20"/>
      <c r="AE27" s="20">
        <v>1198.8699999999999</v>
      </c>
      <c r="AF27" s="20"/>
      <c r="AG27" s="20"/>
      <c r="AH27" s="20"/>
      <c r="AI27" s="20"/>
      <c r="AJ27" s="20"/>
      <c r="AK27" s="18">
        <f t="shared" si="5"/>
        <v>1198.8699999999999</v>
      </c>
      <c r="AL27" s="3"/>
      <c r="AM27" s="18">
        <f t="shared" si="6"/>
        <v>1198.8699999999999</v>
      </c>
    </row>
    <row r="28" spans="1:39" s="19" customFormat="1" hidden="1" outlineLevel="1" x14ac:dyDescent="0.15">
      <c r="B28" s="19" t="s">
        <v>81</v>
      </c>
      <c r="C28" s="20"/>
      <c r="D28" s="20"/>
      <c r="E28" s="20"/>
      <c r="F28" s="17"/>
      <c r="G28" s="20"/>
      <c r="H28" s="17"/>
      <c r="I28" s="18">
        <f t="shared" si="1"/>
        <v>0</v>
      </c>
      <c r="J28" s="16"/>
      <c r="K28" s="20"/>
      <c r="L28" s="20"/>
      <c r="M28" s="20"/>
      <c r="N28" s="20"/>
      <c r="O28" s="17"/>
      <c r="P28" s="20"/>
      <c r="Q28" s="20"/>
      <c r="R28" s="18">
        <f t="shared" si="2"/>
        <v>0</v>
      </c>
      <c r="S28" s="18"/>
      <c r="T28" s="18">
        <f t="shared" si="3"/>
        <v>0</v>
      </c>
      <c r="U28" s="18"/>
      <c r="V28" s="20"/>
      <c r="W28" s="20"/>
      <c r="X28" s="20"/>
      <c r="Y28" s="20"/>
      <c r="Z28" s="20">
        <v>102615</v>
      </c>
      <c r="AA28" s="20"/>
      <c r="AB28" s="18">
        <f t="shared" si="4"/>
        <v>102615</v>
      </c>
      <c r="AC28" s="16"/>
      <c r="AD28" s="20"/>
      <c r="AE28" s="20"/>
      <c r="AF28" s="20"/>
      <c r="AG28" s="20"/>
      <c r="AH28" s="20"/>
      <c r="AI28" s="20"/>
      <c r="AJ28" s="20"/>
      <c r="AK28" s="18">
        <f t="shared" si="5"/>
        <v>0</v>
      </c>
      <c r="AL28" s="3"/>
      <c r="AM28" s="18">
        <f t="shared" si="6"/>
        <v>102615</v>
      </c>
    </row>
    <row r="29" spans="1:39" s="19" customFormat="1" hidden="1" outlineLevel="1" x14ac:dyDescent="0.15">
      <c r="B29" s="19" t="s">
        <v>182</v>
      </c>
      <c r="C29" s="20"/>
      <c r="D29" s="20"/>
      <c r="E29" s="20"/>
      <c r="F29" s="17"/>
      <c r="G29" s="20"/>
      <c r="H29" s="17"/>
      <c r="I29" s="18">
        <f t="shared" si="1"/>
        <v>0</v>
      </c>
      <c r="J29" s="16"/>
      <c r="K29" s="20"/>
      <c r="L29" s="20"/>
      <c r="M29" s="20"/>
      <c r="N29" s="20">
        <v>1452</v>
      </c>
      <c r="O29" s="17"/>
      <c r="P29" s="20"/>
      <c r="Q29" s="20"/>
      <c r="R29" s="18">
        <f t="shared" si="2"/>
        <v>1452</v>
      </c>
      <c r="S29" s="18"/>
      <c r="T29" s="18">
        <f t="shared" si="3"/>
        <v>1452</v>
      </c>
      <c r="U29" s="18"/>
      <c r="V29" s="20"/>
      <c r="W29" s="20"/>
      <c r="X29" s="20"/>
      <c r="Y29" s="20"/>
      <c r="Z29" s="20"/>
      <c r="AA29" s="20"/>
      <c r="AB29" s="18">
        <f t="shared" si="4"/>
        <v>0</v>
      </c>
      <c r="AC29" s="16"/>
      <c r="AD29" s="20"/>
      <c r="AE29" s="20"/>
      <c r="AF29" s="20"/>
      <c r="AG29" s="20">
        <v>2076</v>
      </c>
      <c r="AH29" s="20"/>
      <c r="AI29" s="20"/>
      <c r="AJ29" s="20"/>
      <c r="AK29" s="18">
        <f t="shared" si="5"/>
        <v>2076</v>
      </c>
      <c r="AL29" s="3"/>
      <c r="AM29" s="18">
        <f t="shared" si="6"/>
        <v>2076</v>
      </c>
    </row>
    <row r="30" spans="1:39" s="19" customFormat="1" hidden="1" outlineLevel="1" x14ac:dyDescent="0.15">
      <c r="B30" s="19" t="s">
        <v>12</v>
      </c>
      <c r="C30" s="20">
        <v>23331</v>
      </c>
      <c r="D30" s="20"/>
      <c r="E30" s="20"/>
      <c r="F30" s="17"/>
      <c r="G30" s="20"/>
      <c r="H30" s="17"/>
      <c r="I30" s="18">
        <f t="shared" si="1"/>
        <v>23331</v>
      </c>
      <c r="J30" s="16"/>
      <c r="K30" s="20"/>
      <c r="L30" s="20"/>
      <c r="M30" s="20"/>
      <c r="N30" s="20"/>
      <c r="O30" s="17"/>
      <c r="P30" s="20"/>
      <c r="Q30" s="20"/>
      <c r="R30" s="18">
        <f t="shared" si="2"/>
        <v>0</v>
      </c>
      <c r="S30" s="18"/>
      <c r="T30" s="18">
        <f t="shared" si="3"/>
        <v>23331</v>
      </c>
      <c r="U30" s="18"/>
      <c r="V30" s="20">
        <v>27761</v>
      </c>
      <c r="W30" s="20"/>
      <c r="X30" s="20"/>
      <c r="Y30" s="20"/>
      <c r="Z30" s="20"/>
      <c r="AA30" s="20"/>
      <c r="AB30" s="18">
        <f t="shared" si="4"/>
        <v>27761</v>
      </c>
      <c r="AC30" s="16"/>
      <c r="AD30" s="20"/>
      <c r="AE30" s="20"/>
      <c r="AF30" s="20"/>
      <c r="AG30" s="20"/>
      <c r="AH30" s="20"/>
      <c r="AI30" s="20"/>
      <c r="AJ30" s="20"/>
      <c r="AK30" s="18">
        <f t="shared" si="5"/>
        <v>0</v>
      </c>
      <c r="AL30" s="3"/>
      <c r="AM30" s="18">
        <f t="shared" si="6"/>
        <v>27761</v>
      </c>
    </row>
    <row r="31" spans="1:39" s="19" customFormat="1" hidden="1" outlineLevel="1" x14ac:dyDescent="0.15">
      <c r="B31" s="19" t="s">
        <v>133</v>
      </c>
      <c r="C31" s="20"/>
      <c r="D31" s="20"/>
      <c r="E31" s="20"/>
      <c r="F31" s="17"/>
      <c r="G31" s="20"/>
      <c r="H31" s="17"/>
      <c r="I31" s="18">
        <f t="shared" si="1"/>
        <v>0</v>
      </c>
      <c r="J31" s="16"/>
      <c r="K31" s="20"/>
      <c r="L31" s="20">
        <v>3992.19</v>
      </c>
      <c r="M31" s="20"/>
      <c r="N31" s="20"/>
      <c r="O31" s="17"/>
      <c r="P31" s="20"/>
      <c r="Q31" s="20"/>
      <c r="R31" s="18">
        <f t="shared" si="2"/>
        <v>3992.19</v>
      </c>
      <c r="S31" s="18"/>
      <c r="T31" s="18">
        <f t="shared" si="3"/>
        <v>3992.19</v>
      </c>
      <c r="U31" s="18"/>
      <c r="V31" s="20"/>
      <c r="W31" s="20"/>
      <c r="X31" s="20"/>
      <c r="Y31" s="20"/>
      <c r="Z31" s="20"/>
      <c r="AA31" s="20"/>
      <c r="AB31" s="18">
        <f t="shared" si="4"/>
        <v>0</v>
      </c>
      <c r="AC31" s="16"/>
      <c r="AD31" s="20"/>
      <c r="AE31" s="20">
        <v>6267.99</v>
      </c>
      <c r="AF31" s="20"/>
      <c r="AG31" s="20"/>
      <c r="AH31" s="20"/>
      <c r="AI31" s="20"/>
      <c r="AJ31" s="20"/>
      <c r="AK31" s="18">
        <f t="shared" si="5"/>
        <v>6267.99</v>
      </c>
      <c r="AL31" s="3"/>
      <c r="AM31" s="18">
        <f t="shared" si="6"/>
        <v>6267.99</v>
      </c>
    </row>
    <row r="32" spans="1:39" s="19" customFormat="1" hidden="1" outlineLevel="1" x14ac:dyDescent="0.15">
      <c r="B32" s="19" t="s">
        <v>67</v>
      </c>
      <c r="C32" s="20"/>
      <c r="D32" s="20"/>
      <c r="E32" s="20">
        <v>7524</v>
      </c>
      <c r="F32" s="17"/>
      <c r="G32" s="20"/>
      <c r="H32" s="17"/>
      <c r="I32" s="18">
        <f t="shared" si="1"/>
        <v>7524</v>
      </c>
      <c r="J32" s="16"/>
      <c r="K32" s="20"/>
      <c r="L32" s="20"/>
      <c r="M32" s="20"/>
      <c r="N32" s="20"/>
      <c r="O32" s="17"/>
      <c r="P32" s="20"/>
      <c r="Q32" s="20"/>
      <c r="R32" s="18">
        <f t="shared" si="2"/>
        <v>0</v>
      </c>
      <c r="S32" s="18"/>
      <c r="T32" s="18">
        <f t="shared" si="3"/>
        <v>7524</v>
      </c>
      <c r="U32" s="18"/>
      <c r="V32" s="20"/>
      <c r="W32" s="20"/>
      <c r="X32" s="20">
        <v>6996</v>
      </c>
      <c r="Y32" s="20"/>
      <c r="Z32" s="20"/>
      <c r="AA32" s="20"/>
      <c r="AB32" s="18">
        <f t="shared" si="4"/>
        <v>6996</v>
      </c>
      <c r="AC32" s="16"/>
      <c r="AD32" s="20"/>
      <c r="AE32" s="20"/>
      <c r="AF32" s="20"/>
      <c r="AG32" s="20"/>
      <c r="AH32" s="20"/>
      <c r="AI32" s="20"/>
      <c r="AJ32" s="20"/>
      <c r="AK32" s="18">
        <f t="shared" si="5"/>
        <v>0</v>
      </c>
      <c r="AL32" s="3"/>
      <c r="AM32" s="18">
        <f t="shared" si="6"/>
        <v>6996</v>
      </c>
    </row>
    <row r="33" spans="1:39" collapsed="1" x14ac:dyDescent="0.15">
      <c r="A33" s="3" t="s">
        <v>309</v>
      </c>
      <c r="C33" s="18">
        <f>SUM(C22:C32)</f>
        <v>23331</v>
      </c>
      <c r="D33" s="18">
        <f t="shared" ref="D33:AI33" si="7">SUM(D22:D32)</f>
        <v>1400</v>
      </c>
      <c r="E33" s="18">
        <f t="shared" si="7"/>
        <v>7524</v>
      </c>
      <c r="F33" s="17"/>
      <c r="G33" s="18">
        <f t="shared" si="7"/>
        <v>0</v>
      </c>
      <c r="H33" s="17"/>
      <c r="I33" s="18">
        <f t="shared" si="1"/>
        <v>32255</v>
      </c>
      <c r="J33" s="16"/>
      <c r="K33" s="18">
        <f t="shared" si="7"/>
        <v>20857</v>
      </c>
      <c r="L33" s="18">
        <f t="shared" si="7"/>
        <v>4704.7299999999996</v>
      </c>
      <c r="M33" s="18">
        <f t="shared" si="7"/>
        <v>0</v>
      </c>
      <c r="N33" s="18">
        <f t="shared" si="7"/>
        <v>1452</v>
      </c>
      <c r="O33" s="17"/>
      <c r="P33" s="18">
        <f t="shared" si="7"/>
        <v>1605.92</v>
      </c>
      <c r="Q33" s="18">
        <v>0</v>
      </c>
      <c r="R33" s="18">
        <f t="shared" si="2"/>
        <v>28619.65</v>
      </c>
      <c r="S33" s="18"/>
      <c r="T33" s="18">
        <f t="shared" si="3"/>
        <v>60874.65</v>
      </c>
      <c r="U33" s="18"/>
      <c r="V33" s="18">
        <f t="shared" si="7"/>
        <v>27761</v>
      </c>
      <c r="W33" s="18">
        <f t="shared" si="7"/>
        <v>1400</v>
      </c>
      <c r="X33" s="18">
        <f t="shared" si="7"/>
        <v>6996</v>
      </c>
      <c r="Y33" s="18"/>
      <c r="Z33" s="18">
        <f t="shared" si="7"/>
        <v>102615</v>
      </c>
      <c r="AA33" s="18"/>
      <c r="AB33" s="18">
        <f t="shared" si="4"/>
        <v>138772</v>
      </c>
      <c r="AC33" s="16"/>
      <c r="AD33" s="18">
        <f t="shared" si="7"/>
        <v>31494</v>
      </c>
      <c r="AE33" s="18">
        <f t="shared" si="7"/>
        <v>7466.86</v>
      </c>
      <c r="AF33" s="18">
        <f t="shared" si="7"/>
        <v>0</v>
      </c>
      <c r="AG33" s="18">
        <f t="shared" si="7"/>
        <v>2076</v>
      </c>
      <c r="AH33" s="18">
        <f t="shared" si="7"/>
        <v>327</v>
      </c>
      <c r="AI33" s="18">
        <f t="shared" si="7"/>
        <v>100.21</v>
      </c>
      <c r="AJ33" s="18"/>
      <c r="AK33" s="18">
        <f t="shared" si="5"/>
        <v>41464.07</v>
      </c>
      <c r="AM33" s="18">
        <f t="shared" si="6"/>
        <v>180236.07</v>
      </c>
    </row>
    <row r="34" spans="1:39" s="21" customFormat="1" hidden="1" outlineLevel="1" x14ac:dyDescent="0.15">
      <c r="A34" s="21" t="s">
        <v>310</v>
      </c>
      <c r="B34" s="21" t="s">
        <v>168</v>
      </c>
      <c r="C34" s="22"/>
      <c r="D34" s="22"/>
      <c r="E34" s="22"/>
      <c r="F34" s="17"/>
      <c r="G34" s="22"/>
      <c r="H34" s="17"/>
      <c r="I34" s="18">
        <f t="shared" si="1"/>
        <v>0</v>
      </c>
      <c r="J34" s="16"/>
      <c r="K34" s="22"/>
      <c r="L34" s="22"/>
      <c r="M34" s="22"/>
      <c r="N34" s="22">
        <v>4037</v>
      </c>
      <c r="O34" s="17"/>
      <c r="P34" s="22">
        <v>4048.18</v>
      </c>
      <c r="Q34" s="22"/>
      <c r="R34" s="18">
        <f t="shared" si="2"/>
        <v>8085.18</v>
      </c>
      <c r="S34" s="18"/>
      <c r="T34" s="18">
        <f t="shared" si="3"/>
        <v>8085.18</v>
      </c>
      <c r="U34" s="18"/>
      <c r="V34" s="22"/>
      <c r="W34" s="22"/>
      <c r="X34" s="22"/>
      <c r="Y34" s="22"/>
      <c r="Z34" s="22"/>
      <c r="AA34" s="22"/>
      <c r="AB34" s="18">
        <f t="shared" si="4"/>
        <v>0</v>
      </c>
      <c r="AC34" s="16"/>
      <c r="AD34" s="22"/>
      <c r="AE34" s="22"/>
      <c r="AF34" s="22"/>
      <c r="AG34" s="22">
        <v>4098</v>
      </c>
      <c r="AH34" s="22"/>
      <c r="AI34" s="22">
        <v>3283.64</v>
      </c>
      <c r="AJ34" s="22"/>
      <c r="AK34" s="18">
        <f t="shared" si="5"/>
        <v>7381.6399999999994</v>
      </c>
      <c r="AL34" s="3"/>
      <c r="AM34" s="18">
        <f t="shared" si="6"/>
        <v>7381.6399999999994</v>
      </c>
    </row>
    <row r="35" spans="1:39" s="21" customFormat="1" hidden="1" outlineLevel="1" x14ac:dyDescent="0.15">
      <c r="B35" s="21" t="s">
        <v>49</v>
      </c>
      <c r="C35" s="22"/>
      <c r="D35" s="22">
        <v>58144</v>
      </c>
      <c r="E35" s="22"/>
      <c r="F35" s="17"/>
      <c r="G35" s="22"/>
      <c r="H35" s="17"/>
      <c r="I35" s="18">
        <f t="shared" si="1"/>
        <v>58144</v>
      </c>
      <c r="J35" s="16"/>
      <c r="K35" s="22"/>
      <c r="L35" s="22"/>
      <c r="M35" s="22"/>
      <c r="N35" s="22"/>
      <c r="O35" s="17"/>
      <c r="P35" s="22"/>
      <c r="Q35" s="22"/>
      <c r="R35" s="18">
        <f t="shared" si="2"/>
        <v>0</v>
      </c>
      <c r="S35" s="18"/>
      <c r="T35" s="18">
        <f t="shared" si="3"/>
        <v>58144</v>
      </c>
      <c r="U35" s="18"/>
      <c r="V35" s="22"/>
      <c r="W35" s="22">
        <v>49917</v>
      </c>
      <c r="X35" s="22"/>
      <c r="Y35" s="22"/>
      <c r="Z35" s="22"/>
      <c r="AA35" s="22"/>
      <c r="AB35" s="18">
        <f t="shared" si="4"/>
        <v>49917</v>
      </c>
      <c r="AC35" s="16"/>
      <c r="AD35" s="22"/>
      <c r="AE35" s="22"/>
      <c r="AF35" s="22"/>
      <c r="AG35" s="22"/>
      <c r="AH35" s="22"/>
      <c r="AI35" s="22"/>
      <c r="AJ35" s="22"/>
      <c r="AK35" s="18">
        <f t="shared" si="5"/>
        <v>0</v>
      </c>
      <c r="AL35" s="3"/>
      <c r="AM35" s="18">
        <f t="shared" si="6"/>
        <v>49917</v>
      </c>
    </row>
    <row r="36" spans="1:39" s="21" customFormat="1" hidden="1" outlineLevel="1" x14ac:dyDescent="0.15">
      <c r="B36" s="21" t="s">
        <v>65</v>
      </c>
      <c r="C36" s="22"/>
      <c r="D36" s="22"/>
      <c r="E36" s="22">
        <v>114061</v>
      </c>
      <c r="F36" s="17"/>
      <c r="G36" s="22"/>
      <c r="H36" s="17"/>
      <c r="I36" s="18">
        <f t="shared" si="1"/>
        <v>114061</v>
      </c>
      <c r="J36" s="16"/>
      <c r="K36" s="22"/>
      <c r="L36" s="22"/>
      <c r="M36" s="22"/>
      <c r="N36" s="22"/>
      <c r="O36" s="17"/>
      <c r="P36" s="22"/>
      <c r="Q36" s="22"/>
      <c r="R36" s="18">
        <f t="shared" si="2"/>
        <v>0</v>
      </c>
      <c r="S36" s="18"/>
      <c r="T36" s="18">
        <f t="shared" si="3"/>
        <v>114061</v>
      </c>
      <c r="U36" s="18"/>
      <c r="V36" s="22"/>
      <c r="W36" s="22"/>
      <c r="X36" s="22">
        <v>100658</v>
      </c>
      <c r="Y36" s="22"/>
      <c r="Z36" s="22"/>
      <c r="AA36" s="22"/>
      <c r="AB36" s="18">
        <f t="shared" si="4"/>
        <v>100658</v>
      </c>
      <c r="AC36" s="16"/>
      <c r="AD36" s="22"/>
      <c r="AE36" s="22"/>
      <c r="AF36" s="22"/>
      <c r="AG36" s="22"/>
      <c r="AH36" s="22"/>
      <c r="AI36" s="22"/>
      <c r="AJ36" s="22"/>
      <c r="AK36" s="18">
        <f t="shared" si="5"/>
        <v>0</v>
      </c>
      <c r="AL36" s="3"/>
      <c r="AM36" s="18">
        <f t="shared" si="6"/>
        <v>100658</v>
      </c>
    </row>
    <row r="37" spans="1:39" s="21" customFormat="1" hidden="1" outlineLevel="1" x14ac:dyDescent="0.15">
      <c r="B37" s="21" t="s">
        <v>1</v>
      </c>
      <c r="C37" s="22">
        <v>355272</v>
      </c>
      <c r="D37" s="22"/>
      <c r="E37" s="22"/>
      <c r="F37" s="17"/>
      <c r="G37" s="22"/>
      <c r="H37" s="17"/>
      <c r="I37" s="18">
        <f t="shared" si="1"/>
        <v>355272</v>
      </c>
      <c r="J37" s="16"/>
      <c r="K37" s="22"/>
      <c r="L37" s="22"/>
      <c r="M37" s="22"/>
      <c r="N37" s="22"/>
      <c r="O37" s="17"/>
      <c r="P37" s="22"/>
      <c r="Q37" s="22"/>
      <c r="R37" s="18">
        <f t="shared" si="2"/>
        <v>0</v>
      </c>
      <c r="S37" s="18"/>
      <c r="T37" s="18">
        <f t="shared" si="3"/>
        <v>355272</v>
      </c>
      <c r="U37" s="18"/>
      <c r="V37" s="22">
        <v>329508</v>
      </c>
      <c r="W37" s="22"/>
      <c r="X37" s="22"/>
      <c r="Y37" s="22"/>
      <c r="Z37" s="22"/>
      <c r="AA37" s="22"/>
      <c r="AB37" s="18">
        <f t="shared" si="4"/>
        <v>329508</v>
      </c>
      <c r="AC37" s="16"/>
      <c r="AD37" s="22"/>
      <c r="AE37" s="22"/>
      <c r="AF37" s="22"/>
      <c r="AG37" s="22"/>
      <c r="AH37" s="22"/>
      <c r="AI37" s="22"/>
      <c r="AJ37" s="22"/>
      <c r="AK37" s="18">
        <f t="shared" si="5"/>
        <v>0</v>
      </c>
      <c r="AL37" s="3"/>
      <c r="AM37" s="18">
        <f t="shared" si="6"/>
        <v>329508</v>
      </c>
    </row>
    <row r="38" spans="1:39" s="21" customFormat="1" hidden="1" outlineLevel="1" x14ac:dyDescent="0.15">
      <c r="B38" s="21" t="s">
        <v>10</v>
      </c>
      <c r="C38" s="22">
        <v>32268</v>
      </c>
      <c r="D38" s="22"/>
      <c r="E38" s="22"/>
      <c r="F38" s="17"/>
      <c r="G38" s="22"/>
      <c r="H38" s="17"/>
      <c r="I38" s="18">
        <f t="shared" si="1"/>
        <v>32268</v>
      </c>
      <c r="J38" s="16"/>
      <c r="K38" s="22"/>
      <c r="L38" s="22"/>
      <c r="M38" s="22"/>
      <c r="N38" s="22"/>
      <c r="O38" s="17"/>
      <c r="P38" s="22"/>
      <c r="Q38" s="22"/>
      <c r="R38" s="18">
        <f t="shared" si="2"/>
        <v>0</v>
      </c>
      <c r="S38" s="18"/>
      <c r="T38" s="18">
        <f t="shared" si="3"/>
        <v>32268</v>
      </c>
      <c r="U38" s="18"/>
      <c r="V38" s="22">
        <v>12501</v>
      </c>
      <c r="W38" s="22"/>
      <c r="X38" s="22"/>
      <c r="Y38" s="22"/>
      <c r="Z38" s="22"/>
      <c r="AA38" s="22"/>
      <c r="AB38" s="18">
        <f t="shared" si="4"/>
        <v>12501</v>
      </c>
      <c r="AC38" s="16"/>
      <c r="AD38" s="22"/>
      <c r="AE38" s="22"/>
      <c r="AF38" s="22"/>
      <c r="AG38" s="22"/>
      <c r="AH38" s="22"/>
      <c r="AI38" s="22"/>
      <c r="AJ38" s="22"/>
      <c r="AK38" s="18">
        <f t="shared" si="5"/>
        <v>0</v>
      </c>
      <c r="AL38" s="3"/>
      <c r="AM38" s="18">
        <f t="shared" si="6"/>
        <v>12501</v>
      </c>
    </row>
    <row r="39" spans="1:39" s="21" customFormat="1" hidden="1" outlineLevel="1" x14ac:dyDescent="0.15">
      <c r="B39" s="21" t="s">
        <v>222</v>
      </c>
      <c r="C39" s="22"/>
      <c r="D39" s="22"/>
      <c r="E39" s="22"/>
      <c r="F39" s="17"/>
      <c r="G39" s="22"/>
      <c r="H39" s="17"/>
      <c r="I39" s="18">
        <f t="shared" si="1"/>
        <v>0</v>
      </c>
      <c r="J39" s="16"/>
      <c r="K39" s="22"/>
      <c r="L39" s="22"/>
      <c r="M39" s="22"/>
      <c r="N39" s="22"/>
      <c r="O39" s="17"/>
      <c r="P39" s="22">
        <v>1672.79</v>
      </c>
      <c r="Q39" s="22"/>
      <c r="R39" s="18">
        <f t="shared" si="2"/>
        <v>1672.79</v>
      </c>
      <c r="S39" s="18"/>
      <c r="T39" s="18">
        <f t="shared" si="3"/>
        <v>1672.79</v>
      </c>
      <c r="U39" s="18"/>
      <c r="V39" s="22"/>
      <c r="W39" s="22"/>
      <c r="X39" s="22"/>
      <c r="Y39" s="22"/>
      <c r="Z39" s="22"/>
      <c r="AA39" s="22"/>
      <c r="AB39" s="18">
        <f t="shared" si="4"/>
        <v>0</v>
      </c>
      <c r="AC39" s="16"/>
      <c r="AD39" s="22"/>
      <c r="AE39" s="22"/>
      <c r="AF39" s="22"/>
      <c r="AG39" s="22"/>
      <c r="AH39" s="22"/>
      <c r="AI39" s="22">
        <v>1586.36</v>
      </c>
      <c r="AJ39" s="22"/>
      <c r="AK39" s="18">
        <f t="shared" si="5"/>
        <v>1586.36</v>
      </c>
      <c r="AL39" s="3"/>
      <c r="AM39" s="18">
        <f t="shared" si="6"/>
        <v>1586.36</v>
      </c>
    </row>
    <row r="40" spans="1:39" s="21" customFormat="1" hidden="1" outlineLevel="1" x14ac:dyDescent="0.15">
      <c r="B40" s="21" t="s">
        <v>174</v>
      </c>
      <c r="C40" s="22"/>
      <c r="D40" s="22"/>
      <c r="E40" s="22"/>
      <c r="F40" s="17"/>
      <c r="G40" s="22"/>
      <c r="H40" s="17"/>
      <c r="I40" s="18">
        <f t="shared" si="1"/>
        <v>0</v>
      </c>
      <c r="J40" s="16"/>
      <c r="K40" s="22"/>
      <c r="L40" s="22"/>
      <c r="M40" s="22"/>
      <c r="N40" s="22">
        <v>1820</v>
      </c>
      <c r="O40" s="17"/>
      <c r="P40" s="22"/>
      <c r="Q40" s="22"/>
      <c r="R40" s="18">
        <f t="shared" si="2"/>
        <v>1820</v>
      </c>
      <c r="S40" s="18"/>
      <c r="T40" s="18">
        <f t="shared" si="3"/>
        <v>1820</v>
      </c>
      <c r="U40" s="18"/>
      <c r="V40" s="22"/>
      <c r="W40" s="22"/>
      <c r="X40" s="22"/>
      <c r="Y40" s="22"/>
      <c r="Z40" s="22"/>
      <c r="AA40" s="22"/>
      <c r="AB40" s="18">
        <f t="shared" si="4"/>
        <v>0</v>
      </c>
      <c r="AC40" s="16"/>
      <c r="AD40" s="22"/>
      <c r="AE40" s="22"/>
      <c r="AF40" s="22"/>
      <c r="AG40" s="22">
        <v>1844</v>
      </c>
      <c r="AH40" s="22"/>
      <c r="AI40" s="22"/>
      <c r="AJ40" s="22"/>
      <c r="AK40" s="18">
        <f t="shared" si="5"/>
        <v>1844</v>
      </c>
      <c r="AL40" s="3"/>
      <c r="AM40" s="18">
        <f t="shared" si="6"/>
        <v>1844</v>
      </c>
    </row>
    <row r="41" spans="1:39" s="21" customFormat="1" hidden="1" outlineLevel="1" x14ac:dyDescent="0.15">
      <c r="B41" s="21" t="s">
        <v>80</v>
      </c>
      <c r="C41" s="22"/>
      <c r="D41" s="22"/>
      <c r="E41" s="22"/>
      <c r="F41" s="17"/>
      <c r="G41" s="22">
        <v>18215</v>
      </c>
      <c r="H41" s="17"/>
      <c r="I41" s="18">
        <f t="shared" si="1"/>
        <v>18215</v>
      </c>
      <c r="J41" s="16"/>
      <c r="K41" s="22"/>
      <c r="L41" s="22"/>
      <c r="M41" s="22"/>
      <c r="N41" s="22"/>
      <c r="O41" s="17"/>
      <c r="P41" s="22"/>
      <c r="Q41" s="22"/>
      <c r="R41" s="18">
        <f t="shared" si="2"/>
        <v>0</v>
      </c>
      <c r="S41" s="18"/>
      <c r="T41" s="18">
        <f t="shared" si="3"/>
        <v>18215</v>
      </c>
      <c r="U41" s="18"/>
      <c r="V41" s="22"/>
      <c r="W41" s="22"/>
      <c r="X41" s="22"/>
      <c r="Y41" s="22"/>
      <c r="Z41" s="22">
        <v>20892</v>
      </c>
      <c r="AA41" s="22"/>
      <c r="AB41" s="18">
        <f t="shared" si="4"/>
        <v>20892</v>
      </c>
      <c r="AC41" s="16"/>
      <c r="AD41" s="22"/>
      <c r="AE41" s="22"/>
      <c r="AF41" s="22"/>
      <c r="AG41" s="22"/>
      <c r="AH41" s="22"/>
      <c r="AI41" s="22"/>
      <c r="AJ41" s="22"/>
      <c r="AK41" s="18">
        <f t="shared" si="5"/>
        <v>0</v>
      </c>
      <c r="AL41" s="3"/>
      <c r="AM41" s="18">
        <f t="shared" si="6"/>
        <v>20892</v>
      </c>
    </row>
    <row r="42" spans="1:39" s="21" customFormat="1" hidden="1" outlineLevel="1" x14ac:dyDescent="0.15">
      <c r="B42" s="21" t="s">
        <v>269</v>
      </c>
      <c r="C42" s="22"/>
      <c r="D42" s="22"/>
      <c r="E42" s="22"/>
      <c r="F42" s="17"/>
      <c r="G42" s="22"/>
      <c r="H42" s="17"/>
      <c r="I42" s="18">
        <f t="shared" si="1"/>
        <v>0</v>
      </c>
      <c r="J42" s="16"/>
      <c r="K42" s="22"/>
      <c r="L42" s="22"/>
      <c r="M42" s="22"/>
      <c r="N42" s="22"/>
      <c r="O42" s="17"/>
      <c r="P42" s="22"/>
      <c r="Q42" s="22"/>
      <c r="R42" s="18">
        <f t="shared" si="2"/>
        <v>0</v>
      </c>
      <c r="S42" s="18"/>
      <c r="T42" s="18">
        <f t="shared" si="3"/>
        <v>0</v>
      </c>
      <c r="U42" s="18"/>
      <c r="V42" s="22"/>
      <c r="W42" s="22"/>
      <c r="X42" s="22"/>
      <c r="Y42" s="22"/>
      <c r="Z42" s="22"/>
      <c r="AA42" s="22"/>
      <c r="AB42" s="18">
        <f t="shared" si="4"/>
        <v>0</v>
      </c>
      <c r="AC42" s="16"/>
      <c r="AD42" s="22"/>
      <c r="AE42" s="22"/>
      <c r="AF42" s="22"/>
      <c r="AG42" s="22"/>
      <c r="AH42" s="22">
        <v>17539</v>
      </c>
      <c r="AI42" s="22"/>
      <c r="AJ42" s="22"/>
      <c r="AK42" s="18">
        <f t="shared" si="5"/>
        <v>17539</v>
      </c>
      <c r="AL42" s="3"/>
      <c r="AM42" s="18">
        <f t="shared" si="6"/>
        <v>17539</v>
      </c>
    </row>
    <row r="43" spans="1:39" s="21" customFormat="1" hidden="1" outlineLevel="1" x14ac:dyDescent="0.15">
      <c r="B43" s="21" t="s">
        <v>136</v>
      </c>
      <c r="C43" s="22"/>
      <c r="D43" s="22"/>
      <c r="E43" s="22"/>
      <c r="F43" s="17"/>
      <c r="G43" s="22"/>
      <c r="H43" s="17"/>
      <c r="I43" s="18">
        <f t="shared" si="1"/>
        <v>0</v>
      </c>
      <c r="J43" s="16"/>
      <c r="K43" s="22"/>
      <c r="L43" s="22">
        <v>1638.16</v>
      </c>
      <c r="M43" s="22"/>
      <c r="N43" s="22"/>
      <c r="O43" s="17"/>
      <c r="P43" s="22"/>
      <c r="Q43" s="22"/>
      <c r="R43" s="18">
        <f t="shared" si="2"/>
        <v>1638.16</v>
      </c>
      <c r="S43" s="18"/>
      <c r="T43" s="18">
        <f t="shared" si="3"/>
        <v>1638.16</v>
      </c>
      <c r="U43" s="18"/>
      <c r="V43" s="22"/>
      <c r="W43" s="22"/>
      <c r="X43" s="22"/>
      <c r="Y43" s="22"/>
      <c r="Z43" s="22"/>
      <c r="AA43" s="22"/>
      <c r="AB43" s="18">
        <f t="shared" si="4"/>
        <v>0</v>
      </c>
      <c r="AC43" s="16"/>
      <c r="AD43" s="22"/>
      <c r="AE43" s="22">
        <v>1894.71</v>
      </c>
      <c r="AF43" s="22"/>
      <c r="AG43" s="22"/>
      <c r="AH43" s="22"/>
      <c r="AI43" s="22"/>
      <c r="AJ43" s="22"/>
      <c r="AK43" s="18">
        <f t="shared" si="5"/>
        <v>1894.71</v>
      </c>
      <c r="AL43" s="3"/>
      <c r="AM43" s="18">
        <f t="shared" si="6"/>
        <v>1894.71</v>
      </c>
    </row>
    <row r="44" spans="1:39" s="21" customFormat="1" hidden="1" outlineLevel="1" x14ac:dyDescent="0.15">
      <c r="B44" s="21" t="s">
        <v>116</v>
      </c>
      <c r="C44" s="22"/>
      <c r="D44" s="22"/>
      <c r="E44" s="22"/>
      <c r="F44" s="17"/>
      <c r="G44" s="22"/>
      <c r="H44" s="17"/>
      <c r="I44" s="18">
        <f t="shared" si="1"/>
        <v>0</v>
      </c>
      <c r="J44" s="16"/>
      <c r="K44" s="22">
        <v>370882</v>
      </c>
      <c r="L44" s="22"/>
      <c r="M44" s="22"/>
      <c r="N44" s="22"/>
      <c r="O44" s="17"/>
      <c r="P44" s="22"/>
      <c r="Q44" s="22"/>
      <c r="R44" s="18">
        <f t="shared" si="2"/>
        <v>370882</v>
      </c>
      <c r="S44" s="18"/>
      <c r="T44" s="18">
        <f t="shared" si="3"/>
        <v>370882</v>
      </c>
      <c r="U44" s="18"/>
      <c r="V44" s="22"/>
      <c r="W44" s="22"/>
      <c r="X44" s="22"/>
      <c r="Y44" s="22"/>
      <c r="Z44" s="22"/>
      <c r="AA44" s="22"/>
      <c r="AB44" s="18">
        <f t="shared" si="4"/>
        <v>0</v>
      </c>
      <c r="AC44" s="16"/>
      <c r="AD44" s="22">
        <v>389426</v>
      </c>
      <c r="AE44" s="22"/>
      <c r="AF44" s="22"/>
      <c r="AG44" s="22"/>
      <c r="AH44" s="22"/>
      <c r="AI44" s="22"/>
      <c r="AJ44" s="22"/>
      <c r="AK44" s="18">
        <f t="shared" si="5"/>
        <v>389426</v>
      </c>
      <c r="AL44" s="3"/>
      <c r="AM44" s="18">
        <f t="shared" si="6"/>
        <v>389426</v>
      </c>
    </row>
    <row r="45" spans="1:39" s="21" customFormat="1" hidden="1" outlineLevel="1" x14ac:dyDescent="0.15">
      <c r="B45" s="21" t="s">
        <v>11</v>
      </c>
      <c r="C45" s="22">
        <v>8382</v>
      </c>
      <c r="D45" s="22"/>
      <c r="E45" s="22"/>
      <c r="F45" s="17"/>
      <c r="G45" s="22"/>
      <c r="H45" s="17"/>
      <c r="I45" s="18">
        <f t="shared" si="1"/>
        <v>8382</v>
      </c>
      <c r="J45" s="16"/>
      <c r="K45" s="22"/>
      <c r="L45" s="22"/>
      <c r="M45" s="22"/>
      <c r="N45" s="22"/>
      <c r="O45" s="17"/>
      <c r="P45" s="22"/>
      <c r="Q45" s="22"/>
      <c r="R45" s="18">
        <f t="shared" si="2"/>
        <v>0</v>
      </c>
      <c r="S45" s="18"/>
      <c r="T45" s="18">
        <f t="shared" si="3"/>
        <v>8382</v>
      </c>
      <c r="U45" s="18"/>
      <c r="V45" s="22">
        <v>9565</v>
      </c>
      <c r="W45" s="22"/>
      <c r="X45" s="22"/>
      <c r="Y45" s="22"/>
      <c r="Z45" s="22"/>
      <c r="AA45" s="22"/>
      <c r="AB45" s="18">
        <f t="shared" si="4"/>
        <v>9565</v>
      </c>
      <c r="AC45" s="16"/>
      <c r="AD45" s="22"/>
      <c r="AE45" s="22"/>
      <c r="AF45" s="22"/>
      <c r="AG45" s="22"/>
      <c r="AH45" s="22"/>
      <c r="AI45" s="22"/>
      <c r="AJ45" s="22"/>
      <c r="AK45" s="18">
        <f t="shared" si="5"/>
        <v>0</v>
      </c>
      <c r="AL45" s="3"/>
      <c r="AM45" s="18">
        <f t="shared" si="6"/>
        <v>9565</v>
      </c>
    </row>
    <row r="46" spans="1:39" s="21" customFormat="1" hidden="1" outlineLevel="1" x14ac:dyDescent="0.15">
      <c r="B46" s="21" t="s">
        <v>135</v>
      </c>
      <c r="C46" s="22"/>
      <c r="D46" s="22"/>
      <c r="E46" s="22"/>
      <c r="F46" s="17"/>
      <c r="G46" s="22"/>
      <c r="H46" s="17"/>
      <c r="I46" s="18">
        <f t="shared" si="1"/>
        <v>0</v>
      </c>
      <c r="J46" s="16"/>
      <c r="K46" s="22"/>
      <c r="L46" s="22">
        <v>45.45</v>
      </c>
      <c r="M46" s="22"/>
      <c r="N46" s="22"/>
      <c r="O46" s="17"/>
      <c r="P46" s="22"/>
      <c r="Q46" s="22"/>
      <c r="R46" s="18">
        <f t="shared" si="2"/>
        <v>45.45</v>
      </c>
      <c r="S46" s="18"/>
      <c r="T46" s="18">
        <f t="shared" si="3"/>
        <v>45.45</v>
      </c>
      <c r="U46" s="18"/>
      <c r="V46" s="22"/>
      <c r="W46" s="22"/>
      <c r="X46" s="22"/>
      <c r="Y46" s="22"/>
      <c r="Z46" s="22"/>
      <c r="AA46" s="22"/>
      <c r="AB46" s="18">
        <f t="shared" si="4"/>
        <v>0</v>
      </c>
      <c r="AC46" s="16"/>
      <c r="AD46" s="22"/>
      <c r="AE46" s="22">
        <v>18.18</v>
      </c>
      <c r="AF46" s="22"/>
      <c r="AG46" s="22"/>
      <c r="AH46" s="22"/>
      <c r="AI46" s="22"/>
      <c r="AJ46" s="22"/>
      <c r="AK46" s="18">
        <f t="shared" si="5"/>
        <v>18.18</v>
      </c>
      <c r="AL46" s="3"/>
      <c r="AM46" s="18">
        <f t="shared" si="6"/>
        <v>18.18</v>
      </c>
    </row>
    <row r="47" spans="1:39" s="21" customFormat="1" hidden="1" outlineLevel="1" x14ac:dyDescent="0.15">
      <c r="B47" s="21" t="s">
        <v>288</v>
      </c>
      <c r="C47" s="22"/>
      <c r="D47" s="22">
        <v>21642</v>
      </c>
      <c r="E47" s="22"/>
      <c r="F47" s="17"/>
      <c r="G47" s="22"/>
      <c r="H47" s="17"/>
      <c r="I47" s="18">
        <f t="shared" si="1"/>
        <v>21642</v>
      </c>
      <c r="J47" s="16"/>
      <c r="K47" s="22"/>
      <c r="L47" s="22"/>
      <c r="M47" s="22"/>
      <c r="N47" s="22"/>
      <c r="O47" s="17"/>
      <c r="P47" s="22"/>
      <c r="Q47" s="22"/>
      <c r="R47" s="18">
        <f t="shared" si="2"/>
        <v>0</v>
      </c>
      <c r="S47" s="18"/>
      <c r="T47" s="18">
        <f t="shared" si="3"/>
        <v>21642</v>
      </c>
      <c r="U47" s="18"/>
      <c r="V47" s="22"/>
      <c r="W47" s="22">
        <v>15729</v>
      </c>
      <c r="X47" s="22"/>
      <c r="Y47" s="22"/>
      <c r="Z47" s="22"/>
      <c r="AA47" s="22"/>
      <c r="AB47" s="18">
        <f t="shared" si="4"/>
        <v>15729</v>
      </c>
      <c r="AC47" s="16"/>
      <c r="AD47" s="22"/>
      <c r="AE47" s="22"/>
      <c r="AF47" s="22"/>
      <c r="AG47" s="22"/>
      <c r="AH47" s="22"/>
      <c r="AI47" s="22"/>
      <c r="AJ47" s="22"/>
      <c r="AK47" s="18">
        <f t="shared" si="5"/>
        <v>0</v>
      </c>
      <c r="AL47" s="3"/>
      <c r="AM47" s="18">
        <f t="shared" si="6"/>
        <v>15729</v>
      </c>
    </row>
    <row r="48" spans="1:39" s="21" customFormat="1" ht="15" hidden="1" customHeight="1" outlineLevel="1" x14ac:dyDescent="0.15">
      <c r="B48" s="21" t="s">
        <v>46</v>
      </c>
      <c r="C48" s="22"/>
      <c r="D48" s="22">
        <v>34455</v>
      </c>
      <c r="E48" s="22"/>
      <c r="F48" s="17"/>
      <c r="G48" s="22"/>
      <c r="H48" s="17"/>
      <c r="I48" s="18">
        <f t="shared" si="1"/>
        <v>34455</v>
      </c>
      <c r="J48" s="16"/>
      <c r="K48" s="22"/>
      <c r="L48" s="22"/>
      <c r="M48" s="22"/>
      <c r="N48" s="22"/>
      <c r="O48" s="17"/>
      <c r="P48" s="22"/>
      <c r="Q48" s="22"/>
      <c r="R48" s="18">
        <f t="shared" si="2"/>
        <v>0</v>
      </c>
      <c r="S48" s="18"/>
      <c r="T48" s="18">
        <f t="shared" si="3"/>
        <v>34455</v>
      </c>
      <c r="U48" s="18"/>
      <c r="V48" s="22"/>
      <c r="W48" s="22">
        <v>28273</v>
      </c>
      <c r="X48" s="22"/>
      <c r="Y48" s="22"/>
      <c r="Z48" s="22"/>
      <c r="AA48" s="22"/>
      <c r="AB48" s="18">
        <f t="shared" si="4"/>
        <v>28273</v>
      </c>
      <c r="AC48" s="16"/>
      <c r="AD48" s="22"/>
      <c r="AE48" s="22"/>
      <c r="AF48" s="22"/>
      <c r="AG48" s="22"/>
      <c r="AH48" s="22"/>
      <c r="AI48" s="22"/>
      <c r="AJ48" s="22"/>
      <c r="AK48" s="18">
        <f t="shared" si="5"/>
        <v>0</v>
      </c>
      <c r="AL48" s="3"/>
      <c r="AM48" s="18">
        <f t="shared" si="6"/>
        <v>28273</v>
      </c>
    </row>
    <row r="49" spans="1:39" s="21" customFormat="1" hidden="1" outlineLevel="1" x14ac:dyDescent="0.15">
      <c r="B49" s="21" t="s">
        <v>66</v>
      </c>
      <c r="C49" s="22"/>
      <c r="D49" s="22"/>
      <c r="E49" s="22">
        <v>119438</v>
      </c>
      <c r="F49" s="17"/>
      <c r="G49" s="22"/>
      <c r="H49" s="17"/>
      <c r="I49" s="18">
        <f t="shared" si="1"/>
        <v>119438</v>
      </c>
      <c r="J49" s="16"/>
      <c r="K49" s="22"/>
      <c r="L49" s="22"/>
      <c r="M49" s="22"/>
      <c r="N49" s="22"/>
      <c r="O49" s="17"/>
      <c r="P49" s="22"/>
      <c r="Q49" s="22"/>
      <c r="R49" s="18">
        <f t="shared" si="2"/>
        <v>0</v>
      </c>
      <c r="S49" s="18"/>
      <c r="T49" s="18">
        <f t="shared" si="3"/>
        <v>119438</v>
      </c>
      <c r="U49" s="18"/>
      <c r="V49" s="22"/>
      <c r="W49" s="22"/>
      <c r="X49" s="22">
        <v>102144</v>
      </c>
      <c r="Y49" s="22"/>
      <c r="Z49" s="22"/>
      <c r="AA49" s="22"/>
      <c r="AB49" s="18">
        <f t="shared" si="4"/>
        <v>102144</v>
      </c>
      <c r="AC49" s="16"/>
      <c r="AD49" s="22"/>
      <c r="AE49" s="22"/>
      <c r="AF49" s="22"/>
      <c r="AG49" s="22"/>
      <c r="AH49" s="22"/>
      <c r="AI49" s="22"/>
      <c r="AJ49" s="22"/>
      <c r="AK49" s="18">
        <f t="shared" si="5"/>
        <v>0</v>
      </c>
      <c r="AL49" s="3"/>
      <c r="AM49" s="18">
        <f t="shared" si="6"/>
        <v>102144</v>
      </c>
    </row>
    <row r="50" spans="1:39" s="21" customFormat="1" hidden="1" outlineLevel="1" x14ac:dyDescent="0.15">
      <c r="B50" s="21" t="s">
        <v>85</v>
      </c>
      <c r="C50" s="22"/>
      <c r="D50" s="22"/>
      <c r="E50" s="22"/>
      <c r="F50" s="17"/>
      <c r="G50" s="22"/>
      <c r="H50" s="17"/>
      <c r="I50" s="18">
        <f t="shared" si="1"/>
        <v>0</v>
      </c>
      <c r="J50" s="16"/>
      <c r="K50" s="22"/>
      <c r="L50" s="22"/>
      <c r="M50" s="22"/>
      <c r="N50" s="22"/>
      <c r="O50" s="17"/>
      <c r="P50" s="22"/>
      <c r="Q50" s="22"/>
      <c r="R50" s="18">
        <f t="shared" si="2"/>
        <v>0</v>
      </c>
      <c r="S50" s="18"/>
      <c r="T50" s="18">
        <f t="shared" si="3"/>
        <v>0</v>
      </c>
      <c r="U50" s="18"/>
      <c r="V50" s="22"/>
      <c r="W50" s="22"/>
      <c r="X50" s="22"/>
      <c r="Y50" s="22"/>
      <c r="Z50" s="22">
        <v>35500</v>
      </c>
      <c r="AA50" s="22"/>
      <c r="AB50" s="18">
        <f t="shared" si="4"/>
        <v>35500</v>
      </c>
      <c r="AC50" s="16"/>
      <c r="AD50" s="22"/>
      <c r="AE50" s="22"/>
      <c r="AF50" s="22"/>
      <c r="AG50" s="22"/>
      <c r="AH50" s="22"/>
      <c r="AI50" s="22"/>
      <c r="AJ50" s="22"/>
      <c r="AK50" s="18">
        <f t="shared" si="5"/>
        <v>0</v>
      </c>
      <c r="AL50" s="3"/>
      <c r="AM50" s="18">
        <f t="shared" si="6"/>
        <v>35500</v>
      </c>
    </row>
    <row r="51" spans="1:39" s="21" customFormat="1" hidden="1" outlineLevel="1" x14ac:dyDescent="0.15">
      <c r="B51" s="21" t="s">
        <v>177</v>
      </c>
      <c r="C51" s="22"/>
      <c r="D51" s="22"/>
      <c r="E51" s="22"/>
      <c r="F51" s="17"/>
      <c r="G51" s="22"/>
      <c r="H51" s="17"/>
      <c r="I51" s="18">
        <f t="shared" si="1"/>
        <v>0</v>
      </c>
      <c r="J51" s="16"/>
      <c r="K51" s="22"/>
      <c r="L51" s="22"/>
      <c r="M51" s="22"/>
      <c r="N51" s="22">
        <v>150</v>
      </c>
      <c r="O51" s="17"/>
      <c r="P51" s="22"/>
      <c r="Q51" s="22"/>
      <c r="R51" s="18">
        <f t="shared" si="2"/>
        <v>150</v>
      </c>
      <c r="S51" s="18"/>
      <c r="T51" s="18">
        <f t="shared" si="3"/>
        <v>150</v>
      </c>
      <c r="U51" s="18"/>
      <c r="V51" s="22"/>
      <c r="W51" s="22"/>
      <c r="X51" s="22"/>
      <c r="Y51" s="22"/>
      <c r="Z51" s="22"/>
      <c r="AA51" s="22"/>
      <c r="AB51" s="18">
        <f t="shared" si="4"/>
        <v>0</v>
      </c>
      <c r="AC51" s="16"/>
      <c r="AD51" s="22"/>
      <c r="AE51" s="22"/>
      <c r="AF51" s="22"/>
      <c r="AG51" s="22">
        <v>220</v>
      </c>
      <c r="AH51" s="22"/>
      <c r="AI51" s="22"/>
      <c r="AJ51" s="22"/>
      <c r="AK51" s="18">
        <f t="shared" si="5"/>
        <v>220</v>
      </c>
      <c r="AL51" s="3"/>
      <c r="AM51" s="18">
        <f t="shared" si="6"/>
        <v>220</v>
      </c>
    </row>
    <row r="52" spans="1:39" s="21" customFormat="1" hidden="1" outlineLevel="1" x14ac:dyDescent="0.15">
      <c r="B52" s="21" t="s">
        <v>311</v>
      </c>
      <c r="C52" s="22"/>
      <c r="D52" s="22"/>
      <c r="E52" s="22">
        <v>33319</v>
      </c>
      <c r="F52" s="17"/>
      <c r="G52" s="22"/>
      <c r="H52" s="17"/>
      <c r="I52" s="18">
        <f t="shared" si="1"/>
        <v>33319</v>
      </c>
      <c r="J52" s="16"/>
      <c r="K52" s="22"/>
      <c r="L52" s="22"/>
      <c r="M52" s="22"/>
      <c r="N52" s="22"/>
      <c r="O52" s="17"/>
      <c r="P52" s="22"/>
      <c r="Q52" s="22"/>
      <c r="R52" s="18">
        <f t="shared" si="2"/>
        <v>0</v>
      </c>
      <c r="S52" s="18"/>
      <c r="T52" s="18">
        <f t="shared" si="3"/>
        <v>33319</v>
      </c>
      <c r="U52" s="18"/>
      <c r="V52" s="22"/>
      <c r="W52" s="22"/>
      <c r="X52" s="22">
        <v>49793</v>
      </c>
      <c r="Y52" s="22"/>
      <c r="Z52" s="22"/>
      <c r="AA52" s="22"/>
      <c r="AB52" s="18">
        <f t="shared" si="4"/>
        <v>49793</v>
      </c>
      <c r="AC52" s="16"/>
      <c r="AD52" s="22"/>
      <c r="AE52" s="22"/>
      <c r="AF52" s="22"/>
      <c r="AG52" s="22"/>
      <c r="AH52" s="22"/>
      <c r="AI52" s="22"/>
      <c r="AJ52" s="22"/>
      <c r="AK52" s="18">
        <f t="shared" si="5"/>
        <v>0</v>
      </c>
      <c r="AL52" s="3"/>
      <c r="AM52" s="18">
        <f t="shared" si="6"/>
        <v>49793</v>
      </c>
    </row>
    <row r="53" spans="1:39" collapsed="1" x14ac:dyDescent="0.15">
      <c r="A53" s="3" t="s">
        <v>310</v>
      </c>
      <c r="C53" s="18">
        <f>SUM(C34:C52)</f>
        <v>395922</v>
      </c>
      <c r="D53" s="18">
        <f t="shared" ref="D53:AI53" si="8">SUM(D34:D52)</f>
        <v>114241</v>
      </c>
      <c r="E53" s="18">
        <f t="shared" si="8"/>
        <v>266818</v>
      </c>
      <c r="F53" s="17"/>
      <c r="G53" s="18">
        <f t="shared" si="8"/>
        <v>18215</v>
      </c>
      <c r="H53" s="17"/>
      <c r="I53" s="18">
        <f t="shared" si="1"/>
        <v>795196</v>
      </c>
      <c r="J53" s="16"/>
      <c r="K53" s="18">
        <f t="shared" si="8"/>
        <v>370882</v>
      </c>
      <c r="L53" s="18">
        <f t="shared" si="8"/>
        <v>1683.6100000000001</v>
      </c>
      <c r="M53" s="18">
        <f t="shared" si="8"/>
        <v>0</v>
      </c>
      <c r="N53" s="18">
        <f t="shared" si="8"/>
        <v>6007</v>
      </c>
      <c r="O53" s="17"/>
      <c r="P53" s="18">
        <f t="shared" si="8"/>
        <v>5720.9699999999993</v>
      </c>
      <c r="Q53" s="18">
        <v>0</v>
      </c>
      <c r="R53" s="18">
        <f t="shared" si="2"/>
        <v>384293.57999999996</v>
      </c>
      <c r="S53" s="18"/>
      <c r="T53" s="18">
        <f t="shared" si="3"/>
        <v>1179489.58</v>
      </c>
      <c r="U53" s="18"/>
      <c r="V53" s="18">
        <f t="shared" si="8"/>
        <v>351574</v>
      </c>
      <c r="W53" s="18">
        <f t="shared" si="8"/>
        <v>93919</v>
      </c>
      <c r="X53" s="18">
        <f t="shared" si="8"/>
        <v>252595</v>
      </c>
      <c r="Y53" s="18"/>
      <c r="Z53" s="18">
        <f t="shared" si="8"/>
        <v>56392</v>
      </c>
      <c r="AA53" s="18"/>
      <c r="AB53" s="18">
        <f t="shared" si="4"/>
        <v>754480</v>
      </c>
      <c r="AC53" s="16"/>
      <c r="AD53" s="18">
        <f t="shared" si="8"/>
        <v>389426</v>
      </c>
      <c r="AE53" s="18">
        <f t="shared" si="8"/>
        <v>1912.89</v>
      </c>
      <c r="AF53" s="18">
        <f t="shared" si="8"/>
        <v>0</v>
      </c>
      <c r="AG53" s="18">
        <f t="shared" si="8"/>
        <v>6162</v>
      </c>
      <c r="AH53" s="18">
        <f t="shared" si="8"/>
        <v>17539</v>
      </c>
      <c r="AI53" s="18">
        <f t="shared" si="8"/>
        <v>4870</v>
      </c>
      <c r="AJ53" s="18"/>
      <c r="AK53" s="18">
        <f t="shared" si="5"/>
        <v>419909.89</v>
      </c>
      <c r="AM53" s="18">
        <f t="shared" si="6"/>
        <v>1174389.8900000001</v>
      </c>
    </row>
    <row r="54" spans="1:39" s="23" customFormat="1" hidden="1" outlineLevel="1" x14ac:dyDescent="0.15">
      <c r="A54" s="23" t="s">
        <v>312</v>
      </c>
      <c r="B54" s="23" t="s">
        <v>211</v>
      </c>
      <c r="C54" s="24"/>
      <c r="D54" s="24"/>
      <c r="E54" s="24"/>
      <c r="F54" s="26"/>
      <c r="G54" s="24"/>
      <c r="H54" s="26"/>
      <c r="I54" s="18">
        <f t="shared" si="1"/>
        <v>0</v>
      </c>
      <c r="J54" s="25"/>
      <c r="K54" s="24"/>
      <c r="L54" s="24"/>
      <c r="M54" s="24"/>
      <c r="N54" s="24"/>
      <c r="O54" s="26"/>
      <c r="P54" s="24">
        <v>472.73</v>
      </c>
      <c r="Q54" s="24"/>
      <c r="R54" s="18">
        <f t="shared" si="2"/>
        <v>472.73</v>
      </c>
      <c r="S54" s="18"/>
      <c r="T54" s="18">
        <f t="shared" si="3"/>
        <v>472.73</v>
      </c>
      <c r="U54" s="27"/>
      <c r="V54" s="24"/>
      <c r="W54" s="24"/>
      <c r="X54" s="24"/>
      <c r="Y54" s="24"/>
      <c r="Z54" s="24"/>
      <c r="AA54" s="24"/>
      <c r="AB54" s="18">
        <f t="shared" si="4"/>
        <v>0</v>
      </c>
      <c r="AC54" s="25"/>
      <c r="AD54" s="24"/>
      <c r="AE54" s="24"/>
      <c r="AF54" s="24"/>
      <c r="AG54" s="24"/>
      <c r="AH54" s="24"/>
      <c r="AI54" s="24">
        <v>345.46</v>
      </c>
      <c r="AJ54" s="24"/>
      <c r="AK54" s="18">
        <f t="shared" si="5"/>
        <v>345.46</v>
      </c>
      <c r="AL54" s="28"/>
      <c r="AM54" s="18">
        <f t="shared" si="6"/>
        <v>345.46</v>
      </c>
    </row>
    <row r="55" spans="1:39" s="23" customFormat="1" hidden="1" outlineLevel="1" x14ac:dyDescent="0.15">
      <c r="B55" s="23" t="s">
        <v>114</v>
      </c>
      <c r="C55" s="24"/>
      <c r="D55" s="24"/>
      <c r="E55" s="24"/>
      <c r="F55" s="26"/>
      <c r="G55" s="24"/>
      <c r="H55" s="26"/>
      <c r="I55" s="18">
        <f t="shared" si="1"/>
        <v>0</v>
      </c>
      <c r="J55" s="25"/>
      <c r="K55" s="24">
        <v>2393</v>
      </c>
      <c r="L55" s="24"/>
      <c r="M55" s="24"/>
      <c r="N55" s="24"/>
      <c r="O55" s="26"/>
      <c r="P55" s="24"/>
      <c r="Q55" s="24"/>
      <c r="R55" s="18">
        <f t="shared" si="2"/>
        <v>2393</v>
      </c>
      <c r="S55" s="18"/>
      <c r="T55" s="18">
        <f t="shared" si="3"/>
        <v>2393</v>
      </c>
      <c r="U55" s="27"/>
      <c r="V55" s="24"/>
      <c r="W55" s="24"/>
      <c r="X55" s="24"/>
      <c r="Y55" s="24"/>
      <c r="Z55" s="24"/>
      <c r="AA55" s="24"/>
      <c r="AB55" s="18">
        <f t="shared" si="4"/>
        <v>0</v>
      </c>
      <c r="AC55" s="25"/>
      <c r="AD55" s="24">
        <v>3418</v>
      </c>
      <c r="AE55" s="24"/>
      <c r="AF55" s="24"/>
      <c r="AG55" s="24"/>
      <c r="AH55" s="24"/>
      <c r="AI55" s="24"/>
      <c r="AJ55" s="24"/>
      <c r="AK55" s="18">
        <f t="shared" si="5"/>
        <v>3418</v>
      </c>
      <c r="AL55" s="28"/>
      <c r="AM55" s="18">
        <f t="shared" si="6"/>
        <v>3418</v>
      </c>
    </row>
    <row r="56" spans="1:39" s="23" customFormat="1" hidden="1" outlineLevel="1" x14ac:dyDescent="0.15">
      <c r="B56" s="23" t="s">
        <v>173</v>
      </c>
      <c r="C56" s="24"/>
      <c r="D56" s="24"/>
      <c r="E56" s="24"/>
      <c r="F56" s="26"/>
      <c r="G56" s="24"/>
      <c r="H56" s="26"/>
      <c r="I56" s="18">
        <f t="shared" si="1"/>
        <v>0</v>
      </c>
      <c r="J56" s="25"/>
      <c r="K56" s="24"/>
      <c r="L56" s="24"/>
      <c r="M56" s="24"/>
      <c r="N56" s="24">
        <v>2160</v>
      </c>
      <c r="O56" s="26"/>
      <c r="P56" s="24"/>
      <c r="Q56" s="24"/>
      <c r="R56" s="18">
        <f t="shared" si="2"/>
        <v>2160</v>
      </c>
      <c r="S56" s="18"/>
      <c r="T56" s="18">
        <f t="shared" si="3"/>
        <v>2160</v>
      </c>
      <c r="U56" s="27"/>
      <c r="V56" s="24"/>
      <c r="W56" s="24"/>
      <c r="X56" s="24"/>
      <c r="Y56" s="24"/>
      <c r="Z56" s="24"/>
      <c r="AA56" s="24"/>
      <c r="AB56" s="18">
        <f t="shared" si="4"/>
        <v>0</v>
      </c>
      <c r="AC56" s="25"/>
      <c r="AD56" s="24"/>
      <c r="AE56" s="24"/>
      <c r="AF56" s="24"/>
      <c r="AG56" s="24">
        <v>1240</v>
      </c>
      <c r="AH56" s="24"/>
      <c r="AI56" s="24"/>
      <c r="AJ56" s="24"/>
      <c r="AK56" s="18">
        <f t="shared" si="5"/>
        <v>1240</v>
      </c>
      <c r="AL56" s="28"/>
      <c r="AM56" s="18">
        <f t="shared" si="6"/>
        <v>1240</v>
      </c>
    </row>
    <row r="57" spans="1:39" s="23" customFormat="1" hidden="1" outlineLevel="1" x14ac:dyDescent="0.15">
      <c r="B57" s="23" t="s">
        <v>24</v>
      </c>
      <c r="C57" s="24">
        <v>37285</v>
      </c>
      <c r="D57" s="24"/>
      <c r="E57" s="24"/>
      <c r="F57" s="26"/>
      <c r="G57" s="24"/>
      <c r="H57" s="26"/>
      <c r="I57" s="18">
        <f t="shared" si="1"/>
        <v>37285</v>
      </c>
      <c r="J57" s="25"/>
      <c r="K57" s="24"/>
      <c r="L57" s="24">
        <v>880</v>
      </c>
      <c r="M57" s="24"/>
      <c r="N57" s="24"/>
      <c r="O57" s="26"/>
      <c r="P57" s="24"/>
      <c r="Q57" s="24"/>
      <c r="R57" s="18">
        <f t="shared" si="2"/>
        <v>880</v>
      </c>
      <c r="S57" s="18"/>
      <c r="T57" s="18">
        <f t="shared" si="3"/>
        <v>38165</v>
      </c>
      <c r="U57" s="27"/>
      <c r="V57" s="24">
        <v>41453</v>
      </c>
      <c r="W57" s="24"/>
      <c r="X57" s="24"/>
      <c r="Y57" s="24"/>
      <c r="Z57" s="24"/>
      <c r="AA57" s="24"/>
      <c r="AB57" s="18">
        <f t="shared" si="4"/>
        <v>41453</v>
      </c>
      <c r="AC57" s="25"/>
      <c r="AD57" s="24"/>
      <c r="AE57" s="24">
        <v>1290</v>
      </c>
      <c r="AF57" s="24"/>
      <c r="AG57" s="24"/>
      <c r="AH57" s="24"/>
      <c r="AI57" s="24"/>
      <c r="AJ57" s="24"/>
      <c r="AK57" s="18">
        <f t="shared" si="5"/>
        <v>1290</v>
      </c>
      <c r="AL57" s="28"/>
      <c r="AM57" s="18">
        <f t="shared" si="6"/>
        <v>42743</v>
      </c>
    </row>
    <row r="58" spans="1:39" s="23" customFormat="1" hidden="1" outlineLevel="1" x14ac:dyDescent="0.15">
      <c r="B58" s="23" t="s">
        <v>47</v>
      </c>
      <c r="C58" s="24"/>
      <c r="D58" s="24">
        <v>32043</v>
      </c>
      <c r="E58" s="24">
        <v>11195</v>
      </c>
      <c r="F58" s="26"/>
      <c r="G58" s="24"/>
      <c r="H58" s="26"/>
      <c r="I58" s="18">
        <f t="shared" si="1"/>
        <v>43238</v>
      </c>
      <c r="J58" s="25"/>
      <c r="K58" s="24"/>
      <c r="L58" s="24"/>
      <c r="M58" s="24"/>
      <c r="N58" s="24"/>
      <c r="O58" s="26"/>
      <c r="P58" s="24"/>
      <c r="Q58" s="24"/>
      <c r="R58" s="18">
        <f t="shared" si="2"/>
        <v>0</v>
      </c>
      <c r="S58" s="18"/>
      <c r="T58" s="18">
        <f t="shared" si="3"/>
        <v>43238</v>
      </c>
      <c r="U58" s="27"/>
      <c r="V58" s="24"/>
      <c r="W58" s="24">
        <v>35784</v>
      </c>
      <c r="X58" s="24">
        <v>9918</v>
      </c>
      <c r="Y58" s="24"/>
      <c r="Z58" s="24"/>
      <c r="AA58" s="24"/>
      <c r="AB58" s="18">
        <f t="shared" si="4"/>
        <v>45702</v>
      </c>
      <c r="AC58" s="25"/>
      <c r="AD58" s="24"/>
      <c r="AE58" s="24"/>
      <c r="AF58" s="24"/>
      <c r="AG58" s="24"/>
      <c r="AH58" s="24"/>
      <c r="AI58" s="24"/>
      <c r="AJ58" s="24"/>
      <c r="AK58" s="18">
        <f t="shared" si="5"/>
        <v>0</v>
      </c>
      <c r="AL58" s="28"/>
      <c r="AM58" s="18">
        <f t="shared" si="6"/>
        <v>45702</v>
      </c>
    </row>
    <row r="59" spans="1:39" s="23" customFormat="1" hidden="1" outlineLevel="1" x14ac:dyDescent="0.15">
      <c r="B59" s="23" t="s">
        <v>83</v>
      </c>
      <c r="C59" s="24"/>
      <c r="D59" s="24"/>
      <c r="E59" s="24"/>
      <c r="F59" s="26"/>
      <c r="G59" s="24">
        <v>3872</v>
      </c>
      <c r="H59" s="26"/>
      <c r="I59" s="18">
        <f t="shared" si="1"/>
        <v>3872</v>
      </c>
      <c r="J59" s="25"/>
      <c r="K59" s="24"/>
      <c r="L59" s="24"/>
      <c r="M59" s="24"/>
      <c r="N59" s="24"/>
      <c r="O59" s="26"/>
      <c r="P59" s="24"/>
      <c r="Q59" s="24"/>
      <c r="R59" s="18">
        <f t="shared" si="2"/>
        <v>0</v>
      </c>
      <c r="S59" s="18"/>
      <c r="T59" s="18">
        <f t="shared" si="3"/>
        <v>3872</v>
      </c>
      <c r="U59" s="27"/>
      <c r="V59" s="24"/>
      <c r="W59" s="24"/>
      <c r="X59" s="24"/>
      <c r="Y59" s="24"/>
      <c r="Z59" s="24">
        <v>3109</v>
      </c>
      <c r="AA59" s="24"/>
      <c r="AB59" s="18">
        <f t="shared" si="4"/>
        <v>3109</v>
      </c>
      <c r="AC59" s="25"/>
      <c r="AD59" s="24"/>
      <c r="AE59" s="24"/>
      <c r="AF59" s="24"/>
      <c r="AG59" s="24"/>
      <c r="AH59" s="24"/>
      <c r="AI59" s="24"/>
      <c r="AJ59" s="24"/>
      <c r="AK59" s="18">
        <f t="shared" si="5"/>
        <v>0</v>
      </c>
      <c r="AL59" s="28"/>
      <c r="AM59" s="18">
        <f t="shared" si="6"/>
        <v>3109</v>
      </c>
    </row>
    <row r="60" spans="1:39" s="23" customFormat="1" hidden="1" outlineLevel="1" x14ac:dyDescent="0.15">
      <c r="B60" s="23" t="s">
        <v>48</v>
      </c>
      <c r="C60" s="24"/>
      <c r="D60" s="24">
        <v>1145</v>
      </c>
      <c r="E60" s="24"/>
      <c r="F60" s="26"/>
      <c r="G60" s="24"/>
      <c r="H60" s="26"/>
      <c r="I60" s="18">
        <f t="shared" si="1"/>
        <v>1145</v>
      </c>
      <c r="J60" s="25"/>
      <c r="K60" s="24"/>
      <c r="L60" s="24"/>
      <c r="M60" s="24"/>
      <c r="N60" s="24"/>
      <c r="O60" s="26"/>
      <c r="P60" s="24"/>
      <c r="Q60" s="24"/>
      <c r="R60" s="18">
        <f t="shared" si="2"/>
        <v>0</v>
      </c>
      <c r="S60" s="18"/>
      <c r="T60" s="18">
        <f t="shared" si="3"/>
        <v>1145</v>
      </c>
      <c r="U60" s="27"/>
      <c r="V60" s="24"/>
      <c r="W60" s="24">
        <v>2245</v>
      </c>
      <c r="X60" s="24"/>
      <c r="Y60" s="24"/>
      <c r="Z60" s="24"/>
      <c r="AA60" s="24"/>
      <c r="AB60" s="18">
        <f t="shared" si="4"/>
        <v>2245</v>
      </c>
      <c r="AC60" s="25"/>
      <c r="AD60" s="24"/>
      <c r="AE60" s="24"/>
      <c r="AF60" s="24"/>
      <c r="AG60" s="24"/>
      <c r="AH60" s="24"/>
      <c r="AI60" s="24"/>
      <c r="AJ60" s="24"/>
      <c r="AK60" s="18">
        <f t="shared" si="5"/>
        <v>0</v>
      </c>
      <c r="AL60" s="28"/>
      <c r="AM60" s="18">
        <f t="shared" si="6"/>
        <v>2245</v>
      </c>
    </row>
    <row r="61" spans="1:39" s="23" customFormat="1" hidden="1" outlineLevel="1" x14ac:dyDescent="0.15">
      <c r="B61" s="23" t="s">
        <v>93</v>
      </c>
      <c r="C61" s="24"/>
      <c r="D61" s="24"/>
      <c r="E61" s="24"/>
      <c r="F61" s="26"/>
      <c r="G61" s="24"/>
      <c r="H61" s="26"/>
      <c r="I61" s="18">
        <f t="shared" si="1"/>
        <v>0</v>
      </c>
      <c r="J61" s="25"/>
      <c r="K61" s="24"/>
      <c r="L61" s="24"/>
      <c r="M61" s="24"/>
      <c r="N61" s="24"/>
      <c r="O61" s="26"/>
      <c r="P61" s="24"/>
      <c r="Q61" s="24"/>
      <c r="R61" s="18">
        <f t="shared" si="2"/>
        <v>0</v>
      </c>
      <c r="S61" s="18"/>
      <c r="T61" s="18">
        <f t="shared" si="3"/>
        <v>0</v>
      </c>
      <c r="U61" s="27"/>
      <c r="V61" s="24"/>
      <c r="W61" s="24"/>
      <c r="X61" s="24"/>
      <c r="Y61" s="24"/>
      <c r="Z61" s="24">
        <v>64</v>
      </c>
      <c r="AA61" s="24"/>
      <c r="AB61" s="18">
        <f t="shared" si="4"/>
        <v>64</v>
      </c>
      <c r="AC61" s="25"/>
      <c r="AD61" s="24"/>
      <c r="AE61" s="24"/>
      <c r="AF61" s="24"/>
      <c r="AG61" s="24"/>
      <c r="AH61" s="24"/>
      <c r="AI61" s="24"/>
      <c r="AJ61" s="24"/>
      <c r="AK61" s="18">
        <f t="shared" si="5"/>
        <v>0</v>
      </c>
      <c r="AL61" s="28"/>
      <c r="AM61" s="18">
        <f t="shared" si="6"/>
        <v>64</v>
      </c>
    </row>
    <row r="62" spans="1:39" s="23" customFormat="1" hidden="1" outlineLevel="1" x14ac:dyDescent="0.15">
      <c r="B62" s="23" t="s">
        <v>167</v>
      </c>
      <c r="C62" s="24"/>
      <c r="D62" s="24"/>
      <c r="E62" s="24"/>
      <c r="F62" s="26"/>
      <c r="G62" s="24"/>
      <c r="H62" s="26"/>
      <c r="I62" s="18">
        <f t="shared" si="1"/>
        <v>0</v>
      </c>
      <c r="J62" s="25"/>
      <c r="K62" s="24"/>
      <c r="L62" s="24"/>
      <c r="M62" s="24"/>
      <c r="N62" s="24">
        <v>45</v>
      </c>
      <c r="O62" s="26"/>
      <c r="P62" s="24"/>
      <c r="Q62" s="24"/>
      <c r="R62" s="18">
        <f t="shared" si="2"/>
        <v>45</v>
      </c>
      <c r="S62" s="18"/>
      <c r="T62" s="18">
        <f t="shared" si="3"/>
        <v>45</v>
      </c>
      <c r="U62" s="27"/>
      <c r="V62" s="24"/>
      <c r="W62" s="24"/>
      <c r="X62" s="24"/>
      <c r="Y62" s="24"/>
      <c r="Z62" s="24"/>
      <c r="AA62" s="24"/>
      <c r="AB62" s="18">
        <f t="shared" si="4"/>
        <v>0</v>
      </c>
      <c r="AC62" s="25"/>
      <c r="AD62" s="24"/>
      <c r="AE62" s="24"/>
      <c r="AF62" s="24"/>
      <c r="AG62" s="24">
        <v>70</v>
      </c>
      <c r="AH62" s="24"/>
      <c r="AI62" s="24"/>
      <c r="AJ62" s="24"/>
      <c r="AK62" s="18">
        <f t="shared" si="5"/>
        <v>70</v>
      </c>
      <c r="AL62" s="28"/>
      <c r="AM62" s="18">
        <f t="shared" si="6"/>
        <v>70</v>
      </c>
    </row>
    <row r="63" spans="1:39" collapsed="1" x14ac:dyDescent="0.15">
      <c r="A63" s="3" t="s">
        <v>312</v>
      </c>
      <c r="C63" s="18">
        <f>SUM(C54:C62)</f>
        <v>37285</v>
      </c>
      <c r="D63" s="18">
        <f t="shared" ref="D63:AI63" si="9">SUM(D54:D62)</f>
        <v>33188</v>
      </c>
      <c r="E63" s="18">
        <f t="shared" si="9"/>
        <v>11195</v>
      </c>
      <c r="F63" s="17"/>
      <c r="G63" s="18">
        <f t="shared" si="9"/>
        <v>3872</v>
      </c>
      <c r="H63" s="17"/>
      <c r="I63" s="18">
        <f t="shared" si="1"/>
        <v>85540</v>
      </c>
      <c r="J63" s="16"/>
      <c r="K63" s="18">
        <f t="shared" si="9"/>
        <v>2393</v>
      </c>
      <c r="L63" s="18">
        <f t="shared" si="9"/>
        <v>880</v>
      </c>
      <c r="M63" s="18">
        <f t="shared" si="9"/>
        <v>0</v>
      </c>
      <c r="N63" s="18">
        <f t="shared" si="9"/>
        <v>2205</v>
      </c>
      <c r="O63" s="17"/>
      <c r="P63" s="18">
        <f t="shared" si="9"/>
        <v>472.73</v>
      </c>
      <c r="Q63" s="18">
        <v>0</v>
      </c>
      <c r="R63" s="18">
        <f t="shared" si="2"/>
        <v>5950.73</v>
      </c>
      <c r="S63" s="18"/>
      <c r="T63" s="18">
        <f t="shared" si="3"/>
        <v>91490.73</v>
      </c>
      <c r="U63" s="18"/>
      <c r="V63" s="18">
        <f t="shared" si="9"/>
        <v>41453</v>
      </c>
      <c r="W63" s="18">
        <f t="shared" si="9"/>
        <v>38029</v>
      </c>
      <c r="X63" s="18">
        <f t="shared" si="9"/>
        <v>9918</v>
      </c>
      <c r="Y63" s="18"/>
      <c r="Z63" s="18">
        <f t="shared" si="9"/>
        <v>3173</v>
      </c>
      <c r="AA63" s="18"/>
      <c r="AB63" s="18">
        <f t="shared" si="4"/>
        <v>92573</v>
      </c>
      <c r="AC63" s="16"/>
      <c r="AD63" s="18">
        <f t="shared" si="9"/>
        <v>3418</v>
      </c>
      <c r="AE63" s="18">
        <f t="shared" si="9"/>
        <v>1290</v>
      </c>
      <c r="AF63" s="18">
        <f t="shared" si="9"/>
        <v>0</v>
      </c>
      <c r="AG63" s="18">
        <f t="shared" si="9"/>
        <v>1310</v>
      </c>
      <c r="AH63" s="18">
        <f t="shared" si="9"/>
        <v>0</v>
      </c>
      <c r="AI63" s="18">
        <f t="shared" si="9"/>
        <v>345.46</v>
      </c>
      <c r="AJ63" s="18"/>
      <c r="AK63" s="18">
        <f t="shared" si="5"/>
        <v>6363.46</v>
      </c>
      <c r="AM63" s="18">
        <f t="shared" si="6"/>
        <v>98936.46</v>
      </c>
    </row>
    <row r="64" spans="1:39" s="29" customFormat="1" hidden="1" outlineLevel="1" x14ac:dyDescent="0.15">
      <c r="A64" s="29" t="s">
        <v>313</v>
      </c>
      <c r="B64" s="29" t="s">
        <v>132</v>
      </c>
      <c r="C64" s="30"/>
      <c r="D64" s="30"/>
      <c r="E64" s="30"/>
      <c r="F64" s="17"/>
      <c r="G64" s="30"/>
      <c r="H64" s="17"/>
      <c r="I64" s="18">
        <f t="shared" si="1"/>
        <v>0</v>
      </c>
      <c r="J64" s="16"/>
      <c r="K64" s="30"/>
      <c r="L64" s="30">
        <v>41981.48</v>
      </c>
      <c r="M64" s="30"/>
      <c r="N64" s="30"/>
      <c r="O64" s="17"/>
      <c r="P64" s="30"/>
      <c r="Q64" s="30"/>
      <c r="R64" s="18">
        <f t="shared" si="2"/>
        <v>41981.48</v>
      </c>
      <c r="S64" s="18"/>
      <c r="T64" s="18">
        <f t="shared" si="3"/>
        <v>41981.48</v>
      </c>
      <c r="U64" s="18"/>
      <c r="V64" s="30"/>
      <c r="W64" s="30"/>
      <c r="X64" s="30"/>
      <c r="Y64" s="30"/>
      <c r="Z64" s="30"/>
      <c r="AA64" s="30"/>
      <c r="AB64" s="18">
        <f t="shared" si="4"/>
        <v>0</v>
      </c>
      <c r="AC64" s="16"/>
      <c r="AD64" s="30"/>
      <c r="AE64" s="30">
        <v>37017.519999999997</v>
      </c>
      <c r="AF64" s="30"/>
      <c r="AG64" s="30"/>
      <c r="AH64" s="30"/>
      <c r="AI64" s="30"/>
      <c r="AJ64" s="30"/>
      <c r="AK64" s="18">
        <f t="shared" si="5"/>
        <v>37017.519999999997</v>
      </c>
      <c r="AL64" s="3"/>
      <c r="AM64" s="18">
        <f t="shared" si="6"/>
        <v>37017.519999999997</v>
      </c>
    </row>
    <row r="65" spans="1:39" s="29" customFormat="1" hidden="1" outlineLevel="1" x14ac:dyDescent="0.15">
      <c r="B65" s="29" t="s">
        <v>171</v>
      </c>
      <c r="C65" s="30"/>
      <c r="D65" s="30"/>
      <c r="E65" s="30"/>
      <c r="F65" s="17"/>
      <c r="G65" s="30"/>
      <c r="H65" s="17"/>
      <c r="I65" s="18">
        <f t="shared" si="1"/>
        <v>0</v>
      </c>
      <c r="J65" s="16"/>
      <c r="K65" s="30"/>
      <c r="L65" s="30"/>
      <c r="M65" s="30"/>
      <c r="N65" s="30">
        <v>3426</v>
      </c>
      <c r="O65" s="17"/>
      <c r="P65" s="30"/>
      <c r="Q65" s="30"/>
      <c r="R65" s="18">
        <f t="shared" si="2"/>
        <v>3426</v>
      </c>
      <c r="S65" s="18"/>
      <c r="T65" s="18">
        <f t="shared" si="3"/>
        <v>3426</v>
      </c>
      <c r="U65" s="18"/>
      <c r="V65" s="30"/>
      <c r="W65" s="30"/>
      <c r="X65" s="30"/>
      <c r="Y65" s="30"/>
      <c r="Z65" s="30"/>
      <c r="AA65" s="30"/>
      <c r="AB65" s="18">
        <f t="shared" si="4"/>
        <v>0</v>
      </c>
      <c r="AC65" s="16"/>
      <c r="AD65" s="30"/>
      <c r="AE65" s="30"/>
      <c r="AF65" s="30"/>
      <c r="AG65" s="30">
        <v>3556</v>
      </c>
      <c r="AH65" s="30"/>
      <c r="AI65" s="30"/>
      <c r="AJ65" s="30"/>
      <c r="AK65" s="18">
        <f t="shared" si="5"/>
        <v>3556</v>
      </c>
      <c r="AL65" s="3"/>
      <c r="AM65" s="18">
        <f t="shared" si="6"/>
        <v>3556</v>
      </c>
    </row>
    <row r="66" spans="1:39" s="29" customFormat="1" hidden="1" outlineLevel="1" x14ac:dyDescent="0.15">
      <c r="B66" s="29" t="s">
        <v>21</v>
      </c>
      <c r="C66" s="30">
        <v>462</v>
      </c>
      <c r="D66" s="30"/>
      <c r="E66" s="30"/>
      <c r="F66" s="17"/>
      <c r="G66" s="30"/>
      <c r="H66" s="17"/>
      <c r="I66" s="18">
        <f t="shared" si="1"/>
        <v>462</v>
      </c>
      <c r="J66" s="16"/>
      <c r="K66" s="30"/>
      <c r="L66" s="30"/>
      <c r="M66" s="30"/>
      <c r="N66" s="30"/>
      <c r="O66" s="17"/>
      <c r="P66" s="30"/>
      <c r="Q66" s="30"/>
      <c r="R66" s="18">
        <f t="shared" si="2"/>
        <v>0</v>
      </c>
      <c r="S66" s="18"/>
      <c r="T66" s="18">
        <f t="shared" si="3"/>
        <v>462</v>
      </c>
      <c r="U66" s="18"/>
      <c r="V66" s="30">
        <v>345</v>
      </c>
      <c r="W66" s="30"/>
      <c r="X66" s="30"/>
      <c r="Y66" s="30"/>
      <c r="Z66" s="30"/>
      <c r="AA66" s="30"/>
      <c r="AB66" s="18">
        <f t="shared" si="4"/>
        <v>345</v>
      </c>
      <c r="AC66" s="16"/>
      <c r="AD66" s="30"/>
      <c r="AE66" s="30"/>
      <c r="AF66" s="30"/>
      <c r="AG66" s="30"/>
      <c r="AH66" s="30"/>
      <c r="AI66" s="30"/>
      <c r="AJ66" s="30"/>
      <c r="AK66" s="18">
        <f t="shared" si="5"/>
        <v>0</v>
      </c>
      <c r="AL66" s="3"/>
      <c r="AM66" s="18">
        <f t="shared" si="6"/>
        <v>345</v>
      </c>
    </row>
    <row r="67" spans="1:39" s="29" customFormat="1" hidden="1" outlineLevel="1" x14ac:dyDescent="0.15">
      <c r="B67" s="29" t="s">
        <v>220</v>
      </c>
      <c r="C67" s="30"/>
      <c r="D67" s="30"/>
      <c r="E67" s="30"/>
      <c r="F67" s="17"/>
      <c r="G67" s="30"/>
      <c r="H67" s="17"/>
      <c r="I67" s="18">
        <f t="shared" si="1"/>
        <v>0</v>
      </c>
      <c r="J67" s="16"/>
      <c r="K67" s="30"/>
      <c r="L67" s="30"/>
      <c r="M67" s="30"/>
      <c r="N67" s="30"/>
      <c r="O67" s="17"/>
      <c r="P67" s="30">
        <v>4939.9399999999996</v>
      </c>
      <c r="Q67" s="30"/>
      <c r="R67" s="18">
        <f t="shared" si="2"/>
        <v>4939.9399999999996</v>
      </c>
      <c r="S67" s="18"/>
      <c r="T67" s="18">
        <f t="shared" si="3"/>
        <v>4939.9399999999996</v>
      </c>
      <c r="U67" s="18"/>
      <c r="V67" s="30"/>
      <c r="W67" s="30"/>
      <c r="X67" s="30"/>
      <c r="Y67" s="30"/>
      <c r="Z67" s="30"/>
      <c r="AA67" s="30"/>
      <c r="AB67" s="18">
        <f t="shared" si="4"/>
        <v>0</v>
      </c>
      <c r="AC67" s="16"/>
      <c r="AD67" s="30"/>
      <c r="AE67" s="30"/>
      <c r="AF67" s="30"/>
      <c r="AG67" s="30"/>
      <c r="AH67" s="30"/>
      <c r="AI67" s="30"/>
      <c r="AJ67" s="30"/>
      <c r="AK67" s="18">
        <f t="shared" si="5"/>
        <v>0</v>
      </c>
      <c r="AL67" s="3"/>
      <c r="AM67" s="18">
        <f t="shared" si="6"/>
        <v>0</v>
      </c>
    </row>
    <row r="68" spans="1:39" s="29" customFormat="1" hidden="1" outlineLevel="1" x14ac:dyDescent="0.15">
      <c r="B68" s="29" t="s">
        <v>22</v>
      </c>
      <c r="C68" s="30">
        <v>56993</v>
      </c>
      <c r="D68" s="30"/>
      <c r="E68" s="30"/>
      <c r="F68" s="17"/>
      <c r="G68" s="30"/>
      <c r="H68" s="17"/>
      <c r="I68" s="18">
        <f t="shared" si="1"/>
        <v>56993</v>
      </c>
      <c r="J68" s="16"/>
      <c r="K68" s="30"/>
      <c r="L68" s="30"/>
      <c r="M68" s="30"/>
      <c r="N68" s="30"/>
      <c r="O68" s="17"/>
      <c r="P68" s="30"/>
      <c r="Q68" s="30"/>
      <c r="R68" s="18">
        <f t="shared" si="2"/>
        <v>0</v>
      </c>
      <c r="S68" s="18"/>
      <c r="T68" s="18">
        <f t="shared" si="3"/>
        <v>56993</v>
      </c>
      <c r="U68" s="18"/>
      <c r="V68" s="30">
        <v>55892</v>
      </c>
      <c r="W68" s="30"/>
      <c r="X68" s="30"/>
      <c r="Y68" s="30"/>
      <c r="Z68" s="30"/>
      <c r="AA68" s="30"/>
      <c r="AB68" s="18">
        <f t="shared" si="4"/>
        <v>55892</v>
      </c>
      <c r="AC68" s="16"/>
      <c r="AD68" s="30"/>
      <c r="AE68" s="30"/>
      <c r="AF68" s="30"/>
      <c r="AG68" s="30"/>
      <c r="AH68" s="30"/>
      <c r="AI68" s="30"/>
      <c r="AJ68" s="30"/>
      <c r="AK68" s="18">
        <f t="shared" si="5"/>
        <v>0</v>
      </c>
      <c r="AL68" s="3"/>
      <c r="AM68" s="18">
        <f t="shared" si="6"/>
        <v>55892</v>
      </c>
    </row>
    <row r="69" spans="1:39" s="29" customFormat="1" hidden="1" outlineLevel="1" x14ac:dyDescent="0.15">
      <c r="B69" s="29" t="s">
        <v>96</v>
      </c>
      <c r="C69" s="30"/>
      <c r="D69" s="30"/>
      <c r="E69" s="30"/>
      <c r="F69" s="17"/>
      <c r="G69" s="30">
        <v>1706</v>
      </c>
      <c r="H69" s="17"/>
      <c r="I69" s="18">
        <f t="shared" si="1"/>
        <v>1706</v>
      </c>
      <c r="J69" s="16"/>
      <c r="K69" s="30"/>
      <c r="L69" s="30">
        <v>2700</v>
      </c>
      <c r="M69" s="30">
        <v>6948</v>
      </c>
      <c r="N69" s="30"/>
      <c r="O69" s="17"/>
      <c r="P69" s="30"/>
      <c r="Q69" s="30"/>
      <c r="R69" s="18">
        <f t="shared" si="2"/>
        <v>9648</v>
      </c>
      <c r="S69" s="18"/>
      <c r="T69" s="18">
        <f t="shared" si="3"/>
        <v>11354</v>
      </c>
      <c r="U69" s="18"/>
      <c r="V69" s="30"/>
      <c r="W69" s="30"/>
      <c r="X69" s="30"/>
      <c r="Y69" s="30"/>
      <c r="Z69" s="30">
        <v>3659</v>
      </c>
      <c r="AA69" s="30"/>
      <c r="AB69" s="18">
        <f t="shared" si="4"/>
        <v>3659</v>
      </c>
      <c r="AC69" s="16"/>
      <c r="AD69" s="30"/>
      <c r="AE69" s="30">
        <v>2667.29</v>
      </c>
      <c r="AF69" s="30">
        <v>3479</v>
      </c>
      <c r="AG69" s="30"/>
      <c r="AH69" s="30">
        <v>2299</v>
      </c>
      <c r="AI69" s="30"/>
      <c r="AJ69" s="30"/>
      <c r="AK69" s="18">
        <f t="shared" si="5"/>
        <v>8445.2900000000009</v>
      </c>
      <c r="AL69" s="3"/>
      <c r="AM69" s="18">
        <f t="shared" si="6"/>
        <v>12104.29</v>
      </c>
    </row>
    <row r="70" spans="1:39" s="29" customFormat="1" hidden="1" outlineLevel="1" x14ac:dyDescent="0.15">
      <c r="B70" s="29" t="s">
        <v>53</v>
      </c>
      <c r="C70" s="30"/>
      <c r="D70" s="30">
        <v>3592</v>
      </c>
      <c r="E70" s="30"/>
      <c r="F70" s="17"/>
      <c r="G70" s="30"/>
      <c r="H70" s="17"/>
      <c r="I70" s="18">
        <f t="shared" si="1"/>
        <v>3592</v>
      </c>
      <c r="J70" s="16"/>
      <c r="K70" s="30"/>
      <c r="L70" s="30"/>
      <c r="M70" s="30"/>
      <c r="N70" s="30"/>
      <c r="O70" s="17"/>
      <c r="P70" s="30"/>
      <c r="Q70" s="30"/>
      <c r="R70" s="18">
        <f t="shared" si="2"/>
        <v>0</v>
      </c>
      <c r="S70" s="18"/>
      <c r="T70" s="18">
        <f t="shared" si="3"/>
        <v>3592</v>
      </c>
      <c r="U70" s="18"/>
      <c r="V70" s="30"/>
      <c r="W70" s="30">
        <v>13035</v>
      </c>
      <c r="X70" s="30"/>
      <c r="Y70" s="30"/>
      <c r="Z70" s="30"/>
      <c r="AA70" s="30"/>
      <c r="AB70" s="18">
        <f t="shared" si="4"/>
        <v>13035</v>
      </c>
      <c r="AC70" s="16"/>
      <c r="AD70" s="30"/>
      <c r="AE70" s="30"/>
      <c r="AF70" s="30"/>
      <c r="AG70" s="30"/>
      <c r="AH70" s="30"/>
      <c r="AI70" s="30"/>
      <c r="AJ70" s="30"/>
      <c r="AK70" s="18">
        <f t="shared" si="5"/>
        <v>0</v>
      </c>
      <c r="AL70" s="3"/>
      <c r="AM70" s="18">
        <f t="shared" si="6"/>
        <v>13035</v>
      </c>
    </row>
    <row r="71" spans="1:39" s="29" customFormat="1" hidden="1" outlineLevel="1" x14ac:dyDescent="0.15">
      <c r="B71" s="29" t="s">
        <v>74</v>
      </c>
      <c r="C71" s="30"/>
      <c r="D71" s="30"/>
      <c r="E71" s="30">
        <v>6479</v>
      </c>
      <c r="F71" s="17"/>
      <c r="G71" s="30"/>
      <c r="H71" s="17"/>
      <c r="I71" s="18">
        <f t="shared" si="1"/>
        <v>6479</v>
      </c>
      <c r="J71" s="16"/>
      <c r="K71" s="30"/>
      <c r="L71" s="30"/>
      <c r="M71" s="30"/>
      <c r="N71" s="30"/>
      <c r="O71" s="17"/>
      <c r="P71" s="30"/>
      <c r="Q71" s="30"/>
      <c r="R71" s="18">
        <f t="shared" si="2"/>
        <v>0</v>
      </c>
      <c r="S71" s="18"/>
      <c r="T71" s="18">
        <f t="shared" si="3"/>
        <v>6479</v>
      </c>
      <c r="U71" s="18"/>
      <c r="V71" s="30"/>
      <c r="W71" s="30"/>
      <c r="X71" s="30">
        <v>5855</v>
      </c>
      <c r="Y71" s="30"/>
      <c r="Z71" s="30"/>
      <c r="AA71" s="30"/>
      <c r="AB71" s="18">
        <f t="shared" si="4"/>
        <v>5855</v>
      </c>
      <c r="AC71" s="16"/>
      <c r="AD71" s="30"/>
      <c r="AE71" s="30"/>
      <c r="AF71" s="30"/>
      <c r="AG71" s="30"/>
      <c r="AH71" s="30"/>
      <c r="AI71" s="30"/>
      <c r="AJ71" s="30"/>
      <c r="AK71" s="18">
        <f t="shared" si="5"/>
        <v>0</v>
      </c>
      <c r="AL71" s="3"/>
      <c r="AM71" s="18">
        <f t="shared" si="6"/>
        <v>5855</v>
      </c>
    </row>
    <row r="72" spans="1:39" s="29" customFormat="1" hidden="1" outlineLevel="1" x14ac:dyDescent="0.15">
      <c r="B72" s="29" t="s">
        <v>131</v>
      </c>
      <c r="C72" s="30"/>
      <c r="D72" s="30"/>
      <c r="E72" s="30"/>
      <c r="F72" s="17"/>
      <c r="G72" s="30"/>
      <c r="H72" s="17"/>
      <c r="I72" s="18">
        <f t="shared" si="1"/>
        <v>0</v>
      </c>
      <c r="J72" s="16"/>
      <c r="K72" s="30"/>
      <c r="L72" s="30">
        <v>12000</v>
      </c>
      <c r="M72" s="30"/>
      <c r="N72" s="30"/>
      <c r="O72" s="17"/>
      <c r="P72" s="30"/>
      <c r="Q72" s="30"/>
      <c r="R72" s="18">
        <f t="shared" si="2"/>
        <v>12000</v>
      </c>
      <c r="S72" s="18"/>
      <c r="T72" s="18">
        <f t="shared" si="3"/>
        <v>12000</v>
      </c>
      <c r="U72" s="18"/>
      <c r="V72" s="30"/>
      <c r="W72" s="30"/>
      <c r="X72" s="30"/>
      <c r="Y72" s="30"/>
      <c r="Z72" s="30"/>
      <c r="AA72" s="30"/>
      <c r="AB72" s="18">
        <f t="shared" si="4"/>
        <v>0</v>
      </c>
      <c r="AC72" s="16"/>
      <c r="AD72" s="30"/>
      <c r="AE72" s="30">
        <v>3000</v>
      </c>
      <c r="AF72" s="30"/>
      <c r="AG72" s="30"/>
      <c r="AH72" s="30"/>
      <c r="AI72" s="30"/>
      <c r="AJ72" s="30"/>
      <c r="AK72" s="18">
        <f t="shared" si="5"/>
        <v>3000</v>
      </c>
      <c r="AL72" s="3"/>
      <c r="AM72" s="18">
        <f t="shared" si="6"/>
        <v>3000</v>
      </c>
    </row>
    <row r="73" spans="1:39" s="29" customFormat="1" hidden="1" outlineLevel="1" x14ac:dyDescent="0.15">
      <c r="B73" s="29" t="s">
        <v>130</v>
      </c>
      <c r="C73" s="30"/>
      <c r="D73" s="30"/>
      <c r="E73" s="30"/>
      <c r="F73" s="17"/>
      <c r="G73" s="30"/>
      <c r="H73" s="17"/>
      <c r="I73" s="18">
        <f t="shared" si="1"/>
        <v>0</v>
      </c>
      <c r="J73" s="16"/>
      <c r="K73" s="30"/>
      <c r="L73" s="30">
        <v>85.15</v>
      </c>
      <c r="M73" s="30"/>
      <c r="N73" s="30"/>
      <c r="O73" s="17"/>
      <c r="P73" s="30"/>
      <c r="Q73" s="30"/>
      <c r="R73" s="18">
        <f t="shared" si="2"/>
        <v>85.15</v>
      </c>
      <c r="S73" s="18"/>
      <c r="T73" s="18">
        <f t="shared" si="3"/>
        <v>85.15</v>
      </c>
      <c r="U73" s="18"/>
      <c r="V73" s="30"/>
      <c r="W73" s="30"/>
      <c r="X73" s="30"/>
      <c r="Y73" s="30"/>
      <c r="Z73" s="30"/>
      <c r="AA73" s="30"/>
      <c r="AB73" s="18">
        <f t="shared" si="4"/>
        <v>0</v>
      </c>
      <c r="AC73" s="16"/>
      <c r="AD73" s="30"/>
      <c r="AE73" s="30">
        <v>89.02</v>
      </c>
      <c r="AF73" s="30"/>
      <c r="AG73" s="30"/>
      <c r="AH73" s="30"/>
      <c r="AI73" s="30"/>
      <c r="AJ73" s="30"/>
      <c r="AK73" s="18">
        <f t="shared" si="5"/>
        <v>89.02</v>
      </c>
      <c r="AL73" s="3"/>
      <c r="AM73" s="18">
        <f t="shared" si="6"/>
        <v>89.02</v>
      </c>
    </row>
    <row r="74" spans="1:39" s="29" customFormat="1" hidden="1" outlineLevel="1" x14ac:dyDescent="0.15">
      <c r="B74" s="29" t="s">
        <v>113</v>
      </c>
      <c r="C74" s="30"/>
      <c r="D74" s="30"/>
      <c r="E74" s="30"/>
      <c r="F74" s="17"/>
      <c r="G74" s="30"/>
      <c r="H74" s="17"/>
      <c r="I74" s="18">
        <f t="shared" si="1"/>
        <v>0</v>
      </c>
      <c r="J74" s="16"/>
      <c r="K74" s="30">
        <v>10508</v>
      </c>
      <c r="L74" s="30"/>
      <c r="M74" s="30"/>
      <c r="N74" s="30"/>
      <c r="O74" s="17"/>
      <c r="P74" s="30"/>
      <c r="Q74" s="30"/>
      <c r="R74" s="18">
        <f t="shared" si="2"/>
        <v>10508</v>
      </c>
      <c r="S74" s="18"/>
      <c r="T74" s="18">
        <f t="shared" si="3"/>
        <v>10508</v>
      </c>
      <c r="U74" s="30"/>
      <c r="V74" s="30"/>
      <c r="W74" s="30"/>
      <c r="X74" s="30"/>
      <c r="Y74" s="30"/>
      <c r="Z74" s="30"/>
      <c r="AA74" s="30"/>
      <c r="AB74" s="18">
        <f t="shared" si="4"/>
        <v>0</v>
      </c>
      <c r="AC74" s="16"/>
      <c r="AD74" s="30">
        <v>5405</v>
      </c>
      <c r="AE74" s="30"/>
      <c r="AF74" s="30"/>
      <c r="AG74" s="30"/>
      <c r="AH74" s="30"/>
      <c r="AI74" s="30"/>
      <c r="AJ74" s="30"/>
      <c r="AK74" s="18">
        <f t="shared" si="5"/>
        <v>5405</v>
      </c>
      <c r="AL74" s="3"/>
      <c r="AM74" s="18">
        <f t="shared" si="6"/>
        <v>5405</v>
      </c>
    </row>
    <row r="75" spans="1:39" collapsed="1" x14ac:dyDescent="0.15">
      <c r="A75" s="3" t="s">
        <v>313</v>
      </c>
      <c r="C75" s="18">
        <f>SUM(C64:C74)</f>
        <v>57455</v>
      </c>
      <c r="D75" s="18">
        <f t="shared" ref="D75:AI75" si="10">SUM(D64:D74)</f>
        <v>3592</v>
      </c>
      <c r="E75" s="18">
        <f t="shared" si="10"/>
        <v>6479</v>
      </c>
      <c r="F75" s="17"/>
      <c r="G75" s="18">
        <f t="shared" si="10"/>
        <v>1706</v>
      </c>
      <c r="H75" s="17"/>
      <c r="I75" s="18">
        <f t="shared" si="1"/>
        <v>69232</v>
      </c>
      <c r="J75" s="16"/>
      <c r="K75" s="18">
        <f t="shared" si="10"/>
        <v>10508</v>
      </c>
      <c r="L75" s="18">
        <f t="shared" si="10"/>
        <v>56766.630000000005</v>
      </c>
      <c r="M75" s="18">
        <f t="shared" si="10"/>
        <v>6948</v>
      </c>
      <c r="N75" s="18">
        <f t="shared" si="10"/>
        <v>3426</v>
      </c>
      <c r="O75" s="17"/>
      <c r="P75" s="18">
        <f t="shared" si="10"/>
        <v>4939.9399999999996</v>
      </c>
      <c r="Q75" s="18">
        <v>0</v>
      </c>
      <c r="R75" s="18">
        <f t="shared" si="2"/>
        <v>82588.570000000007</v>
      </c>
      <c r="S75" s="18"/>
      <c r="T75" s="18">
        <f t="shared" si="3"/>
        <v>151820.57</v>
      </c>
      <c r="U75" s="18"/>
      <c r="V75" s="18">
        <f t="shared" si="10"/>
        <v>56237</v>
      </c>
      <c r="W75" s="18">
        <f t="shared" si="10"/>
        <v>13035</v>
      </c>
      <c r="X75" s="18">
        <f t="shared" si="10"/>
        <v>5855</v>
      </c>
      <c r="Y75" s="18"/>
      <c r="Z75" s="18">
        <f t="shared" si="10"/>
        <v>3659</v>
      </c>
      <c r="AA75" s="18"/>
      <c r="AB75" s="18">
        <f t="shared" si="4"/>
        <v>78786</v>
      </c>
      <c r="AC75" s="16"/>
      <c r="AD75" s="18">
        <f t="shared" si="10"/>
        <v>5405</v>
      </c>
      <c r="AE75" s="18">
        <f t="shared" si="10"/>
        <v>42773.829999999994</v>
      </c>
      <c r="AF75" s="18">
        <f t="shared" si="10"/>
        <v>3479</v>
      </c>
      <c r="AG75" s="18">
        <f t="shared" si="10"/>
        <v>3556</v>
      </c>
      <c r="AH75" s="18">
        <f t="shared" si="10"/>
        <v>2299</v>
      </c>
      <c r="AI75" s="18">
        <f t="shared" si="10"/>
        <v>0</v>
      </c>
      <c r="AJ75" s="18"/>
      <c r="AK75" s="18">
        <f t="shared" si="5"/>
        <v>57512.829999999994</v>
      </c>
      <c r="AM75" s="18">
        <f t="shared" si="6"/>
        <v>136298.82999999999</v>
      </c>
    </row>
    <row r="76" spans="1:39" s="31" customFormat="1" hidden="1" outlineLevel="1" x14ac:dyDescent="0.15">
      <c r="A76" s="31" t="s">
        <v>314</v>
      </c>
      <c r="B76" s="31" t="s">
        <v>166</v>
      </c>
      <c r="C76" s="32"/>
      <c r="D76" s="32"/>
      <c r="E76" s="32"/>
      <c r="F76" s="17"/>
      <c r="G76" s="32"/>
      <c r="H76" s="17"/>
      <c r="I76" s="18">
        <f t="shared" si="1"/>
        <v>0</v>
      </c>
      <c r="J76" s="16"/>
      <c r="K76" s="32"/>
      <c r="L76" s="32">
        <v>11000</v>
      </c>
      <c r="M76" s="32"/>
      <c r="N76" s="32"/>
      <c r="O76" s="17"/>
      <c r="P76" s="32"/>
      <c r="Q76" s="32"/>
      <c r="R76" s="18">
        <f t="shared" si="2"/>
        <v>11000</v>
      </c>
      <c r="S76" s="18"/>
      <c r="T76" s="18">
        <f t="shared" si="3"/>
        <v>11000</v>
      </c>
      <c r="U76" s="18"/>
      <c r="V76" s="32"/>
      <c r="W76" s="32"/>
      <c r="X76" s="32"/>
      <c r="Y76" s="32"/>
      <c r="Z76" s="32"/>
      <c r="AA76" s="32"/>
      <c r="AB76" s="18">
        <f t="shared" si="4"/>
        <v>0</v>
      </c>
      <c r="AC76" s="16"/>
      <c r="AD76" s="32"/>
      <c r="AE76" s="32">
        <v>10050</v>
      </c>
      <c r="AF76" s="32"/>
      <c r="AG76" s="32"/>
      <c r="AH76" s="32"/>
      <c r="AI76" s="32"/>
      <c r="AJ76" s="32"/>
      <c r="AK76" s="18">
        <f t="shared" si="5"/>
        <v>10050</v>
      </c>
      <c r="AL76" s="3"/>
      <c r="AM76" s="18">
        <f t="shared" si="6"/>
        <v>10050</v>
      </c>
    </row>
    <row r="77" spans="1:39" s="31" customFormat="1" hidden="1" outlineLevel="1" x14ac:dyDescent="0.15">
      <c r="B77" s="31" t="s">
        <v>165</v>
      </c>
      <c r="C77" s="32"/>
      <c r="D77" s="32"/>
      <c r="E77" s="32"/>
      <c r="F77" s="17"/>
      <c r="G77" s="32"/>
      <c r="H77" s="17"/>
      <c r="I77" s="18">
        <f t="shared" si="1"/>
        <v>0</v>
      </c>
      <c r="J77" s="16"/>
      <c r="K77" s="32"/>
      <c r="L77" s="32">
        <v>254192.4</v>
      </c>
      <c r="M77" s="32"/>
      <c r="N77" s="32"/>
      <c r="O77" s="17"/>
      <c r="P77" s="32"/>
      <c r="Q77" s="32"/>
      <c r="R77" s="18">
        <f t="shared" si="2"/>
        <v>254192.4</v>
      </c>
      <c r="S77" s="18"/>
      <c r="T77" s="18">
        <f t="shared" si="3"/>
        <v>254192.4</v>
      </c>
      <c r="U77" s="18"/>
      <c r="V77" s="32"/>
      <c r="W77" s="32"/>
      <c r="X77" s="32"/>
      <c r="Y77" s="32"/>
      <c r="Z77" s="32"/>
      <c r="AA77" s="32"/>
      <c r="AB77" s="18">
        <f t="shared" si="4"/>
        <v>0</v>
      </c>
      <c r="AC77" s="16"/>
      <c r="AD77" s="32"/>
      <c r="AE77" s="32">
        <v>249049.64</v>
      </c>
      <c r="AF77" s="32"/>
      <c r="AG77" s="32"/>
      <c r="AH77" s="32"/>
      <c r="AI77" s="32"/>
      <c r="AJ77" s="32"/>
      <c r="AK77" s="18">
        <f t="shared" si="5"/>
        <v>249049.64</v>
      </c>
      <c r="AL77" s="3"/>
      <c r="AM77" s="18">
        <f t="shared" si="6"/>
        <v>249049.64</v>
      </c>
    </row>
    <row r="78" spans="1:39" s="31" customFormat="1" hidden="1" outlineLevel="1" x14ac:dyDescent="0.15">
      <c r="B78" s="31" t="s">
        <v>207</v>
      </c>
      <c r="C78" s="32"/>
      <c r="D78" s="32"/>
      <c r="E78" s="32"/>
      <c r="F78" s="17"/>
      <c r="G78" s="32"/>
      <c r="H78" s="17"/>
      <c r="I78" s="18">
        <f t="shared" si="1"/>
        <v>0</v>
      </c>
      <c r="J78" s="16"/>
      <c r="K78" s="32"/>
      <c r="L78" s="32"/>
      <c r="M78" s="32"/>
      <c r="N78" s="32"/>
      <c r="O78" s="17"/>
      <c r="P78" s="32">
        <v>39782.050000000003</v>
      </c>
      <c r="Q78" s="32"/>
      <c r="R78" s="18">
        <f t="shared" si="2"/>
        <v>39782.050000000003</v>
      </c>
      <c r="S78" s="18"/>
      <c r="T78" s="18">
        <f t="shared" si="3"/>
        <v>39782.050000000003</v>
      </c>
      <c r="U78" s="18"/>
      <c r="V78" s="32"/>
      <c r="W78" s="32"/>
      <c r="X78" s="32"/>
      <c r="Y78" s="32"/>
      <c r="Z78" s="32"/>
      <c r="AA78" s="32"/>
      <c r="AB78" s="18">
        <f t="shared" si="4"/>
        <v>0</v>
      </c>
      <c r="AC78" s="16"/>
      <c r="AD78" s="32"/>
      <c r="AE78" s="32"/>
      <c r="AF78" s="32"/>
      <c r="AG78" s="32"/>
      <c r="AH78" s="32"/>
      <c r="AI78" s="32">
        <v>52144.68</v>
      </c>
      <c r="AJ78" s="32"/>
      <c r="AK78" s="18">
        <f t="shared" si="5"/>
        <v>52144.68</v>
      </c>
      <c r="AL78" s="3"/>
      <c r="AM78" s="18">
        <f t="shared" si="6"/>
        <v>52144.68</v>
      </c>
    </row>
    <row r="79" spans="1:39" s="31" customFormat="1" hidden="1" outlineLevel="1" x14ac:dyDescent="0.15">
      <c r="B79" s="31" t="s">
        <v>223</v>
      </c>
      <c r="C79" s="32"/>
      <c r="D79" s="32"/>
      <c r="E79" s="32"/>
      <c r="F79" s="17"/>
      <c r="G79" s="32"/>
      <c r="H79" s="17"/>
      <c r="I79" s="18">
        <f t="shared" si="1"/>
        <v>0</v>
      </c>
      <c r="J79" s="16"/>
      <c r="K79" s="32"/>
      <c r="L79" s="32"/>
      <c r="M79" s="32"/>
      <c r="N79" s="32"/>
      <c r="O79" s="17"/>
      <c r="P79" s="32">
        <v>369.82</v>
      </c>
      <c r="Q79" s="32"/>
      <c r="R79" s="18">
        <f t="shared" si="2"/>
        <v>369.82</v>
      </c>
      <c r="S79" s="18"/>
      <c r="T79" s="18">
        <f t="shared" si="3"/>
        <v>369.82</v>
      </c>
      <c r="U79" s="18"/>
      <c r="V79" s="32"/>
      <c r="W79" s="32"/>
      <c r="X79" s="32"/>
      <c r="Y79" s="32"/>
      <c r="Z79" s="32"/>
      <c r="AA79" s="32"/>
      <c r="AB79" s="18">
        <f t="shared" si="4"/>
        <v>0</v>
      </c>
      <c r="AC79" s="16"/>
      <c r="AD79" s="32"/>
      <c r="AE79" s="32"/>
      <c r="AF79" s="32"/>
      <c r="AG79" s="32"/>
      <c r="AH79" s="32"/>
      <c r="AI79" s="32"/>
      <c r="AJ79" s="32"/>
      <c r="AK79" s="18">
        <f t="shared" si="5"/>
        <v>0</v>
      </c>
      <c r="AL79" s="3"/>
      <c r="AM79" s="18">
        <f t="shared" si="6"/>
        <v>0</v>
      </c>
    </row>
    <row r="80" spans="1:39" s="31" customFormat="1" hidden="1" outlineLevel="1" x14ac:dyDescent="0.15">
      <c r="B80" s="31" t="s">
        <v>208</v>
      </c>
      <c r="C80" s="32"/>
      <c r="D80" s="32"/>
      <c r="E80" s="32"/>
      <c r="F80" s="17"/>
      <c r="G80" s="32"/>
      <c r="H80" s="17"/>
      <c r="I80" s="18">
        <f t="shared" si="1"/>
        <v>0</v>
      </c>
      <c r="J80" s="16"/>
      <c r="K80" s="32"/>
      <c r="L80" s="32"/>
      <c r="M80" s="32"/>
      <c r="N80" s="32"/>
      <c r="O80" s="17"/>
      <c r="P80" s="32">
        <v>7289.36</v>
      </c>
      <c r="Q80" s="32"/>
      <c r="R80" s="18">
        <f t="shared" si="2"/>
        <v>7289.36</v>
      </c>
      <c r="S80" s="18"/>
      <c r="T80" s="18">
        <f t="shared" si="3"/>
        <v>7289.36</v>
      </c>
      <c r="U80" s="18"/>
      <c r="V80" s="32"/>
      <c r="W80" s="32"/>
      <c r="X80" s="32"/>
      <c r="Y80" s="32"/>
      <c r="Z80" s="32"/>
      <c r="AA80" s="32"/>
      <c r="AB80" s="18">
        <f t="shared" si="4"/>
        <v>0</v>
      </c>
      <c r="AC80" s="16"/>
      <c r="AD80" s="32"/>
      <c r="AE80" s="32"/>
      <c r="AF80" s="32"/>
      <c r="AG80" s="32"/>
      <c r="AH80" s="32"/>
      <c r="AI80" s="32">
        <v>3636.36</v>
      </c>
      <c r="AJ80" s="32"/>
      <c r="AK80" s="18">
        <f t="shared" si="5"/>
        <v>3636.36</v>
      </c>
      <c r="AL80" s="3"/>
      <c r="AM80" s="18">
        <f t="shared" si="6"/>
        <v>3636.36</v>
      </c>
    </row>
    <row r="81" spans="1:39" s="31" customFormat="1" hidden="1" outlineLevel="1" x14ac:dyDescent="0.15">
      <c r="B81" s="31" t="s">
        <v>258</v>
      </c>
      <c r="C81" s="32"/>
      <c r="D81" s="32"/>
      <c r="E81" s="32"/>
      <c r="F81" s="17"/>
      <c r="G81" s="32"/>
      <c r="H81" s="17"/>
      <c r="I81" s="18">
        <f t="shared" si="1"/>
        <v>0</v>
      </c>
      <c r="J81" s="16"/>
      <c r="K81" s="32"/>
      <c r="L81" s="32"/>
      <c r="M81" s="32">
        <v>100000</v>
      </c>
      <c r="N81" s="32"/>
      <c r="O81" s="17"/>
      <c r="P81" s="32"/>
      <c r="Q81" s="32"/>
      <c r="R81" s="18">
        <f t="shared" si="2"/>
        <v>100000</v>
      </c>
      <c r="S81" s="18"/>
      <c r="T81" s="18">
        <f t="shared" si="3"/>
        <v>100000</v>
      </c>
      <c r="U81" s="18"/>
      <c r="V81" s="32"/>
      <c r="W81" s="32"/>
      <c r="X81" s="32"/>
      <c r="Y81" s="32"/>
      <c r="Z81" s="32"/>
      <c r="AA81" s="32"/>
      <c r="AB81" s="18">
        <f t="shared" si="4"/>
        <v>0</v>
      </c>
      <c r="AC81" s="16"/>
      <c r="AD81" s="32"/>
      <c r="AE81" s="32"/>
      <c r="AF81" s="32">
        <v>96000</v>
      </c>
      <c r="AG81" s="32"/>
      <c r="AH81" s="32"/>
      <c r="AI81" s="32"/>
      <c r="AJ81" s="32"/>
      <c r="AK81" s="18">
        <f t="shared" si="5"/>
        <v>96000</v>
      </c>
      <c r="AL81" s="3"/>
      <c r="AM81" s="18">
        <f t="shared" si="6"/>
        <v>96000</v>
      </c>
    </row>
    <row r="82" spans="1:39" s="31" customFormat="1" hidden="1" outlineLevel="1" x14ac:dyDescent="0.15">
      <c r="B82" s="31" t="s">
        <v>272</v>
      </c>
      <c r="C82" s="32"/>
      <c r="D82" s="32"/>
      <c r="E82" s="32"/>
      <c r="F82" s="17"/>
      <c r="G82" s="32"/>
      <c r="H82" s="17"/>
      <c r="I82" s="18">
        <f t="shared" si="1"/>
        <v>0</v>
      </c>
      <c r="J82" s="16"/>
      <c r="K82" s="32"/>
      <c r="L82" s="32"/>
      <c r="M82" s="32"/>
      <c r="N82" s="32"/>
      <c r="O82" s="17"/>
      <c r="P82" s="32"/>
      <c r="Q82" s="32"/>
      <c r="R82" s="18">
        <f t="shared" si="2"/>
        <v>0</v>
      </c>
      <c r="S82" s="18"/>
      <c r="T82" s="18">
        <f t="shared" si="3"/>
        <v>0</v>
      </c>
      <c r="U82" s="18"/>
      <c r="V82" s="32"/>
      <c r="W82" s="32"/>
      <c r="X82" s="32"/>
      <c r="Y82" s="32"/>
      <c r="Z82" s="32"/>
      <c r="AA82" s="32"/>
      <c r="AB82" s="18">
        <f t="shared" si="4"/>
        <v>0</v>
      </c>
      <c r="AC82" s="16"/>
      <c r="AD82" s="32"/>
      <c r="AE82" s="32"/>
      <c r="AF82" s="32"/>
      <c r="AG82" s="32"/>
      <c r="AH82" s="32">
        <v>14890</v>
      </c>
      <c r="AI82" s="32"/>
      <c r="AJ82" s="32"/>
      <c r="AK82" s="18">
        <f t="shared" si="5"/>
        <v>14890</v>
      </c>
      <c r="AL82" s="3"/>
      <c r="AM82" s="18">
        <f t="shared" si="6"/>
        <v>14890</v>
      </c>
    </row>
    <row r="83" spans="1:39" s="31" customFormat="1" hidden="1" outlineLevel="1" x14ac:dyDescent="0.15">
      <c r="B83" s="31" t="s">
        <v>179</v>
      </c>
      <c r="C83" s="32"/>
      <c r="D83" s="32"/>
      <c r="E83" s="32"/>
      <c r="F83" s="17"/>
      <c r="G83" s="32"/>
      <c r="H83" s="17"/>
      <c r="I83" s="18">
        <f t="shared" si="1"/>
        <v>0</v>
      </c>
      <c r="J83" s="16"/>
      <c r="K83" s="32"/>
      <c r="L83" s="32"/>
      <c r="M83" s="32"/>
      <c r="N83" s="32">
        <v>24856</v>
      </c>
      <c r="O83" s="17"/>
      <c r="P83" s="32"/>
      <c r="Q83" s="32"/>
      <c r="R83" s="18">
        <f t="shared" si="2"/>
        <v>24856</v>
      </c>
      <c r="S83" s="18"/>
      <c r="T83" s="18">
        <f t="shared" si="3"/>
        <v>24856</v>
      </c>
      <c r="U83" s="18"/>
      <c r="V83" s="32"/>
      <c r="W83" s="32"/>
      <c r="X83" s="32"/>
      <c r="Y83" s="32"/>
      <c r="Z83" s="32"/>
      <c r="AA83" s="32"/>
      <c r="AB83" s="18">
        <f t="shared" si="4"/>
        <v>0</v>
      </c>
      <c r="AC83" s="16"/>
      <c r="AD83" s="32"/>
      <c r="AE83" s="32"/>
      <c r="AF83" s="32"/>
      <c r="AG83" s="32">
        <v>24532</v>
      </c>
      <c r="AH83" s="32"/>
      <c r="AI83" s="32"/>
      <c r="AJ83" s="32"/>
      <c r="AK83" s="18">
        <f t="shared" si="5"/>
        <v>24532</v>
      </c>
      <c r="AL83" s="3"/>
      <c r="AM83" s="18">
        <f t="shared" si="6"/>
        <v>24532</v>
      </c>
    </row>
    <row r="84" spans="1:39" s="31" customFormat="1" hidden="1" outlineLevel="1" x14ac:dyDescent="0.15">
      <c r="B84" s="31" t="s">
        <v>181</v>
      </c>
      <c r="C84" s="32"/>
      <c r="D84" s="32"/>
      <c r="E84" s="32"/>
      <c r="F84" s="17"/>
      <c r="G84" s="32"/>
      <c r="H84" s="17"/>
      <c r="I84" s="18">
        <f t="shared" si="1"/>
        <v>0</v>
      </c>
      <c r="J84" s="16"/>
      <c r="K84" s="32"/>
      <c r="L84" s="32"/>
      <c r="M84" s="32"/>
      <c r="N84" s="32">
        <v>1752</v>
      </c>
      <c r="O84" s="17"/>
      <c r="P84" s="32"/>
      <c r="Q84" s="32"/>
      <c r="R84" s="18">
        <f t="shared" si="2"/>
        <v>1752</v>
      </c>
      <c r="S84" s="18"/>
      <c r="T84" s="18">
        <f t="shared" si="3"/>
        <v>1752</v>
      </c>
      <c r="U84" s="18"/>
      <c r="V84" s="32"/>
      <c r="W84" s="32"/>
      <c r="X84" s="32"/>
      <c r="Y84" s="32"/>
      <c r="Z84" s="32"/>
      <c r="AA84" s="32"/>
      <c r="AB84" s="18">
        <f t="shared" si="4"/>
        <v>0</v>
      </c>
      <c r="AC84" s="16"/>
      <c r="AD84" s="32"/>
      <c r="AE84" s="32"/>
      <c r="AF84" s="32"/>
      <c r="AG84" s="32">
        <v>1777</v>
      </c>
      <c r="AH84" s="32"/>
      <c r="AI84" s="32"/>
      <c r="AJ84" s="32"/>
      <c r="AK84" s="18">
        <f t="shared" si="5"/>
        <v>1777</v>
      </c>
      <c r="AL84" s="3"/>
      <c r="AM84" s="18">
        <f t="shared" si="6"/>
        <v>1777</v>
      </c>
    </row>
    <row r="85" spans="1:39" s="31" customFormat="1" hidden="1" outlineLevel="1" x14ac:dyDescent="0.15">
      <c r="B85" s="31" t="s">
        <v>180</v>
      </c>
      <c r="C85" s="32"/>
      <c r="D85" s="32"/>
      <c r="E85" s="32"/>
      <c r="F85" s="17"/>
      <c r="G85" s="32"/>
      <c r="H85" s="17"/>
      <c r="I85" s="18">
        <f t="shared" si="1"/>
        <v>0</v>
      </c>
      <c r="J85" s="16"/>
      <c r="K85" s="32"/>
      <c r="L85" s="32"/>
      <c r="M85" s="32"/>
      <c r="N85" s="32"/>
      <c r="O85" s="17"/>
      <c r="P85" s="32"/>
      <c r="Q85" s="32"/>
      <c r="R85" s="18">
        <f t="shared" si="2"/>
        <v>0</v>
      </c>
      <c r="S85" s="18"/>
      <c r="T85" s="18">
        <f t="shared" si="3"/>
        <v>0</v>
      </c>
      <c r="U85" s="18"/>
      <c r="V85" s="32"/>
      <c r="W85" s="32"/>
      <c r="X85" s="32"/>
      <c r="Y85" s="32"/>
      <c r="Z85" s="32"/>
      <c r="AA85" s="32"/>
      <c r="AB85" s="18">
        <f t="shared" si="4"/>
        <v>0</v>
      </c>
      <c r="AC85" s="16"/>
      <c r="AD85" s="32"/>
      <c r="AE85" s="32"/>
      <c r="AF85" s="32"/>
      <c r="AG85" s="32">
        <v>4812</v>
      </c>
      <c r="AH85" s="32"/>
      <c r="AI85" s="32"/>
      <c r="AJ85" s="32"/>
      <c r="AK85" s="18">
        <f t="shared" si="5"/>
        <v>4812</v>
      </c>
      <c r="AL85" s="3"/>
      <c r="AM85" s="18">
        <f t="shared" si="6"/>
        <v>4812</v>
      </c>
    </row>
    <row r="86" spans="1:39" collapsed="1" x14ac:dyDescent="0.15">
      <c r="A86" s="3" t="s">
        <v>314</v>
      </c>
      <c r="C86" s="18">
        <f>SUM(C76:C85)</f>
        <v>0</v>
      </c>
      <c r="D86" s="18">
        <f t="shared" ref="D86:AI86" si="11">SUM(D76:D85)</f>
        <v>0</v>
      </c>
      <c r="E86" s="18">
        <f t="shared" si="11"/>
        <v>0</v>
      </c>
      <c r="F86" s="17"/>
      <c r="G86" s="18">
        <f t="shared" si="11"/>
        <v>0</v>
      </c>
      <c r="H86" s="17"/>
      <c r="I86" s="18">
        <f t="shared" ref="I86:I123" si="12">SUM(C86:G86)</f>
        <v>0</v>
      </c>
      <c r="J86" s="16"/>
      <c r="K86" s="18">
        <f t="shared" si="11"/>
        <v>0</v>
      </c>
      <c r="L86" s="18">
        <f t="shared" si="11"/>
        <v>265192.40000000002</v>
      </c>
      <c r="M86" s="18">
        <f t="shared" si="11"/>
        <v>100000</v>
      </c>
      <c r="N86" s="18">
        <f t="shared" si="11"/>
        <v>26608</v>
      </c>
      <c r="O86" s="17"/>
      <c r="P86" s="18">
        <f t="shared" si="11"/>
        <v>47441.23</v>
      </c>
      <c r="Q86" s="18">
        <v>0</v>
      </c>
      <c r="R86" s="18">
        <f t="shared" ref="R86:R123" si="13">SUM(K86:P86)</f>
        <v>439241.63</v>
      </c>
      <c r="S86" s="18"/>
      <c r="T86" s="18">
        <f t="shared" ref="T86:T123" si="14">R86+I86</f>
        <v>439241.63</v>
      </c>
      <c r="U86" s="18"/>
      <c r="V86" s="18">
        <f t="shared" si="11"/>
        <v>0</v>
      </c>
      <c r="W86" s="18">
        <f t="shared" si="11"/>
        <v>0</v>
      </c>
      <c r="X86" s="18">
        <f t="shared" si="11"/>
        <v>0</v>
      </c>
      <c r="Y86" s="18"/>
      <c r="Z86" s="18">
        <f t="shared" si="11"/>
        <v>0</v>
      </c>
      <c r="AA86" s="18"/>
      <c r="AB86" s="18">
        <f t="shared" ref="AB86:AB123" si="15">SUM(V86:Z86)</f>
        <v>0</v>
      </c>
      <c r="AC86" s="16"/>
      <c r="AD86" s="18">
        <f t="shared" si="11"/>
        <v>0</v>
      </c>
      <c r="AE86" s="18">
        <f t="shared" si="11"/>
        <v>259099.64</v>
      </c>
      <c r="AF86" s="18">
        <f t="shared" si="11"/>
        <v>96000</v>
      </c>
      <c r="AG86" s="18">
        <f t="shared" si="11"/>
        <v>31121</v>
      </c>
      <c r="AH86" s="18">
        <f t="shared" si="11"/>
        <v>14890</v>
      </c>
      <c r="AI86" s="18">
        <f t="shared" si="11"/>
        <v>55781.04</v>
      </c>
      <c r="AJ86" s="18"/>
      <c r="AK86" s="18">
        <f t="shared" ref="AK86:AK123" si="16">SUM(AD86:AI86)</f>
        <v>456891.68</v>
      </c>
      <c r="AM86" s="18">
        <f t="shared" ref="AM86:AM124" si="17">SUM(AB86,AK86)</f>
        <v>456891.68</v>
      </c>
    </row>
    <row r="87" spans="1:39" s="33" customFormat="1" hidden="1" outlineLevel="1" x14ac:dyDescent="0.15">
      <c r="A87" s="33" t="s">
        <v>3</v>
      </c>
      <c r="B87" s="33" t="s">
        <v>3</v>
      </c>
      <c r="C87" s="34">
        <v>247772</v>
      </c>
      <c r="D87" s="34"/>
      <c r="E87" s="34">
        <v>123582</v>
      </c>
      <c r="F87" s="17"/>
      <c r="G87" s="34">
        <v>77200</v>
      </c>
      <c r="H87" s="17"/>
      <c r="I87" s="18">
        <f t="shared" si="12"/>
        <v>448554</v>
      </c>
      <c r="J87" s="16"/>
      <c r="K87" s="34">
        <v>51875</v>
      </c>
      <c r="L87" s="34">
        <v>53604.55</v>
      </c>
      <c r="M87" s="34"/>
      <c r="N87" s="34"/>
      <c r="O87" s="17"/>
      <c r="P87" s="34"/>
      <c r="Q87" s="34"/>
      <c r="R87" s="18">
        <f t="shared" si="13"/>
        <v>105479.55</v>
      </c>
      <c r="S87" s="18"/>
      <c r="T87" s="18">
        <f t="shared" si="14"/>
        <v>554033.55000000005</v>
      </c>
      <c r="U87" s="18"/>
      <c r="V87" s="34">
        <v>293524</v>
      </c>
      <c r="W87" s="34"/>
      <c r="X87" s="34">
        <v>101748</v>
      </c>
      <c r="Y87" s="34"/>
      <c r="Z87" s="34">
        <v>69118</v>
      </c>
      <c r="AA87" s="34"/>
      <c r="AB87" s="18">
        <f t="shared" si="15"/>
        <v>464390</v>
      </c>
      <c r="AC87" s="16"/>
      <c r="AD87" s="34">
        <v>42542</v>
      </c>
      <c r="AE87" s="34">
        <v>45271.55</v>
      </c>
      <c r="AF87" s="34"/>
      <c r="AG87" s="34"/>
      <c r="AH87" s="34">
        <v>2818</v>
      </c>
      <c r="AI87" s="34"/>
      <c r="AJ87" s="34"/>
      <c r="AK87" s="18">
        <f t="shared" si="16"/>
        <v>90631.55</v>
      </c>
      <c r="AL87" s="3"/>
      <c r="AM87" s="18">
        <f t="shared" si="17"/>
        <v>555021.55000000005</v>
      </c>
    </row>
    <row r="88" spans="1:39" s="33" customFormat="1" hidden="1" outlineLevel="1" x14ac:dyDescent="0.15">
      <c r="B88" s="33" t="s">
        <v>256</v>
      </c>
      <c r="C88" s="34"/>
      <c r="D88" s="34"/>
      <c r="E88" s="34"/>
      <c r="F88" s="17"/>
      <c r="G88" s="34"/>
      <c r="H88" s="17"/>
      <c r="I88" s="18">
        <f t="shared" si="12"/>
        <v>0</v>
      </c>
      <c r="J88" s="16"/>
      <c r="K88" s="34"/>
      <c r="L88" s="34"/>
      <c r="M88" s="34">
        <v>17200</v>
      </c>
      <c r="N88" s="34"/>
      <c r="O88" s="17"/>
      <c r="P88" s="34"/>
      <c r="Q88" s="34"/>
      <c r="R88" s="18">
        <f t="shared" si="13"/>
        <v>17200</v>
      </c>
      <c r="S88" s="18"/>
      <c r="T88" s="18">
        <f t="shared" si="14"/>
        <v>17200</v>
      </c>
      <c r="U88" s="18"/>
      <c r="V88" s="34"/>
      <c r="W88" s="34"/>
      <c r="X88" s="34"/>
      <c r="Y88" s="34"/>
      <c r="Z88" s="34"/>
      <c r="AA88" s="34"/>
      <c r="AB88" s="18">
        <f t="shared" si="15"/>
        <v>0</v>
      </c>
      <c r="AC88" s="16"/>
      <c r="AD88" s="34"/>
      <c r="AE88" s="34"/>
      <c r="AF88" s="34">
        <v>15020</v>
      </c>
      <c r="AG88" s="34"/>
      <c r="AH88" s="34"/>
      <c r="AI88" s="34"/>
      <c r="AJ88" s="34"/>
      <c r="AK88" s="18">
        <f t="shared" si="16"/>
        <v>15020</v>
      </c>
      <c r="AL88" s="3"/>
      <c r="AM88" s="18">
        <f t="shared" si="17"/>
        <v>15020</v>
      </c>
    </row>
    <row r="89" spans="1:39" s="33" customFormat="1" hidden="1" outlineLevel="1" x14ac:dyDescent="0.15">
      <c r="B89" s="33" t="s">
        <v>178</v>
      </c>
      <c r="C89" s="34"/>
      <c r="D89" s="34"/>
      <c r="E89" s="34"/>
      <c r="F89" s="17"/>
      <c r="G89" s="34"/>
      <c r="H89" s="17"/>
      <c r="I89" s="18">
        <f t="shared" si="12"/>
        <v>0</v>
      </c>
      <c r="J89" s="16"/>
      <c r="K89" s="34"/>
      <c r="L89" s="34"/>
      <c r="M89" s="34"/>
      <c r="N89" s="34">
        <v>27020</v>
      </c>
      <c r="O89" s="17"/>
      <c r="P89" s="34"/>
      <c r="Q89" s="34"/>
      <c r="R89" s="18">
        <f t="shared" si="13"/>
        <v>27020</v>
      </c>
      <c r="S89" s="18"/>
      <c r="T89" s="18">
        <f t="shared" si="14"/>
        <v>27020</v>
      </c>
      <c r="U89" s="18"/>
      <c r="V89" s="34"/>
      <c r="W89" s="34"/>
      <c r="X89" s="34"/>
      <c r="Y89" s="34"/>
      <c r="Z89" s="34"/>
      <c r="AA89" s="34"/>
      <c r="AB89" s="18">
        <f t="shared" si="15"/>
        <v>0</v>
      </c>
      <c r="AC89" s="16"/>
      <c r="AD89" s="34"/>
      <c r="AE89" s="34"/>
      <c r="AF89" s="34"/>
      <c r="AG89" s="34">
        <v>24897</v>
      </c>
      <c r="AH89" s="34"/>
      <c r="AI89" s="34"/>
      <c r="AJ89" s="34"/>
      <c r="AK89" s="18">
        <f t="shared" si="16"/>
        <v>24897</v>
      </c>
      <c r="AL89" s="3"/>
      <c r="AM89" s="18">
        <f t="shared" si="17"/>
        <v>24897</v>
      </c>
    </row>
    <row r="90" spans="1:39" s="33" customFormat="1" hidden="1" outlineLevel="1" x14ac:dyDescent="0.15">
      <c r="B90" s="33" t="s">
        <v>287</v>
      </c>
      <c r="C90" s="34"/>
      <c r="D90" s="34">
        <v>208649</v>
      </c>
      <c r="E90" s="34"/>
      <c r="F90" s="17"/>
      <c r="G90" s="34"/>
      <c r="H90" s="17"/>
      <c r="I90" s="18">
        <f t="shared" si="12"/>
        <v>208649</v>
      </c>
      <c r="J90" s="16"/>
      <c r="K90" s="34"/>
      <c r="L90" s="34"/>
      <c r="M90" s="34"/>
      <c r="N90" s="34"/>
      <c r="O90" s="17"/>
      <c r="P90" s="34"/>
      <c r="Q90" s="34"/>
      <c r="R90" s="18">
        <f t="shared" si="13"/>
        <v>0</v>
      </c>
      <c r="S90" s="18"/>
      <c r="T90" s="18">
        <f t="shared" si="14"/>
        <v>208649</v>
      </c>
      <c r="U90" s="18"/>
      <c r="V90" s="34"/>
      <c r="W90" s="34">
        <v>161314</v>
      </c>
      <c r="X90" s="34"/>
      <c r="Y90" s="34"/>
      <c r="Z90" s="34"/>
      <c r="AA90" s="34"/>
      <c r="AB90" s="18">
        <f t="shared" si="15"/>
        <v>161314</v>
      </c>
      <c r="AC90" s="16"/>
      <c r="AD90" s="34"/>
      <c r="AE90" s="34"/>
      <c r="AF90" s="34"/>
      <c r="AG90" s="34"/>
      <c r="AH90" s="34"/>
      <c r="AI90" s="34"/>
      <c r="AJ90" s="34"/>
      <c r="AK90" s="18">
        <f t="shared" si="16"/>
        <v>0</v>
      </c>
      <c r="AL90" s="3"/>
      <c r="AM90" s="18">
        <f t="shared" si="17"/>
        <v>161314</v>
      </c>
    </row>
    <row r="91" spans="1:39" s="33" customFormat="1" hidden="1" outlineLevel="1" x14ac:dyDescent="0.15">
      <c r="B91" s="33" t="s">
        <v>206</v>
      </c>
      <c r="C91" s="34"/>
      <c r="D91" s="34"/>
      <c r="E91" s="34"/>
      <c r="F91" s="17"/>
      <c r="G91" s="34"/>
      <c r="H91" s="17"/>
      <c r="I91" s="18">
        <f t="shared" si="12"/>
        <v>0</v>
      </c>
      <c r="J91" s="16"/>
      <c r="K91" s="34"/>
      <c r="L91" s="34"/>
      <c r="M91" s="34"/>
      <c r="N91" s="34"/>
      <c r="O91" s="17"/>
      <c r="P91" s="34">
        <v>27557.200000000001</v>
      </c>
      <c r="Q91" s="34"/>
      <c r="R91" s="18">
        <f t="shared" si="13"/>
        <v>27557.200000000001</v>
      </c>
      <c r="S91" s="18"/>
      <c r="T91" s="18">
        <f t="shared" si="14"/>
        <v>27557.200000000001</v>
      </c>
      <c r="U91" s="18"/>
      <c r="V91" s="34"/>
      <c r="W91" s="34"/>
      <c r="X91" s="34"/>
      <c r="Y91" s="34"/>
      <c r="Z91" s="34"/>
      <c r="AA91" s="34"/>
      <c r="AB91" s="18">
        <f t="shared" si="15"/>
        <v>0</v>
      </c>
      <c r="AC91" s="16"/>
      <c r="AD91" s="34"/>
      <c r="AE91" s="34"/>
      <c r="AF91" s="34"/>
      <c r="AG91" s="34"/>
      <c r="AH91" s="34"/>
      <c r="AI91" s="34">
        <v>22870.3</v>
      </c>
      <c r="AJ91" s="34"/>
      <c r="AK91" s="18">
        <f t="shared" si="16"/>
        <v>22870.3</v>
      </c>
      <c r="AL91" s="3"/>
      <c r="AM91" s="18">
        <f t="shared" si="17"/>
        <v>22870.3</v>
      </c>
    </row>
    <row r="92" spans="1:39" collapsed="1" x14ac:dyDescent="0.15">
      <c r="A92" s="3" t="s">
        <v>3</v>
      </c>
      <c r="C92" s="18">
        <f>SUM(C87:C91)</f>
        <v>247772</v>
      </c>
      <c r="D92" s="18">
        <f t="shared" ref="D92:AI92" si="18">SUM(D87:D91)</f>
        <v>208649</v>
      </c>
      <c r="E92" s="18">
        <f t="shared" si="18"/>
        <v>123582</v>
      </c>
      <c r="F92" s="17"/>
      <c r="G92" s="18">
        <f t="shared" si="18"/>
        <v>77200</v>
      </c>
      <c r="H92" s="17"/>
      <c r="I92" s="18">
        <f t="shared" si="12"/>
        <v>657203</v>
      </c>
      <c r="J92" s="16"/>
      <c r="K92" s="18">
        <f t="shared" si="18"/>
        <v>51875</v>
      </c>
      <c r="L92" s="18">
        <f t="shared" si="18"/>
        <v>53604.55</v>
      </c>
      <c r="M92" s="18">
        <f t="shared" si="18"/>
        <v>17200</v>
      </c>
      <c r="N92" s="18">
        <f t="shared" si="18"/>
        <v>27020</v>
      </c>
      <c r="O92" s="17"/>
      <c r="P92" s="18">
        <f t="shared" si="18"/>
        <v>27557.200000000001</v>
      </c>
      <c r="Q92" s="18">
        <v>0</v>
      </c>
      <c r="R92" s="18">
        <f t="shared" si="13"/>
        <v>177256.75</v>
      </c>
      <c r="S92" s="18"/>
      <c r="T92" s="18">
        <f t="shared" si="14"/>
        <v>834459.75</v>
      </c>
      <c r="U92" s="18"/>
      <c r="V92" s="18">
        <f t="shared" si="18"/>
        <v>293524</v>
      </c>
      <c r="W92" s="18">
        <f t="shared" si="18"/>
        <v>161314</v>
      </c>
      <c r="X92" s="18">
        <f t="shared" si="18"/>
        <v>101748</v>
      </c>
      <c r="Y92" s="18"/>
      <c r="Z92" s="18">
        <f t="shared" si="18"/>
        <v>69118</v>
      </c>
      <c r="AA92" s="18"/>
      <c r="AB92" s="18">
        <f t="shared" si="15"/>
        <v>625704</v>
      </c>
      <c r="AC92" s="16"/>
      <c r="AD92" s="18">
        <f t="shared" si="18"/>
        <v>42542</v>
      </c>
      <c r="AE92" s="18">
        <f t="shared" si="18"/>
        <v>45271.55</v>
      </c>
      <c r="AF92" s="18">
        <f t="shared" si="18"/>
        <v>15020</v>
      </c>
      <c r="AG92" s="18">
        <f t="shared" si="18"/>
        <v>24897</v>
      </c>
      <c r="AH92" s="18">
        <f t="shared" si="18"/>
        <v>2818</v>
      </c>
      <c r="AI92" s="18">
        <f t="shared" si="18"/>
        <v>22870.3</v>
      </c>
      <c r="AJ92" s="18"/>
      <c r="AK92" s="18">
        <f t="shared" si="16"/>
        <v>153418.85</v>
      </c>
      <c r="AM92" s="18">
        <f t="shared" si="17"/>
        <v>779122.85</v>
      </c>
    </row>
    <row r="93" spans="1:39" s="35" customFormat="1" hidden="1" outlineLevel="1" x14ac:dyDescent="0.15">
      <c r="A93" s="35" t="s">
        <v>315</v>
      </c>
      <c r="B93" s="35" t="s">
        <v>219</v>
      </c>
      <c r="C93" s="36"/>
      <c r="D93" s="36"/>
      <c r="E93" s="36"/>
      <c r="F93" s="17"/>
      <c r="G93" s="36"/>
      <c r="H93" s="17"/>
      <c r="I93" s="18">
        <f t="shared" si="12"/>
        <v>0</v>
      </c>
      <c r="J93" s="16"/>
      <c r="K93" s="36"/>
      <c r="L93" s="36"/>
      <c r="M93" s="36"/>
      <c r="N93" s="36"/>
      <c r="O93" s="17"/>
      <c r="P93" s="36">
        <v>2300</v>
      </c>
      <c r="Q93" s="36"/>
      <c r="R93" s="18">
        <f t="shared" si="13"/>
        <v>2300</v>
      </c>
      <c r="S93" s="18"/>
      <c r="T93" s="18">
        <f t="shared" si="14"/>
        <v>2300</v>
      </c>
      <c r="U93" s="18"/>
      <c r="V93" s="36"/>
      <c r="W93" s="36"/>
      <c r="X93" s="36"/>
      <c r="Y93" s="36"/>
      <c r="Z93" s="36"/>
      <c r="AA93" s="36"/>
      <c r="AB93" s="18">
        <f t="shared" si="15"/>
        <v>0</v>
      </c>
      <c r="AC93" s="16"/>
      <c r="AD93" s="36"/>
      <c r="AE93" s="36"/>
      <c r="AF93" s="36"/>
      <c r="AG93" s="36"/>
      <c r="AH93" s="36"/>
      <c r="AI93" s="36"/>
      <c r="AJ93" s="36"/>
      <c r="AK93" s="18">
        <f t="shared" si="16"/>
        <v>0</v>
      </c>
      <c r="AL93" s="3"/>
      <c r="AM93" s="18">
        <f t="shared" si="17"/>
        <v>0</v>
      </c>
    </row>
    <row r="94" spans="1:39" s="35" customFormat="1" hidden="1" outlineLevel="1" x14ac:dyDescent="0.15">
      <c r="B94" s="35" t="s">
        <v>82</v>
      </c>
      <c r="C94" s="36"/>
      <c r="D94" s="36"/>
      <c r="E94" s="36"/>
      <c r="F94" s="17"/>
      <c r="G94" s="36">
        <v>11250</v>
      </c>
      <c r="H94" s="17"/>
      <c r="I94" s="18">
        <f t="shared" si="12"/>
        <v>11250</v>
      </c>
      <c r="J94" s="16"/>
      <c r="K94" s="36"/>
      <c r="L94" s="36"/>
      <c r="M94" s="36"/>
      <c r="N94" s="36"/>
      <c r="O94" s="17"/>
      <c r="P94" s="36"/>
      <c r="Q94" s="36"/>
      <c r="R94" s="18">
        <f t="shared" si="13"/>
        <v>0</v>
      </c>
      <c r="S94" s="18"/>
      <c r="T94" s="18">
        <f t="shared" si="14"/>
        <v>11250</v>
      </c>
      <c r="U94" s="18"/>
      <c r="V94" s="36"/>
      <c r="W94" s="36"/>
      <c r="X94" s="36"/>
      <c r="Y94" s="36"/>
      <c r="Z94" s="36"/>
      <c r="AA94" s="36"/>
      <c r="AB94" s="18">
        <f t="shared" si="15"/>
        <v>0</v>
      </c>
      <c r="AC94" s="16"/>
      <c r="AD94" s="36"/>
      <c r="AE94" s="36"/>
      <c r="AF94" s="36"/>
      <c r="AG94" s="36"/>
      <c r="AH94" s="36"/>
      <c r="AI94" s="36"/>
      <c r="AJ94" s="36"/>
      <c r="AK94" s="18">
        <f t="shared" si="16"/>
        <v>0</v>
      </c>
      <c r="AL94" s="3"/>
      <c r="AM94" s="18">
        <f t="shared" si="17"/>
        <v>0</v>
      </c>
    </row>
    <row r="95" spans="1:39" s="35" customFormat="1" hidden="1" outlineLevel="1" x14ac:dyDescent="0.15">
      <c r="B95" s="35" t="s">
        <v>169</v>
      </c>
      <c r="C95" s="36"/>
      <c r="D95" s="36"/>
      <c r="E95" s="36"/>
      <c r="F95" s="17"/>
      <c r="G95" s="36"/>
      <c r="H95" s="17"/>
      <c r="I95" s="18">
        <f t="shared" si="12"/>
        <v>0</v>
      </c>
      <c r="J95" s="16"/>
      <c r="K95" s="36"/>
      <c r="L95" s="36"/>
      <c r="M95" s="36"/>
      <c r="N95" s="36">
        <v>5650</v>
      </c>
      <c r="O95" s="17"/>
      <c r="P95" s="36"/>
      <c r="Q95" s="36"/>
      <c r="R95" s="18">
        <f t="shared" si="13"/>
        <v>5650</v>
      </c>
      <c r="S95" s="18"/>
      <c r="T95" s="18">
        <f t="shared" si="14"/>
        <v>5650</v>
      </c>
      <c r="U95" s="18"/>
      <c r="V95" s="36"/>
      <c r="W95" s="36"/>
      <c r="X95" s="36"/>
      <c r="Y95" s="36"/>
      <c r="Z95" s="36"/>
      <c r="AA95" s="36"/>
      <c r="AB95" s="18">
        <f t="shared" si="15"/>
        <v>0</v>
      </c>
      <c r="AC95" s="16"/>
      <c r="AD95" s="36"/>
      <c r="AE95" s="36"/>
      <c r="AF95" s="36"/>
      <c r="AG95" s="36">
        <v>15295</v>
      </c>
      <c r="AH95" s="36"/>
      <c r="AI95" s="36"/>
      <c r="AJ95" s="36"/>
      <c r="AK95" s="18">
        <f t="shared" si="16"/>
        <v>15295</v>
      </c>
      <c r="AL95" s="3"/>
      <c r="AM95" s="18">
        <f t="shared" si="17"/>
        <v>15295</v>
      </c>
    </row>
    <row r="96" spans="1:39" s="35" customFormat="1" hidden="1" outlineLevel="1" x14ac:dyDescent="0.15">
      <c r="B96" s="35" t="s">
        <v>170</v>
      </c>
      <c r="C96" s="36"/>
      <c r="D96" s="36"/>
      <c r="E96" s="36"/>
      <c r="F96" s="17"/>
      <c r="G96" s="36"/>
      <c r="H96" s="17"/>
      <c r="I96" s="18">
        <f t="shared" si="12"/>
        <v>0</v>
      </c>
      <c r="J96" s="16"/>
      <c r="K96" s="36"/>
      <c r="L96" s="36"/>
      <c r="M96" s="36"/>
      <c r="N96" s="36"/>
      <c r="O96" s="17"/>
      <c r="P96" s="36"/>
      <c r="Q96" s="36"/>
      <c r="R96" s="18">
        <f t="shared" si="13"/>
        <v>0</v>
      </c>
      <c r="S96" s="18"/>
      <c r="T96" s="18">
        <f t="shared" si="14"/>
        <v>0</v>
      </c>
      <c r="U96" s="18"/>
      <c r="V96" s="36"/>
      <c r="W96" s="36"/>
      <c r="X96" s="36"/>
      <c r="Y96" s="36"/>
      <c r="Z96" s="36"/>
      <c r="AA96" s="36"/>
      <c r="AB96" s="18">
        <f t="shared" si="15"/>
        <v>0</v>
      </c>
      <c r="AC96" s="16"/>
      <c r="AD96" s="36"/>
      <c r="AE96" s="36"/>
      <c r="AF96" s="36"/>
      <c r="AG96" s="36">
        <v>170324</v>
      </c>
      <c r="AH96" s="36"/>
      <c r="AI96" s="36"/>
      <c r="AJ96" s="36"/>
      <c r="AK96" s="18">
        <f t="shared" si="16"/>
        <v>170324</v>
      </c>
      <c r="AL96" s="3"/>
      <c r="AM96" s="18">
        <f t="shared" si="17"/>
        <v>170324</v>
      </c>
    </row>
    <row r="97" spans="1:39" s="35" customFormat="1" hidden="1" outlineLevel="1" x14ac:dyDescent="0.15">
      <c r="B97" s="35" t="s">
        <v>271</v>
      </c>
      <c r="C97" s="36"/>
      <c r="D97" s="36"/>
      <c r="E97" s="36"/>
      <c r="F97" s="17"/>
      <c r="G97" s="36"/>
      <c r="H97" s="17"/>
      <c r="I97" s="18">
        <f t="shared" si="12"/>
        <v>0</v>
      </c>
      <c r="J97" s="16"/>
      <c r="K97" s="36"/>
      <c r="L97" s="36"/>
      <c r="M97" s="36"/>
      <c r="N97" s="36"/>
      <c r="O97" s="17"/>
      <c r="P97" s="36"/>
      <c r="Q97" s="36"/>
      <c r="R97" s="18">
        <f t="shared" si="13"/>
        <v>0</v>
      </c>
      <c r="S97" s="18"/>
      <c r="T97" s="18">
        <f t="shared" si="14"/>
        <v>0</v>
      </c>
      <c r="U97" s="18"/>
      <c r="V97" s="36"/>
      <c r="W97" s="36"/>
      <c r="X97" s="36"/>
      <c r="Y97" s="36"/>
      <c r="Z97" s="36"/>
      <c r="AA97" s="36"/>
      <c r="AB97" s="18">
        <f t="shared" si="15"/>
        <v>0</v>
      </c>
      <c r="AC97" s="16"/>
      <c r="AD97" s="36"/>
      <c r="AE97" s="36"/>
      <c r="AF97" s="36"/>
      <c r="AG97" s="36"/>
      <c r="AH97" s="36">
        <v>333</v>
      </c>
      <c r="AI97" s="36"/>
      <c r="AJ97" s="36"/>
      <c r="AK97" s="18">
        <f t="shared" si="16"/>
        <v>333</v>
      </c>
      <c r="AL97" s="3"/>
      <c r="AM97" s="18">
        <f t="shared" si="17"/>
        <v>333</v>
      </c>
    </row>
    <row r="98" spans="1:39" s="35" customFormat="1" hidden="1" outlineLevel="1" x14ac:dyDescent="0.15">
      <c r="B98" s="35" t="s">
        <v>27</v>
      </c>
      <c r="C98" s="36">
        <v>46831</v>
      </c>
      <c r="D98" s="36"/>
      <c r="E98" s="36"/>
      <c r="F98" s="17"/>
      <c r="G98" s="36"/>
      <c r="H98" s="17"/>
      <c r="I98" s="18">
        <f t="shared" si="12"/>
        <v>46831</v>
      </c>
      <c r="J98" s="16"/>
      <c r="K98" s="36"/>
      <c r="L98" s="36"/>
      <c r="M98" s="36"/>
      <c r="N98" s="36"/>
      <c r="O98" s="17"/>
      <c r="P98" s="36"/>
      <c r="Q98" s="36"/>
      <c r="R98" s="18">
        <f t="shared" si="13"/>
        <v>0</v>
      </c>
      <c r="S98" s="18"/>
      <c r="T98" s="18">
        <f t="shared" si="14"/>
        <v>46831</v>
      </c>
      <c r="U98" s="18"/>
      <c r="V98" s="36">
        <v>22686</v>
      </c>
      <c r="W98" s="36"/>
      <c r="X98" s="36"/>
      <c r="Y98" s="36"/>
      <c r="Z98" s="36"/>
      <c r="AA98" s="36"/>
      <c r="AB98" s="18">
        <f t="shared" si="15"/>
        <v>22686</v>
      </c>
      <c r="AC98" s="16"/>
      <c r="AD98" s="36"/>
      <c r="AE98" s="36"/>
      <c r="AF98" s="36"/>
      <c r="AG98" s="36"/>
      <c r="AH98" s="36"/>
      <c r="AI98" s="36"/>
      <c r="AJ98" s="36"/>
      <c r="AK98" s="18">
        <f t="shared" si="16"/>
        <v>0</v>
      </c>
      <c r="AL98" s="3"/>
      <c r="AM98" s="18">
        <f t="shared" si="17"/>
        <v>22686</v>
      </c>
    </row>
    <row r="99" spans="1:39" collapsed="1" x14ac:dyDescent="0.15">
      <c r="A99" s="3" t="s">
        <v>315</v>
      </c>
      <c r="C99" s="18">
        <f>SUM(C93:C98)</f>
        <v>46831</v>
      </c>
      <c r="D99" s="18">
        <f t="shared" ref="D99:AI99" si="19">SUM(D93:D98)</f>
        <v>0</v>
      </c>
      <c r="E99" s="18">
        <f t="shared" si="19"/>
        <v>0</v>
      </c>
      <c r="F99" s="17"/>
      <c r="G99" s="18">
        <f t="shared" si="19"/>
        <v>11250</v>
      </c>
      <c r="H99" s="17"/>
      <c r="I99" s="18">
        <f t="shared" si="12"/>
        <v>58081</v>
      </c>
      <c r="J99" s="16"/>
      <c r="K99" s="18">
        <f t="shared" si="19"/>
        <v>0</v>
      </c>
      <c r="L99" s="18">
        <f t="shared" si="19"/>
        <v>0</v>
      </c>
      <c r="M99" s="18">
        <f t="shared" si="19"/>
        <v>0</v>
      </c>
      <c r="N99" s="18">
        <f t="shared" si="19"/>
        <v>5650</v>
      </c>
      <c r="O99" s="17"/>
      <c r="P99" s="18">
        <f t="shared" si="19"/>
        <v>2300</v>
      </c>
      <c r="Q99" s="18">
        <v>0</v>
      </c>
      <c r="R99" s="18">
        <f t="shared" si="13"/>
        <v>7950</v>
      </c>
      <c r="S99" s="18"/>
      <c r="T99" s="18">
        <f t="shared" si="14"/>
        <v>66031</v>
      </c>
      <c r="U99" s="18"/>
      <c r="V99" s="18">
        <f t="shared" si="19"/>
        <v>22686</v>
      </c>
      <c r="W99" s="18">
        <f t="shared" si="19"/>
        <v>0</v>
      </c>
      <c r="X99" s="18">
        <f t="shared" si="19"/>
        <v>0</v>
      </c>
      <c r="Y99" s="18"/>
      <c r="Z99" s="18">
        <f t="shared" si="19"/>
        <v>0</v>
      </c>
      <c r="AA99" s="18"/>
      <c r="AB99" s="18">
        <f t="shared" si="15"/>
        <v>22686</v>
      </c>
      <c r="AC99" s="16"/>
      <c r="AD99" s="18">
        <f t="shared" si="19"/>
        <v>0</v>
      </c>
      <c r="AE99" s="18">
        <f t="shared" si="19"/>
        <v>0</v>
      </c>
      <c r="AF99" s="18">
        <f t="shared" si="19"/>
        <v>0</v>
      </c>
      <c r="AG99" s="18">
        <f t="shared" si="19"/>
        <v>185619</v>
      </c>
      <c r="AH99" s="18">
        <f t="shared" si="19"/>
        <v>333</v>
      </c>
      <c r="AI99" s="18">
        <f t="shared" si="19"/>
        <v>0</v>
      </c>
      <c r="AJ99" s="18"/>
      <c r="AK99" s="18">
        <f t="shared" si="16"/>
        <v>185952</v>
      </c>
      <c r="AM99" s="18">
        <f t="shared" si="17"/>
        <v>208638</v>
      </c>
    </row>
    <row r="100" spans="1:39" s="37" customFormat="1" hidden="1" outlineLevel="1" x14ac:dyDescent="0.15">
      <c r="A100" s="37" t="s">
        <v>2</v>
      </c>
      <c r="B100" s="37" t="s">
        <v>2</v>
      </c>
      <c r="C100" s="38">
        <v>160945</v>
      </c>
      <c r="D100" s="38"/>
      <c r="E100" s="38"/>
      <c r="F100" s="26"/>
      <c r="G100" s="38"/>
      <c r="H100" s="26"/>
      <c r="I100" s="18">
        <f t="shared" si="12"/>
        <v>160945</v>
      </c>
      <c r="J100" s="25"/>
      <c r="K100" s="38"/>
      <c r="L100" s="38"/>
      <c r="M100" s="38"/>
      <c r="N100" s="38"/>
      <c r="O100" s="26"/>
      <c r="P100" s="38"/>
      <c r="Q100" s="38"/>
      <c r="R100" s="18">
        <f t="shared" si="13"/>
        <v>0</v>
      </c>
      <c r="S100" s="18"/>
      <c r="T100" s="18">
        <f t="shared" si="14"/>
        <v>160945</v>
      </c>
      <c r="U100" s="38"/>
      <c r="V100" s="38">
        <v>165700</v>
      </c>
      <c r="W100" s="38"/>
      <c r="X100" s="38"/>
      <c r="Y100" s="38"/>
      <c r="Z100" s="38"/>
      <c r="AA100" s="38"/>
      <c r="AB100" s="18">
        <f t="shared" si="15"/>
        <v>165700</v>
      </c>
      <c r="AC100" s="25"/>
      <c r="AD100" s="38"/>
      <c r="AE100" s="38"/>
      <c r="AF100" s="38"/>
      <c r="AG100" s="38"/>
      <c r="AH100" s="38"/>
      <c r="AI100" s="38"/>
      <c r="AJ100" s="38"/>
      <c r="AK100" s="18">
        <f t="shared" si="16"/>
        <v>0</v>
      </c>
      <c r="AL100" s="28"/>
      <c r="AM100" s="18">
        <f t="shared" si="17"/>
        <v>165700</v>
      </c>
    </row>
    <row r="101" spans="1:39" collapsed="1" x14ac:dyDescent="0.15">
      <c r="A101" s="3" t="s">
        <v>2</v>
      </c>
      <c r="C101" s="18">
        <f>C100</f>
        <v>160945</v>
      </c>
      <c r="D101" s="18">
        <f t="shared" ref="D101:AI101" si="20">D100</f>
        <v>0</v>
      </c>
      <c r="E101" s="18">
        <f t="shared" si="20"/>
        <v>0</v>
      </c>
      <c r="F101" s="17"/>
      <c r="G101" s="18">
        <f t="shared" si="20"/>
        <v>0</v>
      </c>
      <c r="H101" s="17"/>
      <c r="I101" s="18">
        <f t="shared" si="12"/>
        <v>160945</v>
      </c>
      <c r="J101" s="16"/>
      <c r="K101" s="18">
        <f t="shared" si="20"/>
        <v>0</v>
      </c>
      <c r="L101" s="18">
        <f t="shared" si="20"/>
        <v>0</v>
      </c>
      <c r="M101" s="18">
        <f t="shared" si="20"/>
        <v>0</v>
      </c>
      <c r="N101" s="18">
        <f t="shared" si="20"/>
        <v>0</v>
      </c>
      <c r="O101" s="17"/>
      <c r="P101" s="18">
        <f t="shared" si="20"/>
        <v>0</v>
      </c>
      <c r="Q101" s="18">
        <v>0</v>
      </c>
      <c r="R101" s="18">
        <f t="shared" si="13"/>
        <v>0</v>
      </c>
      <c r="S101" s="18"/>
      <c r="T101" s="18">
        <f t="shared" si="14"/>
        <v>160945</v>
      </c>
      <c r="U101" s="18"/>
      <c r="V101" s="18">
        <f t="shared" si="20"/>
        <v>165700</v>
      </c>
      <c r="W101" s="18">
        <f t="shared" si="20"/>
        <v>0</v>
      </c>
      <c r="X101" s="18">
        <f t="shared" si="20"/>
        <v>0</v>
      </c>
      <c r="Y101" s="18"/>
      <c r="Z101" s="18">
        <f t="shared" si="20"/>
        <v>0</v>
      </c>
      <c r="AA101" s="18"/>
      <c r="AB101" s="18">
        <f t="shared" si="15"/>
        <v>165700</v>
      </c>
      <c r="AC101" s="16"/>
      <c r="AD101" s="18">
        <f t="shared" si="20"/>
        <v>0</v>
      </c>
      <c r="AE101" s="18">
        <f t="shared" si="20"/>
        <v>0</v>
      </c>
      <c r="AF101" s="18">
        <f t="shared" si="20"/>
        <v>0</v>
      </c>
      <c r="AG101" s="18">
        <f t="shared" si="20"/>
        <v>0</v>
      </c>
      <c r="AH101" s="18">
        <f t="shared" si="20"/>
        <v>0</v>
      </c>
      <c r="AI101" s="18">
        <f t="shared" si="20"/>
        <v>0</v>
      </c>
      <c r="AJ101" s="18"/>
      <c r="AK101" s="18">
        <f t="shared" si="16"/>
        <v>0</v>
      </c>
      <c r="AM101" s="18">
        <f t="shared" si="17"/>
        <v>165700</v>
      </c>
    </row>
    <row r="102" spans="1:39" s="39" customFormat="1" hidden="1" outlineLevel="1" x14ac:dyDescent="0.15">
      <c r="A102" s="39" t="s">
        <v>316</v>
      </c>
      <c r="B102" s="39" t="s">
        <v>45</v>
      </c>
      <c r="C102" s="40"/>
      <c r="D102" s="40">
        <v>71726</v>
      </c>
      <c r="E102" s="40"/>
      <c r="F102" s="26"/>
      <c r="G102" s="40"/>
      <c r="H102" s="26"/>
      <c r="I102" s="18">
        <f t="shared" si="12"/>
        <v>71726</v>
      </c>
      <c r="J102" s="25"/>
      <c r="K102" s="40"/>
      <c r="L102" s="40"/>
      <c r="M102" s="40"/>
      <c r="N102" s="40"/>
      <c r="O102" s="26"/>
      <c r="P102" s="40"/>
      <c r="Q102" s="40"/>
      <c r="R102" s="18">
        <f t="shared" si="13"/>
        <v>0</v>
      </c>
      <c r="S102" s="18"/>
      <c r="T102" s="18">
        <f t="shared" si="14"/>
        <v>71726</v>
      </c>
      <c r="U102" s="27"/>
      <c r="V102" s="40"/>
      <c r="W102" s="40">
        <v>66792</v>
      </c>
      <c r="X102" s="40"/>
      <c r="Y102" s="40"/>
      <c r="Z102" s="40"/>
      <c r="AA102" s="40"/>
      <c r="AB102" s="18">
        <f t="shared" si="15"/>
        <v>66792</v>
      </c>
      <c r="AC102" s="25"/>
      <c r="AD102" s="40"/>
      <c r="AE102" s="40"/>
      <c r="AF102" s="40"/>
      <c r="AG102" s="40"/>
      <c r="AH102" s="40"/>
      <c r="AI102" s="40"/>
      <c r="AJ102" s="40"/>
      <c r="AK102" s="18">
        <f t="shared" si="16"/>
        <v>0</v>
      </c>
      <c r="AL102" s="28"/>
      <c r="AM102" s="18">
        <f t="shared" si="17"/>
        <v>66792</v>
      </c>
    </row>
    <row r="103" spans="1:39" s="39" customFormat="1" hidden="1" outlineLevel="1" x14ac:dyDescent="0.15">
      <c r="B103" s="39" t="s">
        <v>23</v>
      </c>
      <c r="C103" s="40">
        <v>276534</v>
      </c>
      <c r="D103" s="40"/>
      <c r="E103" s="40"/>
      <c r="F103" s="26"/>
      <c r="G103" s="40"/>
      <c r="H103" s="26"/>
      <c r="I103" s="18">
        <f t="shared" si="12"/>
        <v>276534</v>
      </c>
      <c r="J103" s="25"/>
      <c r="K103" s="40"/>
      <c r="L103" s="40"/>
      <c r="M103" s="40"/>
      <c r="N103" s="40"/>
      <c r="O103" s="26"/>
      <c r="P103" s="40"/>
      <c r="Q103" s="40"/>
      <c r="R103" s="18">
        <f t="shared" si="13"/>
        <v>0</v>
      </c>
      <c r="S103" s="18"/>
      <c r="T103" s="18">
        <f t="shared" si="14"/>
        <v>276534</v>
      </c>
      <c r="U103" s="27"/>
      <c r="V103" s="40">
        <v>202515</v>
      </c>
      <c r="W103" s="40"/>
      <c r="X103" s="40"/>
      <c r="Y103" s="40"/>
      <c r="Z103" s="40"/>
      <c r="AA103" s="40"/>
      <c r="AB103" s="18">
        <f t="shared" si="15"/>
        <v>202515</v>
      </c>
      <c r="AC103" s="25"/>
      <c r="AD103" s="40"/>
      <c r="AE103" s="40"/>
      <c r="AF103" s="40"/>
      <c r="AG103" s="40"/>
      <c r="AH103" s="40"/>
      <c r="AI103" s="40"/>
      <c r="AJ103" s="40"/>
      <c r="AK103" s="18">
        <f t="shared" si="16"/>
        <v>0</v>
      </c>
      <c r="AL103" s="28"/>
      <c r="AM103" s="18">
        <f t="shared" si="17"/>
        <v>202515</v>
      </c>
    </row>
    <row r="104" spans="1:39" s="39" customFormat="1" hidden="1" outlineLevel="1" x14ac:dyDescent="0.15">
      <c r="B104" s="39" t="s">
        <v>44</v>
      </c>
      <c r="C104" s="40"/>
      <c r="D104" s="40">
        <v>139363</v>
      </c>
      <c r="E104" s="40"/>
      <c r="F104" s="26"/>
      <c r="G104" s="40"/>
      <c r="H104" s="26"/>
      <c r="I104" s="18">
        <f t="shared" si="12"/>
        <v>139363</v>
      </c>
      <c r="J104" s="25"/>
      <c r="K104" s="40"/>
      <c r="L104" s="40"/>
      <c r="M104" s="40"/>
      <c r="N104" s="40"/>
      <c r="O104" s="26"/>
      <c r="P104" s="40"/>
      <c r="Q104" s="40"/>
      <c r="R104" s="18">
        <f t="shared" si="13"/>
        <v>0</v>
      </c>
      <c r="S104" s="18"/>
      <c r="T104" s="18">
        <f t="shared" si="14"/>
        <v>139363</v>
      </c>
      <c r="U104" s="27"/>
      <c r="V104" s="40"/>
      <c r="W104" s="40">
        <v>140792</v>
      </c>
      <c r="X104" s="40"/>
      <c r="Y104" s="40"/>
      <c r="Z104" s="40"/>
      <c r="AA104" s="40"/>
      <c r="AB104" s="18">
        <f t="shared" si="15"/>
        <v>140792</v>
      </c>
      <c r="AC104" s="25"/>
      <c r="AD104" s="40"/>
      <c r="AE104" s="40"/>
      <c r="AF104" s="40"/>
      <c r="AG104" s="40"/>
      <c r="AH104" s="40"/>
      <c r="AI104" s="40"/>
      <c r="AJ104" s="40"/>
      <c r="AK104" s="18">
        <f t="shared" si="16"/>
        <v>0</v>
      </c>
      <c r="AL104" s="28"/>
      <c r="AM104" s="18">
        <f t="shared" si="17"/>
        <v>140792</v>
      </c>
    </row>
    <row r="105" spans="1:39" s="39" customFormat="1" hidden="1" outlineLevel="1" x14ac:dyDescent="0.15">
      <c r="B105" s="39" t="s">
        <v>175</v>
      </c>
      <c r="C105" s="40"/>
      <c r="D105" s="40"/>
      <c r="E105" s="40"/>
      <c r="F105" s="26"/>
      <c r="G105" s="40"/>
      <c r="H105" s="26"/>
      <c r="I105" s="18">
        <f t="shared" si="12"/>
        <v>0</v>
      </c>
      <c r="J105" s="25"/>
      <c r="K105" s="40"/>
      <c r="L105" s="40"/>
      <c r="M105" s="40"/>
      <c r="N105" s="40"/>
      <c r="O105" s="26"/>
      <c r="P105" s="40"/>
      <c r="Q105" s="40"/>
      <c r="R105" s="18">
        <f t="shared" si="13"/>
        <v>0</v>
      </c>
      <c r="S105" s="18"/>
      <c r="T105" s="18">
        <f t="shared" si="14"/>
        <v>0</v>
      </c>
      <c r="U105" s="27"/>
      <c r="V105" s="40"/>
      <c r="W105" s="40"/>
      <c r="X105" s="40"/>
      <c r="Y105" s="40"/>
      <c r="Z105" s="40"/>
      <c r="AA105" s="40"/>
      <c r="AB105" s="18">
        <f t="shared" si="15"/>
        <v>0</v>
      </c>
      <c r="AC105" s="25"/>
      <c r="AD105" s="40"/>
      <c r="AE105" s="40"/>
      <c r="AF105" s="40"/>
      <c r="AG105" s="40">
        <v>2200</v>
      </c>
      <c r="AH105" s="40"/>
      <c r="AI105" s="40"/>
      <c r="AJ105" s="40"/>
      <c r="AK105" s="18">
        <f t="shared" si="16"/>
        <v>2200</v>
      </c>
      <c r="AL105" s="28"/>
      <c r="AM105" s="18">
        <f t="shared" si="17"/>
        <v>2200</v>
      </c>
    </row>
    <row r="106" spans="1:39" collapsed="1" x14ac:dyDescent="0.15">
      <c r="A106" s="3" t="s">
        <v>316</v>
      </c>
      <c r="C106" s="18">
        <f>SUM(C102:C105)</f>
        <v>276534</v>
      </c>
      <c r="D106" s="18">
        <f t="shared" ref="D106:AI106" si="21">SUM(D102:D105)</f>
        <v>211089</v>
      </c>
      <c r="E106" s="18">
        <f t="shared" si="21"/>
        <v>0</v>
      </c>
      <c r="F106" s="17"/>
      <c r="G106" s="18">
        <f t="shared" si="21"/>
        <v>0</v>
      </c>
      <c r="H106" s="17"/>
      <c r="I106" s="18">
        <f t="shared" si="12"/>
        <v>487623</v>
      </c>
      <c r="J106" s="16"/>
      <c r="K106" s="18">
        <f t="shared" si="21"/>
        <v>0</v>
      </c>
      <c r="L106" s="18">
        <f t="shared" si="21"/>
        <v>0</v>
      </c>
      <c r="M106" s="18">
        <f t="shared" si="21"/>
        <v>0</v>
      </c>
      <c r="N106" s="18">
        <f t="shared" si="21"/>
        <v>0</v>
      </c>
      <c r="O106" s="17"/>
      <c r="P106" s="18">
        <f t="shared" si="21"/>
        <v>0</v>
      </c>
      <c r="Q106" s="18">
        <v>0</v>
      </c>
      <c r="R106" s="18">
        <f t="shared" si="13"/>
        <v>0</v>
      </c>
      <c r="S106" s="18"/>
      <c r="T106" s="18">
        <f t="shared" si="14"/>
        <v>487623</v>
      </c>
      <c r="U106" s="18"/>
      <c r="V106" s="18">
        <f t="shared" si="21"/>
        <v>202515</v>
      </c>
      <c r="W106" s="18">
        <f t="shared" si="21"/>
        <v>207584</v>
      </c>
      <c r="X106" s="18">
        <f t="shared" si="21"/>
        <v>0</v>
      </c>
      <c r="Y106" s="18"/>
      <c r="Z106" s="18">
        <f t="shared" si="21"/>
        <v>0</v>
      </c>
      <c r="AA106" s="18"/>
      <c r="AB106" s="18">
        <f t="shared" si="15"/>
        <v>410099</v>
      </c>
      <c r="AC106" s="16"/>
      <c r="AD106" s="18">
        <f t="shared" si="21"/>
        <v>0</v>
      </c>
      <c r="AE106" s="18">
        <f t="shared" si="21"/>
        <v>0</v>
      </c>
      <c r="AF106" s="18">
        <f t="shared" si="21"/>
        <v>0</v>
      </c>
      <c r="AG106" s="18">
        <f t="shared" si="21"/>
        <v>2200</v>
      </c>
      <c r="AH106" s="18">
        <f t="shared" si="21"/>
        <v>0</v>
      </c>
      <c r="AI106" s="18">
        <f t="shared" si="21"/>
        <v>0</v>
      </c>
      <c r="AJ106" s="18"/>
      <c r="AK106" s="18">
        <f t="shared" si="16"/>
        <v>2200</v>
      </c>
      <c r="AM106" s="18">
        <f t="shared" si="17"/>
        <v>412299</v>
      </c>
    </row>
    <row r="107" spans="1:39" s="37" customFormat="1" hidden="1" outlineLevel="1" x14ac:dyDescent="0.15">
      <c r="A107" s="37" t="s">
        <v>317</v>
      </c>
      <c r="B107" s="37" t="s">
        <v>50</v>
      </c>
      <c r="C107" s="38"/>
      <c r="D107" s="38">
        <v>12500</v>
      </c>
      <c r="E107" s="38"/>
      <c r="F107" s="26"/>
      <c r="G107" s="38"/>
      <c r="H107" s="26"/>
      <c r="I107" s="18">
        <f t="shared" si="12"/>
        <v>12500</v>
      </c>
      <c r="J107" s="25"/>
      <c r="K107" s="38"/>
      <c r="L107" s="38"/>
      <c r="M107" s="38"/>
      <c r="N107" s="38"/>
      <c r="O107" s="26"/>
      <c r="P107" s="38"/>
      <c r="Q107" s="38"/>
      <c r="R107" s="18">
        <f t="shared" si="13"/>
        <v>0</v>
      </c>
      <c r="S107" s="18"/>
      <c r="T107" s="18">
        <f t="shared" si="14"/>
        <v>12500</v>
      </c>
      <c r="U107" s="27"/>
      <c r="V107" s="38"/>
      <c r="W107" s="38">
        <v>15591</v>
      </c>
      <c r="X107" s="38"/>
      <c r="Y107" s="38"/>
      <c r="Z107" s="38"/>
      <c r="AA107" s="38"/>
      <c r="AB107" s="18">
        <f t="shared" si="15"/>
        <v>15591</v>
      </c>
      <c r="AC107" s="25"/>
      <c r="AD107" s="38"/>
      <c r="AE107" s="38"/>
      <c r="AF107" s="38"/>
      <c r="AG107" s="38"/>
      <c r="AH107" s="38"/>
      <c r="AI107" s="38"/>
      <c r="AJ107" s="38"/>
      <c r="AK107" s="18">
        <f t="shared" si="16"/>
        <v>0</v>
      </c>
      <c r="AL107" s="28"/>
      <c r="AM107" s="18">
        <f t="shared" si="17"/>
        <v>15591</v>
      </c>
    </row>
    <row r="108" spans="1:39" s="37" customFormat="1" hidden="1" outlineLevel="1" x14ac:dyDescent="0.15">
      <c r="B108" s="37" t="s">
        <v>176</v>
      </c>
      <c r="C108" s="38"/>
      <c r="D108" s="38"/>
      <c r="E108" s="38"/>
      <c r="F108" s="26"/>
      <c r="G108" s="38"/>
      <c r="H108" s="26"/>
      <c r="I108" s="18">
        <f t="shared" si="12"/>
        <v>0</v>
      </c>
      <c r="J108" s="25"/>
      <c r="K108" s="38"/>
      <c r="L108" s="38"/>
      <c r="M108" s="38"/>
      <c r="N108" s="38">
        <v>11628</v>
      </c>
      <c r="O108" s="26"/>
      <c r="P108" s="38"/>
      <c r="Q108" s="38"/>
      <c r="R108" s="18">
        <f t="shared" si="13"/>
        <v>11628</v>
      </c>
      <c r="S108" s="18"/>
      <c r="T108" s="18">
        <f t="shared" si="14"/>
        <v>11628</v>
      </c>
      <c r="U108" s="27"/>
      <c r="V108" s="38"/>
      <c r="W108" s="38"/>
      <c r="X108" s="38"/>
      <c r="Y108" s="38"/>
      <c r="Z108" s="38"/>
      <c r="AA108" s="38"/>
      <c r="AB108" s="18">
        <f t="shared" si="15"/>
        <v>0</v>
      </c>
      <c r="AC108" s="25"/>
      <c r="AD108" s="38"/>
      <c r="AE108" s="38"/>
      <c r="AF108" s="38"/>
      <c r="AG108" s="38">
        <v>11028</v>
      </c>
      <c r="AH108" s="38"/>
      <c r="AI108" s="38"/>
      <c r="AJ108" s="38"/>
      <c r="AK108" s="18">
        <f t="shared" si="16"/>
        <v>11028</v>
      </c>
      <c r="AL108" s="28"/>
      <c r="AM108" s="18">
        <f t="shared" si="17"/>
        <v>11028</v>
      </c>
    </row>
    <row r="109" spans="1:39" s="37" customFormat="1" hidden="1" outlineLevel="1" x14ac:dyDescent="0.15">
      <c r="B109" s="37" t="s">
        <v>26</v>
      </c>
      <c r="C109" s="38">
        <v>233430</v>
      </c>
      <c r="D109" s="38"/>
      <c r="E109" s="38"/>
      <c r="F109" s="26"/>
      <c r="G109" s="38"/>
      <c r="H109" s="26"/>
      <c r="I109" s="18">
        <f t="shared" si="12"/>
        <v>233430</v>
      </c>
      <c r="J109" s="25"/>
      <c r="K109" s="38"/>
      <c r="L109" s="38"/>
      <c r="M109" s="38"/>
      <c r="N109" s="38"/>
      <c r="O109" s="26"/>
      <c r="P109" s="38"/>
      <c r="Q109" s="38"/>
      <c r="R109" s="18">
        <f t="shared" si="13"/>
        <v>0</v>
      </c>
      <c r="S109" s="18"/>
      <c r="T109" s="18">
        <f t="shared" si="14"/>
        <v>233430</v>
      </c>
      <c r="U109" s="27"/>
      <c r="V109" s="38">
        <v>263920</v>
      </c>
      <c r="W109" s="38"/>
      <c r="X109" s="38"/>
      <c r="Y109" s="38"/>
      <c r="Z109" s="38"/>
      <c r="AA109" s="38"/>
      <c r="AB109" s="18">
        <f t="shared" si="15"/>
        <v>263920</v>
      </c>
      <c r="AC109" s="25"/>
      <c r="AD109" s="38"/>
      <c r="AE109" s="38"/>
      <c r="AF109" s="38"/>
      <c r="AG109" s="38"/>
      <c r="AH109" s="38"/>
      <c r="AI109" s="38"/>
      <c r="AJ109" s="38"/>
      <c r="AK109" s="18">
        <f t="shared" si="16"/>
        <v>0</v>
      </c>
      <c r="AL109" s="28"/>
      <c r="AM109" s="18">
        <f t="shared" si="17"/>
        <v>263920</v>
      </c>
    </row>
    <row r="110" spans="1:39" s="37" customFormat="1" hidden="1" outlineLevel="1" x14ac:dyDescent="0.15">
      <c r="B110" s="37" t="s">
        <v>257</v>
      </c>
      <c r="C110" s="38"/>
      <c r="D110" s="38"/>
      <c r="E110" s="38"/>
      <c r="F110" s="26"/>
      <c r="G110" s="38"/>
      <c r="H110" s="26"/>
      <c r="I110" s="18">
        <f t="shared" si="12"/>
        <v>0</v>
      </c>
      <c r="J110" s="25"/>
      <c r="K110" s="38"/>
      <c r="L110" s="38"/>
      <c r="M110" s="38">
        <v>190</v>
      </c>
      <c r="N110" s="38"/>
      <c r="O110" s="26"/>
      <c r="P110" s="38"/>
      <c r="Q110" s="38"/>
      <c r="R110" s="18">
        <f t="shared" si="13"/>
        <v>190</v>
      </c>
      <c r="S110" s="18"/>
      <c r="T110" s="18">
        <f t="shared" si="14"/>
        <v>190</v>
      </c>
      <c r="U110" s="27"/>
      <c r="V110" s="38"/>
      <c r="W110" s="38"/>
      <c r="X110" s="38"/>
      <c r="Y110" s="38"/>
      <c r="Z110" s="38"/>
      <c r="AA110" s="38"/>
      <c r="AB110" s="18">
        <f t="shared" si="15"/>
        <v>0</v>
      </c>
      <c r="AC110" s="25"/>
      <c r="AD110" s="38"/>
      <c r="AE110" s="38"/>
      <c r="AF110" s="38">
        <v>200</v>
      </c>
      <c r="AG110" s="38"/>
      <c r="AH110" s="38"/>
      <c r="AI110" s="38"/>
      <c r="AJ110" s="38"/>
      <c r="AK110" s="18">
        <f t="shared" si="16"/>
        <v>200</v>
      </c>
      <c r="AL110" s="28"/>
      <c r="AM110" s="18">
        <f t="shared" si="17"/>
        <v>200</v>
      </c>
    </row>
    <row r="111" spans="1:39" collapsed="1" x14ac:dyDescent="0.15">
      <c r="A111" s="3" t="s">
        <v>317</v>
      </c>
      <c r="C111" s="18">
        <f>SUM(C107:C110)</f>
        <v>233430</v>
      </c>
      <c r="D111" s="18">
        <f>SUM(D107:D110)</f>
        <v>12500</v>
      </c>
      <c r="E111" s="18">
        <f>SUM(E107:E110)</f>
        <v>0</v>
      </c>
      <c r="F111" s="17"/>
      <c r="G111" s="18">
        <f>SUM(G107:G110)</f>
        <v>0</v>
      </c>
      <c r="H111" s="17"/>
      <c r="I111" s="18">
        <f t="shared" si="12"/>
        <v>245930</v>
      </c>
      <c r="J111" s="16"/>
      <c r="K111" s="18">
        <f>SUM(K107:K110)</f>
        <v>0</v>
      </c>
      <c r="L111" s="18">
        <f>SUM(L107:L110)</f>
        <v>0</v>
      </c>
      <c r="M111" s="18">
        <f>SUM(M107:M110)</f>
        <v>190</v>
      </c>
      <c r="N111" s="18">
        <f>SUM(N107:N110)</f>
        <v>11628</v>
      </c>
      <c r="O111" s="17"/>
      <c r="P111" s="18">
        <f>SUM(P107:P110)</f>
        <v>0</v>
      </c>
      <c r="Q111" s="18">
        <v>0</v>
      </c>
      <c r="R111" s="18">
        <f t="shared" si="13"/>
        <v>11818</v>
      </c>
      <c r="S111" s="18"/>
      <c r="T111" s="18">
        <f t="shared" si="14"/>
        <v>257748</v>
      </c>
      <c r="U111" s="18"/>
      <c r="V111" s="18">
        <f>SUM(V107:V110)</f>
        <v>263920</v>
      </c>
      <c r="W111" s="18">
        <f>SUM(W107:W110)</f>
        <v>15591</v>
      </c>
      <c r="X111" s="18">
        <f>SUM(X107:X110)</f>
        <v>0</v>
      </c>
      <c r="Y111" s="18"/>
      <c r="Z111" s="18">
        <f>SUM(Z107:Z110)</f>
        <v>0</v>
      </c>
      <c r="AA111" s="18"/>
      <c r="AB111" s="18">
        <f t="shared" si="15"/>
        <v>279511</v>
      </c>
      <c r="AC111" s="16"/>
      <c r="AD111" s="18">
        <f t="shared" ref="AD111:AI111" si="22">SUM(AD107:AD110)</f>
        <v>0</v>
      </c>
      <c r="AE111" s="18">
        <f t="shared" si="22"/>
        <v>0</v>
      </c>
      <c r="AF111" s="18">
        <f t="shared" si="22"/>
        <v>200</v>
      </c>
      <c r="AG111" s="18">
        <f t="shared" si="22"/>
        <v>11028</v>
      </c>
      <c r="AH111" s="18">
        <f t="shared" si="22"/>
        <v>0</v>
      </c>
      <c r="AI111" s="18">
        <f t="shared" si="22"/>
        <v>0</v>
      </c>
      <c r="AJ111" s="18"/>
      <c r="AK111" s="18">
        <f t="shared" si="16"/>
        <v>11228</v>
      </c>
      <c r="AM111" s="18">
        <f t="shared" si="17"/>
        <v>290739</v>
      </c>
    </row>
    <row r="112" spans="1:39" s="41" customFormat="1" hidden="1" outlineLevel="1" x14ac:dyDescent="0.15">
      <c r="A112" s="41" t="s">
        <v>318</v>
      </c>
      <c r="B112" s="41" t="s">
        <v>84</v>
      </c>
      <c r="C112" s="42"/>
      <c r="D112" s="42"/>
      <c r="E112" s="42"/>
      <c r="F112" s="26"/>
      <c r="G112" s="42">
        <v>6720</v>
      </c>
      <c r="H112" s="26"/>
      <c r="I112" s="18">
        <f t="shared" si="12"/>
        <v>6720</v>
      </c>
      <c r="J112" s="25"/>
      <c r="K112" s="42"/>
      <c r="L112" s="42"/>
      <c r="M112" s="42"/>
      <c r="N112" s="42"/>
      <c r="O112" s="26"/>
      <c r="P112" s="42"/>
      <c r="Q112" s="42"/>
      <c r="R112" s="18">
        <f t="shared" si="13"/>
        <v>0</v>
      </c>
      <c r="S112" s="18"/>
      <c r="T112" s="18">
        <f t="shared" si="14"/>
        <v>6720</v>
      </c>
      <c r="U112" s="27"/>
      <c r="V112" s="42"/>
      <c r="W112" s="42"/>
      <c r="X112" s="42"/>
      <c r="Y112" s="42"/>
      <c r="Z112" s="42">
        <v>1500</v>
      </c>
      <c r="AA112" s="42"/>
      <c r="AB112" s="18">
        <f t="shared" si="15"/>
        <v>1500</v>
      </c>
      <c r="AC112" s="25"/>
      <c r="AD112" s="42"/>
      <c r="AE112" s="42"/>
      <c r="AF112" s="42"/>
      <c r="AG112" s="42"/>
      <c r="AH112" s="42"/>
      <c r="AI112" s="42"/>
      <c r="AJ112" s="42"/>
      <c r="AK112" s="18">
        <f t="shared" si="16"/>
        <v>0</v>
      </c>
      <c r="AL112" s="28"/>
      <c r="AM112" s="18">
        <f t="shared" si="17"/>
        <v>1500</v>
      </c>
    </row>
    <row r="113" spans="1:39" s="41" customFormat="1" hidden="1" outlineLevel="1" x14ac:dyDescent="0.15">
      <c r="B113" s="41" t="s">
        <v>95</v>
      </c>
      <c r="C113" s="42"/>
      <c r="D113" s="42"/>
      <c r="E113" s="42"/>
      <c r="F113" s="26"/>
      <c r="G113" s="42">
        <v>3683</v>
      </c>
      <c r="H113" s="26"/>
      <c r="I113" s="18">
        <f t="shared" si="12"/>
        <v>3683</v>
      </c>
      <c r="J113" s="25"/>
      <c r="K113" s="42"/>
      <c r="L113" s="42"/>
      <c r="M113" s="42"/>
      <c r="N113" s="42"/>
      <c r="O113" s="26"/>
      <c r="P113" s="42"/>
      <c r="Q113" s="42"/>
      <c r="R113" s="18">
        <f t="shared" si="13"/>
        <v>0</v>
      </c>
      <c r="S113" s="18"/>
      <c r="T113" s="18">
        <f t="shared" si="14"/>
        <v>3683</v>
      </c>
      <c r="U113" s="27"/>
      <c r="V113" s="42"/>
      <c r="W113" s="42"/>
      <c r="X113" s="42"/>
      <c r="Y113" s="42"/>
      <c r="Z113" s="42">
        <v>1979</v>
      </c>
      <c r="AA113" s="42"/>
      <c r="AB113" s="18">
        <f t="shared" si="15"/>
        <v>1979</v>
      </c>
      <c r="AC113" s="25"/>
      <c r="AD113" s="42"/>
      <c r="AE113" s="42"/>
      <c r="AF113" s="42"/>
      <c r="AG113" s="42"/>
      <c r="AH113" s="42"/>
      <c r="AI113" s="42"/>
      <c r="AJ113" s="42"/>
      <c r="AK113" s="18">
        <f t="shared" si="16"/>
        <v>0</v>
      </c>
      <c r="AL113" s="28"/>
      <c r="AM113" s="18">
        <f t="shared" si="17"/>
        <v>1979</v>
      </c>
    </row>
    <row r="114" spans="1:39" s="41" customFormat="1" hidden="1" outlineLevel="1" x14ac:dyDescent="0.15">
      <c r="B114" s="41" t="s">
        <v>115</v>
      </c>
      <c r="C114" s="42"/>
      <c r="D114" s="42"/>
      <c r="E114" s="42"/>
      <c r="F114" s="26"/>
      <c r="G114" s="42"/>
      <c r="H114" s="26"/>
      <c r="I114" s="18">
        <f t="shared" si="12"/>
        <v>0</v>
      </c>
      <c r="J114" s="25"/>
      <c r="K114" s="42">
        <v>44507</v>
      </c>
      <c r="L114" s="42"/>
      <c r="M114" s="42"/>
      <c r="N114" s="42"/>
      <c r="O114" s="26"/>
      <c r="P114" s="42"/>
      <c r="Q114" s="42"/>
      <c r="R114" s="18">
        <f t="shared" si="13"/>
        <v>44507</v>
      </c>
      <c r="S114" s="18"/>
      <c r="T114" s="18">
        <f t="shared" si="14"/>
        <v>44507</v>
      </c>
      <c r="U114" s="27"/>
      <c r="V114" s="42"/>
      <c r="W114" s="42"/>
      <c r="X114" s="42"/>
      <c r="Y114" s="42"/>
      <c r="Z114" s="42"/>
      <c r="AA114" s="42"/>
      <c r="AB114" s="18">
        <f t="shared" si="15"/>
        <v>0</v>
      </c>
      <c r="AC114" s="25"/>
      <c r="AD114" s="42">
        <v>53778</v>
      </c>
      <c r="AE114" s="42"/>
      <c r="AF114" s="42"/>
      <c r="AG114" s="42"/>
      <c r="AH114" s="42"/>
      <c r="AI114" s="42"/>
      <c r="AJ114" s="42"/>
      <c r="AK114" s="18">
        <f t="shared" si="16"/>
        <v>53778</v>
      </c>
      <c r="AL114" s="28"/>
      <c r="AM114" s="18">
        <f t="shared" si="17"/>
        <v>53778</v>
      </c>
    </row>
    <row r="115" spans="1:39" s="41" customFormat="1" hidden="1" outlineLevel="1" x14ac:dyDescent="0.15">
      <c r="B115" s="41" t="s">
        <v>209</v>
      </c>
      <c r="C115" s="42"/>
      <c r="D115" s="42"/>
      <c r="E115" s="42"/>
      <c r="F115" s="26"/>
      <c r="G115" s="42"/>
      <c r="H115" s="26"/>
      <c r="I115" s="18">
        <f t="shared" si="12"/>
        <v>0</v>
      </c>
      <c r="J115" s="25"/>
      <c r="K115" s="42"/>
      <c r="L115" s="42"/>
      <c r="M115" s="42"/>
      <c r="N115" s="42"/>
      <c r="O115" s="26"/>
      <c r="P115" s="42">
        <v>5572.73</v>
      </c>
      <c r="Q115" s="42"/>
      <c r="R115" s="18">
        <f t="shared" si="13"/>
        <v>5572.73</v>
      </c>
      <c r="S115" s="18"/>
      <c r="T115" s="18">
        <f t="shared" si="14"/>
        <v>5572.73</v>
      </c>
      <c r="U115" s="27"/>
      <c r="V115" s="42"/>
      <c r="W115" s="42"/>
      <c r="X115" s="42"/>
      <c r="Y115" s="42"/>
      <c r="Z115" s="42"/>
      <c r="AA115" s="42"/>
      <c r="AB115" s="18">
        <f t="shared" si="15"/>
        <v>0</v>
      </c>
      <c r="AC115" s="25"/>
      <c r="AD115" s="42"/>
      <c r="AE115" s="42"/>
      <c r="AF115" s="42"/>
      <c r="AG115" s="42"/>
      <c r="AH115" s="42"/>
      <c r="AI115" s="42">
        <v>2890.73</v>
      </c>
      <c r="AJ115" s="42"/>
      <c r="AK115" s="18">
        <f t="shared" si="16"/>
        <v>2890.73</v>
      </c>
      <c r="AL115" s="28"/>
      <c r="AM115" s="18">
        <f t="shared" si="17"/>
        <v>2890.73</v>
      </c>
    </row>
    <row r="116" spans="1:39" s="41" customFormat="1" hidden="1" outlineLevel="1" x14ac:dyDescent="0.15">
      <c r="B116" s="41" t="s">
        <v>52</v>
      </c>
      <c r="C116" s="42"/>
      <c r="D116" s="42">
        <v>59024</v>
      </c>
      <c r="E116" s="42">
        <v>2807</v>
      </c>
      <c r="F116" s="26"/>
      <c r="G116" s="42"/>
      <c r="H116" s="26"/>
      <c r="I116" s="18">
        <f t="shared" si="12"/>
        <v>61831</v>
      </c>
      <c r="J116" s="25"/>
      <c r="K116" s="42"/>
      <c r="L116" s="42"/>
      <c r="M116" s="42"/>
      <c r="N116" s="42"/>
      <c r="O116" s="26"/>
      <c r="P116" s="42"/>
      <c r="Q116" s="42"/>
      <c r="R116" s="18">
        <f t="shared" si="13"/>
        <v>0</v>
      </c>
      <c r="S116" s="18"/>
      <c r="T116" s="18">
        <f t="shared" si="14"/>
        <v>61831</v>
      </c>
      <c r="U116" s="27"/>
      <c r="V116" s="42"/>
      <c r="W116" s="42">
        <v>83858</v>
      </c>
      <c r="X116" s="42">
        <v>31261</v>
      </c>
      <c r="Y116" s="42"/>
      <c r="Z116" s="42"/>
      <c r="AA116" s="42"/>
      <c r="AB116" s="18">
        <f t="shared" si="15"/>
        <v>115119</v>
      </c>
      <c r="AC116" s="25"/>
      <c r="AD116" s="42"/>
      <c r="AE116" s="42"/>
      <c r="AF116" s="42"/>
      <c r="AG116" s="42"/>
      <c r="AH116" s="42"/>
      <c r="AI116" s="42"/>
      <c r="AJ116" s="42"/>
      <c r="AK116" s="18">
        <f t="shared" si="16"/>
        <v>0</v>
      </c>
      <c r="AL116" s="28"/>
      <c r="AM116" s="18">
        <f t="shared" si="17"/>
        <v>115119</v>
      </c>
    </row>
    <row r="117" spans="1:39" s="41" customFormat="1" hidden="1" outlineLevel="1" x14ac:dyDescent="0.15">
      <c r="B117" s="41" t="s">
        <v>255</v>
      </c>
      <c r="C117" s="42"/>
      <c r="D117" s="42"/>
      <c r="E117" s="42"/>
      <c r="F117" s="26"/>
      <c r="G117" s="42"/>
      <c r="H117" s="26"/>
      <c r="I117" s="18">
        <f t="shared" si="12"/>
        <v>0</v>
      </c>
      <c r="J117" s="25"/>
      <c r="K117" s="42"/>
      <c r="L117" s="42"/>
      <c r="M117" s="42">
        <v>3000</v>
      </c>
      <c r="N117" s="42"/>
      <c r="O117" s="26"/>
      <c r="P117" s="42"/>
      <c r="Q117" s="42"/>
      <c r="R117" s="18">
        <f t="shared" si="13"/>
        <v>3000</v>
      </c>
      <c r="S117" s="18"/>
      <c r="T117" s="18">
        <f t="shared" si="14"/>
        <v>3000</v>
      </c>
      <c r="U117" s="27"/>
      <c r="V117" s="42"/>
      <c r="W117" s="42"/>
      <c r="X117" s="42"/>
      <c r="Y117" s="42"/>
      <c r="Z117" s="42"/>
      <c r="AA117" s="42"/>
      <c r="AB117" s="18">
        <f t="shared" si="15"/>
        <v>0</v>
      </c>
      <c r="AC117" s="25"/>
      <c r="AD117" s="42"/>
      <c r="AE117" s="42"/>
      <c r="AF117" s="42"/>
      <c r="AG117" s="42"/>
      <c r="AH117" s="42"/>
      <c r="AI117" s="42"/>
      <c r="AJ117" s="42"/>
      <c r="AK117" s="18">
        <f t="shared" si="16"/>
        <v>0</v>
      </c>
      <c r="AL117" s="28"/>
      <c r="AM117" s="18">
        <f t="shared" si="17"/>
        <v>0</v>
      </c>
    </row>
    <row r="118" spans="1:39" s="41" customFormat="1" hidden="1" outlineLevel="1" x14ac:dyDescent="0.15">
      <c r="B118" s="41" t="s">
        <v>183</v>
      </c>
      <c r="C118" s="42"/>
      <c r="D118" s="42"/>
      <c r="E118" s="42"/>
      <c r="F118" s="26"/>
      <c r="G118" s="42"/>
      <c r="H118" s="26"/>
      <c r="I118" s="18">
        <f t="shared" si="12"/>
        <v>0</v>
      </c>
      <c r="J118" s="25"/>
      <c r="K118" s="42"/>
      <c r="L118" s="42"/>
      <c r="M118" s="42"/>
      <c r="N118" s="42"/>
      <c r="O118" s="26"/>
      <c r="P118" s="42"/>
      <c r="Q118" s="42"/>
      <c r="R118" s="18">
        <f t="shared" si="13"/>
        <v>0</v>
      </c>
      <c r="S118" s="18"/>
      <c r="T118" s="18">
        <f t="shared" si="14"/>
        <v>0</v>
      </c>
      <c r="U118" s="27"/>
      <c r="V118" s="42"/>
      <c r="W118" s="42"/>
      <c r="X118" s="42"/>
      <c r="Y118" s="42"/>
      <c r="Z118" s="42"/>
      <c r="AA118" s="42"/>
      <c r="AB118" s="18">
        <f t="shared" si="15"/>
        <v>0</v>
      </c>
      <c r="AC118" s="25"/>
      <c r="AD118" s="42"/>
      <c r="AE118" s="42"/>
      <c r="AF118" s="42"/>
      <c r="AG118" s="42">
        <v>4009</v>
      </c>
      <c r="AH118" s="42"/>
      <c r="AI118" s="42"/>
      <c r="AJ118" s="42"/>
      <c r="AK118" s="18">
        <f t="shared" si="16"/>
        <v>4009</v>
      </c>
      <c r="AL118" s="28"/>
      <c r="AM118" s="18">
        <f t="shared" si="17"/>
        <v>4009</v>
      </c>
    </row>
    <row r="119" spans="1:39" s="41" customFormat="1" hidden="1" outlineLevel="1" x14ac:dyDescent="0.15">
      <c r="B119" s="41" t="s">
        <v>184</v>
      </c>
      <c r="C119" s="42"/>
      <c r="D119" s="42"/>
      <c r="E119" s="42"/>
      <c r="F119" s="26"/>
      <c r="G119" s="42"/>
      <c r="H119" s="26"/>
      <c r="I119" s="18">
        <f t="shared" si="12"/>
        <v>0</v>
      </c>
      <c r="J119" s="25"/>
      <c r="K119" s="42"/>
      <c r="L119" s="42"/>
      <c r="M119" s="42"/>
      <c r="N119" s="42">
        <v>2264</v>
      </c>
      <c r="O119" s="26"/>
      <c r="P119" s="42"/>
      <c r="Q119" s="42"/>
      <c r="R119" s="18">
        <f t="shared" si="13"/>
        <v>2264</v>
      </c>
      <c r="S119" s="18"/>
      <c r="T119" s="18">
        <f t="shared" si="14"/>
        <v>2264</v>
      </c>
      <c r="U119" s="27"/>
      <c r="V119" s="42"/>
      <c r="W119" s="42"/>
      <c r="X119" s="42"/>
      <c r="Y119" s="42"/>
      <c r="Z119" s="42"/>
      <c r="AA119" s="42"/>
      <c r="AB119" s="18">
        <f t="shared" si="15"/>
        <v>0</v>
      </c>
      <c r="AC119" s="25"/>
      <c r="AD119" s="42"/>
      <c r="AE119" s="42"/>
      <c r="AF119" s="42"/>
      <c r="AG119" s="42">
        <v>2518</v>
      </c>
      <c r="AH119" s="42"/>
      <c r="AI119" s="42"/>
      <c r="AJ119" s="42"/>
      <c r="AK119" s="18">
        <f t="shared" si="16"/>
        <v>2518</v>
      </c>
      <c r="AL119" s="28"/>
      <c r="AM119" s="18">
        <f t="shared" si="17"/>
        <v>2518</v>
      </c>
    </row>
    <row r="120" spans="1:39" s="41" customFormat="1" hidden="1" outlineLevel="1" x14ac:dyDescent="0.15">
      <c r="B120" s="41" t="s">
        <v>224</v>
      </c>
      <c r="C120" s="42"/>
      <c r="D120" s="42"/>
      <c r="E120" s="42"/>
      <c r="F120" s="26"/>
      <c r="G120" s="42"/>
      <c r="H120" s="26"/>
      <c r="I120" s="18">
        <f t="shared" si="12"/>
        <v>0</v>
      </c>
      <c r="J120" s="25"/>
      <c r="K120" s="42"/>
      <c r="L120" s="42"/>
      <c r="M120" s="42"/>
      <c r="N120" s="42"/>
      <c r="O120" s="26"/>
      <c r="P120" s="42">
        <v>118.18</v>
      </c>
      <c r="Q120" s="42"/>
      <c r="R120" s="18">
        <f t="shared" si="13"/>
        <v>118.18</v>
      </c>
      <c r="S120" s="18"/>
      <c r="T120" s="18">
        <f t="shared" si="14"/>
        <v>118.18</v>
      </c>
      <c r="U120" s="27"/>
      <c r="V120" s="42"/>
      <c r="W120" s="42"/>
      <c r="X120" s="42"/>
      <c r="Y120" s="42"/>
      <c r="Z120" s="42"/>
      <c r="AA120" s="42"/>
      <c r="AB120" s="18">
        <f t="shared" si="15"/>
        <v>0</v>
      </c>
      <c r="AC120" s="25"/>
      <c r="AD120" s="42"/>
      <c r="AE120" s="42"/>
      <c r="AF120" s="42"/>
      <c r="AG120" s="42"/>
      <c r="AH120" s="42"/>
      <c r="AI120" s="42"/>
      <c r="AJ120" s="42"/>
      <c r="AK120" s="18">
        <f t="shared" si="16"/>
        <v>0</v>
      </c>
      <c r="AL120" s="28"/>
      <c r="AM120" s="18">
        <f t="shared" si="17"/>
        <v>0</v>
      </c>
    </row>
    <row r="121" spans="1:39" collapsed="1" x14ac:dyDescent="0.15">
      <c r="A121" s="3" t="s">
        <v>318</v>
      </c>
      <c r="C121" s="18">
        <f>SUM(C112:C120)</f>
        <v>0</v>
      </c>
      <c r="D121" s="18">
        <f>SUM(D112:D120)</f>
        <v>59024</v>
      </c>
      <c r="E121" s="18">
        <f>SUM(E112:E120)</f>
        <v>2807</v>
      </c>
      <c r="F121" s="17"/>
      <c r="G121" s="18">
        <f>SUM(G112:G120)</f>
        <v>10403</v>
      </c>
      <c r="H121" s="17"/>
      <c r="I121" s="18">
        <f t="shared" si="12"/>
        <v>72234</v>
      </c>
      <c r="J121" s="16"/>
      <c r="K121" s="18">
        <f>SUM(K112:K120)</f>
        <v>44507</v>
      </c>
      <c r="L121" s="18">
        <f>SUM(L112:L120)</f>
        <v>0</v>
      </c>
      <c r="M121" s="18">
        <f>SUM(M112:M120)</f>
        <v>3000</v>
      </c>
      <c r="N121" s="18">
        <f>SUM(N112:N120)</f>
        <v>2264</v>
      </c>
      <c r="O121" s="17"/>
      <c r="P121" s="18">
        <f>SUM(P112:P120)</f>
        <v>5690.91</v>
      </c>
      <c r="Q121" s="18">
        <v>0</v>
      </c>
      <c r="R121" s="18">
        <f t="shared" si="13"/>
        <v>55461.91</v>
      </c>
      <c r="S121" s="18"/>
      <c r="T121" s="18">
        <f t="shared" si="14"/>
        <v>127695.91</v>
      </c>
      <c r="U121" s="18"/>
      <c r="V121" s="18">
        <f>SUM(V112:V120)</f>
        <v>0</v>
      </c>
      <c r="W121" s="18">
        <f>SUM(W112:W120)</f>
        <v>83858</v>
      </c>
      <c r="X121" s="18">
        <f>SUM(X112:X120)</f>
        <v>31261</v>
      </c>
      <c r="Y121" s="18"/>
      <c r="Z121" s="18">
        <f>SUM(Z112:Z120)</f>
        <v>3479</v>
      </c>
      <c r="AA121" s="18"/>
      <c r="AB121" s="18">
        <f t="shared" si="15"/>
        <v>118598</v>
      </c>
      <c r="AC121" s="16"/>
      <c r="AD121" s="18">
        <f t="shared" ref="AD121:AI121" si="23">SUM(AD112:AD120)</f>
        <v>53778</v>
      </c>
      <c r="AE121" s="18">
        <f t="shared" si="23"/>
        <v>0</v>
      </c>
      <c r="AF121" s="18">
        <f t="shared" si="23"/>
        <v>0</v>
      </c>
      <c r="AG121" s="18">
        <f t="shared" si="23"/>
        <v>6527</v>
      </c>
      <c r="AH121" s="18">
        <f t="shared" si="23"/>
        <v>0</v>
      </c>
      <c r="AI121" s="18">
        <f t="shared" si="23"/>
        <v>2890.73</v>
      </c>
      <c r="AJ121" s="18"/>
      <c r="AK121" s="18">
        <f t="shared" si="16"/>
        <v>63195.73</v>
      </c>
      <c r="AM121" s="18">
        <f t="shared" si="17"/>
        <v>181793.73</v>
      </c>
    </row>
    <row r="122" spans="1:39" x14ac:dyDescent="0.15">
      <c r="C122" s="18"/>
      <c r="D122" s="18"/>
      <c r="E122" s="18"/>
      <c r="F122" s="17"/>
      <c r="G122" s="18"/>
      <c r="H122" s="17"/>
      <c r="I122" s="18"/>
      <c r="J122" s="16"/>
      <c r="K122" s="18"/>
      <c r="L122" s="18"/>
      <c r="M122" s="18"/>
      <c r="N122" s="18"/>
      <c r="O122" s="17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6"/>
      <c r="AD122" s="18"/>
      <c r="AE122" s="18"/>
      <c r="AF122" s="18"/>
      <c r="AG122" s="18"/>
      <c r="AH122" s="18"/>
      <c r="AI122" s="18"/>
      <c r="AJ122" s="18"/>
      <c r="AK122" s="18"/>
      <c r="AM122" s="18"/>
    </row>
    <row r="123" spans="1:39" ht="15" customHeight="1" x14ac:dyDescent="0.15">
      <c r="A123" s="43" t="s">
        <v>97</v>
      </c>
      <c r="B123" s="43"/>
      <c r="C123" s="44">
        <v>1993353</v>
      </c>
      <c r="D123" s="44">
        <v>1815858</v>
      </c>
      <c r="E123" s="44">
        <v>435600</v>
      </c>
      <c r="F123" s="197"/>
      <c r="G123" s="44">
        <v>163692</v>
      </c>
      <c r="H123" s="197"/>
      <c r="I123" s="18">
        <f t="shared" si="12"/>
        <v>4408503</v>
      </c>
      <c r="J123" s="45"/>
      <c r="K123" s="44">
        <v>501022</v>
      </c>
      <c r="L123" s="44">
        <v>467852.2</v>
      </c>
      <c r="M123" s="44">
        <v>127338</v>
      </c>
      <c r="N123" s="44">
        <v>133254</v>
      </c>
      <c r="O123" s="17"/>
      <c r="P123" s="44">
        <v>135544.12</v>
      </c>
      <c r="Q123" s="44">
        <f>SUM(Q21:Q121)</f>
        <v>47695</v>
      </c>
      <c r="R123" s="18">
        <f t="shared" si="13"/>
        <v>1365010.3199999998</v>
      </c>
      <c r="S123" s="18"/>
      <c r="T123" s="18">
        <f t="shared" si="14"/>
        <v>5773513.3200000003</v>
      </c>
      <c r="U123" s="44"/>
      <c r="V123" s="44">
        <v>1967081</v>
      </c>
      <c r="W123" s="44">
        <v>1789331</v>
      </c>
      <c r="X123" s="44">
        <v>424320</v>
      </c>
      <c r="Y123" s="44"/>
      <c r="Z123" s="44">
        <v>289817</v>
      </c>
      <c r="AA123" s="44"/>
      <c r="AB123" s="18">
        <f t="shared" si="15"/>
        <v>4470549</v>
      </c>
      <c r="AC123" s="45"/>
      <c r="AD123" s="44">
        <v>526063</v>
      </c>
      <c r="AE123" s="44">
        <v>452646.21</v>
      </c>
      <c r="AF123" s="44">
        <v>114699</v>
      </c>
      <c r="AG123" s="44">
        <v>318374</v>
      </c>
      <c r="AH123" s="46">
        <f>SUM(AH21,AH33,AH53,AH63,AH75,AH86,AH92,AH99,AH101,AH106,AH111,AH121)</f>
        <v>38206</v>
      </c>
      <c r="AI123" s="44">
        <v>127009.18</v>
      </c>
      <c r="AJ123" s="44"/>
      <c r="AK123" s="18">
        <f t="shared" si="16"/>
        <v>1576997.39</v>
      </c>
      <c r="AM123" s="18">
        <f t="shared" si="17"/>
        <v>6047546.3899999997</v>
      </c>
    </row>
    <row r="124" spans="1:39" hidden="1" outlineLevel="1" x14ac:dyDescent="0.15">
      <c r="B124" s="43" t="s">
        <v>319</v>
      </c>
      <c r="C124" s="44">
        <f>SUM(C21,C33,C53,C63,C75,C86,C92,C99,C101,C106,C111,C121)</f>
        <v>1993353</v>
      </c>
      <c r="D124" s="44">
        <f>SUM(D21,D33,D53,D63,D75,D86,D92,D99,D101,D106,D111,D121)</f>
        <v>1815858</v>
      </c>
      <c r="E124" s="44">
        <f>SUM(E21,E33,E53,E63,E75,E86,E92,E99,E101,E106,E111,E121)</f>
        <v>435600</v>
      </c>
      <c r="F124" s="197"/>
      <c r="G124" s="44">
        <f>SUM(G21,G33,G53,G63,G75,G86,G92,G99,G101,G106,G111,G121)</f>
        <v>163692</v>
      </c>
      <c r="H124" s="197"/>
      <c r="I124" s="44">
        <f>SUM(I21,I33,I53,I63,I75,I86,I92,I99,I101,I106,I111,I121)</f>
        <v>4408503</v>
      </c>
      <c r="J124" s="45"/>
      <c r="K124" s="44">
        <f>SUM(K21,K33,K53,K63,K75,K86,K92,K99,K101,K106,K111,K121)</f>
        <v>501022</v>
      </c>
      <c r="L124" s="44">
        <f>SUM(L21,L33,L53,L63,L75,L86,L92,L99,L101,L106,L111,L121)</f>
        <v>467852.2</v>
      </c>
      <c r="M124" s="44">
        <f>SUM(M21,M33,M53,M63,M75,M86,M92,M99,M101,M106,M111,M121)</f>
        <v>127338</v>
      </c>
      <c r="N124" s="44">
        <f>SUM(N21,N33,N53,N63,N75,N86,N92,N99,N101,N106,N111,N121)</f>
        <v>133256</v>
      </c>
      <c r="O124" s="197"/>
      <c r="P124" s="44">
        <f>SUM(P21,P33,P53,P63,P75,P86,P92,P99,P101,P106,P111,P121)</f>
        <v>135544.12</v>
      </c>
      <c r="Q124" s="44">
        <f>SUM(Q21,Q33,Q53,Q63,Q75,Q86,Q92,Q99,Q101,Q106,Q111,Q121)</f>
        <v>47695</v>
      </c>
      <c r="R124" s="44">
        <f>SUM(R21,R33,R53,R63,R75,R86,R92,R99,R101,R106,R111,R121)</f>
        <v>1412707.32</v>
      </c>
      <c r="S124" s="44"/>
      <c r="T124" s="44">
        <f>SUM(T21,T33,T53,T63,T75,T86,T92,T99,T101,T106,T111,T121)</f>
        <v>5821210.3200000003</v>
      </c>
      <c r="U124" s="44"/>
      <c r="V124" s="44">
        <f>SUM(V21,V33,V53,V63,V75,V86,V92,V99,V101,V106,V111,V121)</f>
        <v>1967081</v>
      </c>
      <c r="W124" s="44">
        <f>SUM(W21,W33,W53,W63,W75,W86,W92,W99,W101,W106,W111,W121)</f>
        <v>1789331</v>
      </c>
      <c r="X124" s="44">
        <f>SUM(X21,X33,X53,X63,X75,X86,X92,X99,X101,X106,X111,X121)</f>
        <v>424320</v>
      </c>
      <c r="Y124" s="47"/>
      <c r="Z124" s="47">
        <f>SUM(Z21,Z33,Z53,Z63,Z75,Z86,Z92,Z99,Z101,Z106,Z111,Z121)</f>
        <v>289817</v>
      </c>
      <c r="AA124" s="47"/>
      <c r="AB124" s="47">
        <f>SUM(AB21,AB33,AB53,AB63,AB75,AB86,AB92,AB99,AB101,AB106,AB111,AB121)</f>
        <v>4470549</v>
      </c>
      <c r="AC124" s="48"/>
      <c r="AD124" s="47">
        <f t="shared" ref="AD124:AK124" si="24">SUM(AD21,AD33,AD53,AD63,AD75,AD86,AD92,AD99,AD101,AD106,AD111,AD121)</f>
        <v>526063</v>
      </c>
      <c r="AE124" s="47">
        <f t="shared" si="24"/>
        <v>452646.21</v>
      </c>
      <c r="AF124" s="47">
        <f t="shared" si="24"/>
        <v>114699</v>
      </c>
      <c r="AG124" s="47">
        <f t="shared" si="24"/>
        <v>318374</v>
      </c>
      <c r="AH124" s="47">
        <f t="shared" si="24"/>
        <v>38206</v>
      </c>
      <c r="AI124" s="47">
        <f t="shared" si="24"/>
        <v>127009.18</v>
      </c>
      <c r="AJ124" s="47"/>
      <c r="AK124" s="47">
        <f t="shared" si="24"/>
        <v>1576997.3900000001</v>
      </c>
      <c r="AM124" s="18">
        <f t="shared" si="17"/>
        <v>6047546.3900000006</v>
      </c>
    </row>
    <row r="125" spans="1:39" collapsed="1" x14ac:dyDescent="0.15">
      <c r="B125" s="43"/>
      <c r="C125" s="44"/>
      <c r="D125" s="44"/>
      <c r="E125" s="44"/>
      <c r="F125" s="197"/>
      <c r="G125" s="44"/>
      <c r="H125" s="197"/>
      <c r="I125" s="44"/>
      <c r="J125" s="45"/>
      <c r="K125" s="44"/>
      <c r="L125" s="44"/>
      <c r="M125" s="44"/>
      <c r="N125" s="44"/>
      <c r="O125" s="17"/>
      <c r="P125" s="44"/>
      <c r="Q125" s="44"/>
      <c r="R125" s="44"/>
      <c r="S125" s="44"/>
      <c r="T125" s="44"/>
      <c r="U125" s="44"/>
      <c r="V125" s="44"/>
      <c r="W125" s="44"/>
      <c r="X125" s="44"/>
      <c r="Y125" s="47"/>
      <c r="Z125" s="47"/>
      <c r="AA125" s="47"/>
      <c r="AB125" s="47"/>
      <c r="AC125" s="48"/>
      <c r="AD125" s="47"/>
      <c r="AE125" s="47"/>
      <c r="AF125" s="47"/>
      <c r="AG125" s="47"/>
      <c r="AH125" s="18"/>
      <c r="AI125" s="47"/>
      <c r="AJ125" s="47"/>
    </row>
    <row r="126" spans="1:39" x14ac:dyDescent="0.15">
      <c r="C126" s="18"/>
      <c r="D126" s="18"/>
      <c r="E126" s="18"/>
      <c r="F126" s="17"/>
      <c r="G126" s="18"/>
      <c r="H126" s="17"/>
      <c r="I126" s="18"/>
      <c r="J126" s="16"/>
      <c r="K126" s="18"/>
      <c r="L126" s="18"/>
      <c r="M126" s="18"/>
      <c r="N126" s="18"/>
      <c r="O126" s="17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6"/>
      <c r="AD126" s="18"/>
      <c r="AE126" s="18"/>
      <c r="AF126" s="18"/>
      <c r="AG126" s="18"/>
      <c r="AH126" s="18"/>
      <c r="AI126" s="18"/>
      <c r="AJ126" s="18"/>
    </row>
    <row r="127" spans="1:39" x14ac:dyDescent="0.15">
      <c r="C127" s="18"/>
      <c r="D127" s="18"/>
      <c r="E127" s="18"/>
      <c r="F127" s="17"/>
      <c r="G127" s="18"/>
      <c r="H127" s="17"/>
      <c r="I127" s="18"/>
      <c r="J127" s="16"/>
      <c r="K127" s="18"/>
      <c r="L127" s="18"/>
      <c r="M127" s="18"/>
      <c r="N127" s="18"/>
      <c r="O127" s="17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6"/>
      <c r="AD127" s="18"/>
      <c r="AE127" s="18"/>
      <c r="AF127" s="18"/>
      <c r="AG127" s="18"/>
      <c r="AH127" s="18"/>
      <c r="AI127" s="18"/>
      <c r="AJ127" s="18"/>
    </row>
    <row r="128" spans="1:39" ht="16" x14ac:dyDescent="0.2">
      <c r="A128" s="1" t="s">
        <v>92</v>
      </c>
      <c r="B128" s="43"/>
      <c r="C128" s="18"/>
      <c r="D128" s="18"/>
      <c r="E128" s="18"/>
      <c r="F128" s="17"/>
      <c r="G128" s="18"/>
      <c r="H128" s="17"/>
      <c r="I128" s="18"/>
      <c r="J128" s="16"/>
      <c r="K128" s="18"/>
      <c r="L128" s="18"/>
      <c r="M128" s="18"/>
      <c r="N128" s="18"/>
      <c r="O128" s="17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6"/>
      <c r="AD128" s="18"/>
      <c r="AE128" s="18"/>
      <c r="AF128" s="18"/>
      <c r="AG128" s="18"/>
      <c r="AH128" s="18"/>
      <c r="AI128" s="18"/>
      <c r="AJ128" s="18"/>
    </row>
    <row r="129" spans="1:38" x14ac:dyDescent="0.15">
      <c r="B129" s="43"/>
      <c r="C129" s="18"/>
      <c r="D129" s="18"/>
      <c r="E129" s="18"/>
      <c r="F129" s="17"/>
      <c r="G129" s="18"/>
      <c r="H129" s="17"/>
      <c r="I129" s="18"/>
      <c r="J129" s="16"/>
      <c r="K129" s="18"/>
      <c r="L129" s="18"/>
      <c r="M129" s="18"/>
      <c r="N129" s="18"/>
      <c r="O129" s="17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6"/>
      <c r="AD129" s="18"/>
      <c r="AE129" s="18"/>
      <c r="AF129" s="18"/>
      <c r="AG129" s="18"/>
      <c r="AH129" s="18"/>
      <c r="AI129" s="18"/>
      <c r="AJ129" s="18"/>
    </row>
    <row r="130" spans="1:38" s="49" customFormat="1" hidden="1" outlineLevel="1" x14ac:dyDescent="0.15">
      <c r="A130" s="49" t="s">
        <v>320</v>
      </c>
      <c r="B130" s="49" t="s">
        <v>29</v>
      </c>
      <c r="C130" s="50">
        <v>-6000</v>
      </c>
      <c r="D130" s="50"/>
      <c r="E130" s="50"/>
      <c r="F130" s="26"/>
      <c r="G130" s="50"/>
      <c r="H130" s="26"/>
      <c r="I130" s="50"/>
      <c r="J130" s="25"/>
      <c r="K130" s="50"/>
      <c r="L130" s="50"/>
      <c r="M130" s="50"/>
      <c r="N130" s="50"/>
      <c r="O130" s="26"/>
      <c r="P130" s="50"/>
      <c r="Q130" s="50"/>
      <c r="R130" s="50"/>
      <c r="S130" s="50"/>
      <c r="T130" s="27"/>
      <c r="U130" s="27"/>
      <c r="V130" s="50">
        <v>-15000</v>
      </c>
      <c r="W130" s="50"/>
      <c r="X130" s="50"/>
      <c r="Y130" s="50"/>
      <c r="Z130" s="50"/>
      <c r="AA130" s="50"/>
      <c r="AB130" s="50"/>
      <c r="AC130" s="25"/>
      <c r="AD130" s="50"/>
      <c r="AE130" s="50"/>
      <c r="AF130" s="50"/>
      <c r="AG130" s="50"/>
      <c r="AH130" s="50"/>
      <c r="AI130" s="50"/>
      <c r="AJ130" s="50"/>
      <c r="AL130" s="28"/>
    </row>
    <row r="131" spans="1:38" s="49" customFormat="1" hidden="1" outlineLevel="1" x14ac:dyDescent="0.15">
      <c r="B131" s="49" t="s">
        <v>108</v>
      </c>
      <c r="C131" s="50"/>
      <c r="D131" s="50"/>
      <c r="E131" s="50"/>
      <c r="F131" s="26"/>
      <c r="G131" s="50"/>
      <c r="H131" s="26"/>
      <c r="I131" s="50"/>
      <c r="J131" s="25"/>
      <c r="K131" s="50"/>
      <c r="L131" s="50"/>
      <c r="M131" s="50"/>
      <c r="N131" s="50"/>
      <c r="O131" s="26"/>
      <c r="P131" s="50"/>
      <c r="Q131" s="50"/>
      <c r="R131" s="50"/>
      <c r="S131" s="50"/>
      <c r="T131" s="27"/>
      <c r="U131" s="27"/>
      <c r="V131" s="50"/>
      <c r="W131" s="50"/>
      <c r="X131" s="50"/>
      <c r="Y131" s="50"/>
      <c r="Z131" s="50">
        <v>-100</v>
      </c>
      <c r="AA131" s="50"/>
      <c r="AB131" s="50"/>
      <c r="AC131" s="25"/>
      <c r="AD131" s="50"/>
      <c r="AE131" s="50"/>
      <c r="AF131" s="50"/>
      <c r="AG131" s="50"/>
      <c r="AH131" s="50"/>
      <c r="AI131" s="50"/>
      <c r="AJ131" s="50"/>
      <c r="AL131" s="28"/>
    </row>
    <row r="132" spans="1:38" s="49" customFormat="1" hidden="1" outlineLevel="1" x14ac:dyDescent="0.15">
      <c r="B132" s="49" t="s">
        <v>289</v>
      </c>
      <c r="C132" s="50"/>
      <c r="D132" s="50">
        <v>-20518</v>
      </c>
      <c r="E132" s="50"/>
      <c r="F132" s="26"/>
      <c r="G132" s="50"/>
      <c r="H132" s="26"/>
      <c r="I132" s="50"/>
      <c r="J132" s="25"/>
      <c r="K132" s="50"/>
      <c r="L132" s="50"/>
      <c r="M132" s="50"/>
      <c r="N132" s="50"/>
      <c r="O132" s="26"/>
      <c r="P132" s="50"/>
      <c r="Q132" s="50"/>
      <c r="R132" s="50"/>
      <c r="S132" s="50"/>
      <c r="T132" s="27"/>
      <c r="U132" s="27"/>
      <c r="V132" s="50"/>
      <c r="W132" s="50">
        <v>-12123</v>
      </c>
      <c r="X132" s="50"/>
      <c r="Y132" s="50"/>
      <c r="Z132" s="50"/>
      <c r="AA132" s="50"/>
      <c r="AB132" s="50"/>
      <c r="AC132" s="25"/>
      <c r="AD132" s="50"/>
      <c r="AE132" s="50"/>
      <c r="AF132" s="50"/>
      <c r="AG132" s="50"/>
      <c r="AH132" s="50"/>
      <c r="AI132" s="50"/>
      <c r="AJ132" s="50"/>
      <c r="AL132" s="28"/>
    </row>
    <row r="133" spans="1:38" s="49" customFormat="1" hidden="1" outlineLevel="1" x14ac:dyDescent="0.15">
      <c r="B133" s="49" t="s">
        <v>99</v>
      </c>
      <c r="C133" s="50"/>
      <c r="D133" s="50"/>
      <c r="E133" s="50"/>
      <c r="F133" s="26"/>
      <c r="G133" s="50">
        <v>-700</v>
      </c>
      <c r="H133" s="26"/>
      <c r="I133" s="50"/>
      <c r="J133" s="25"/>
      <c r="K133" s="50"/>
      <c r="L133" s="50"/>
      <c r="M133" s="50"/>
      <c r="N133" s="50"/>
      <c r="O133" s="26"/>
      <c r="P133" s="50"/>
      <c r="Q133" s="50"/>
      <c r="R133" s="50"/>
      <c r="S133" s="50"/>
      <c r="T133" s="27"/>
      <c r="U133" s="27"/>
      <c r="V133" s="50"/>
      <c r="W133" s="50"/>
      <c r="X133" s="50"/>
      <c r="Y133" s="50"/>
      <c r="Z133" s="50">
        <v>-600</v>
      </c>
      <c r="AA133" s="50"/>
      <c r="AB133" s="50"/>
      <c r="AC133" s="25"/>
      <c r="AD133" s="50"/>
      <c r="AE133" s="50"/>
      <c r="AF133" s="50"/>
      <c r="AG133" s="50"/>
      <c r="AH133" s="50"/>
      <c r="AI133" s="50"/>
      <c r="AJ133" s="50"/>
      <c r="AL133" s="28"/>
    </row>
    <row r="134" spans="1:38" s="49" customFormat="1" hidden="1" outlineLevel="1" x14ac:dyDescent="0.15">
      <c r="B134" s="49" t="s">
        <v>141</v>
      </c>
      <c r="C134" s="50"/>
      <c r="D134" s="50"/>
      <c r="E134" s="50"/>
      <c r="F134" s="26"/>
      <c r="G134" s="50"/>
      <c r="H134" s="26"/>
      <c r="I134" s="50"/>
      <c r="J134" s="25"/>
      <c r="K134" s="50"/>
      <c r="L134" s="50">
        <v>-2200</v>
      </c>
      <c r="M134" s="50"/>
      <c r="N134" s="50">
        <v>-650</v>
      </c>
      <c r="O134" s="26"/>
      <c r="P134" s="50"/>
      <c r="Q134" s="50"/>
      <c r="R134" s="50"/>
      <c r="S134" s="50"/>
      <c r="T134" s="27"/>
      <c r="U134" s="27"/>
      <c r="V134" s="50"/>
      <c r="W134" s="50"/>
      <c r="X134" s="50"/>
      <c r="Y134" s="50"/>
      <c r="Z134" s="50"/>
      <c r="AA134" s="50"/>
      <c r="AB134" s="50"/>
      <c r="AC134" s="25"/>
      <c r="AD134" s="50"/>
      <c r="AE134" s="50">
        <v>-2150</v>
      </c>
      <c r="AF134" s="50"/>
      <c r="AG134" s="50">
        <v>-650</v>
      </c>
      <c r="AH134" s="50"/>
      <c r="AI134" s="50"/>
      <c r="AJ134" s="50"/>
      <c r="AL134" s="28"/>
    </row>
    <row r="135" spans="1:38" s="49" customFormat="1" hidden="1" outlineLevel="1" x14ac:dyDescent="0.15">
      <c r="B135" s="49" t="s">
        <v>28</v>
      </c>
      <c r="C135" s="50">
        <v>-6280</v>
      </c>
      <c r="D135" s="50"/>
      <c r="E135" s="50"/>
      <c r="F135" s="26"/>
      <c r="G135" s="50"/>
      <c r="H135" s="26"/>
      <c r="I135" s="50"/>
      <c r="J135" s="25"/>
      <c r="K135" s="50"/>
      <c r="L135" s="50"/>
      <c r="M135" s="50"/>
      <c r="N135" s="50"/>
      <c r="O135" s="26"/>
      <c r="P135" s="50"/>
      <c r="Q135" s="50"/>
      <c r="R135" s="50"/>
      <c r="S135" s="50"/>
      <c r="T135" s="27"/>
      <c r="U135" s="27"/>
      <c r="V135" s="50">
        <v>-12060</v>
      </c>
      <c r="W135" s="50"/>
      <c r="X135" s="50"/>
      <c r="Y135" s="50"/>
      <c r="Z135" s="50"/>
      <c r="AA135" s="50"/>
      <c r="AB135" s="50"/>
      <c r="AC135" s="25"/>
      <c r="AD135" s="50"/>
      <c r="AE135" s="50"/>
      <c r="AF135" s="50"/>
      <c r="AG135" s="50"/>
      <c r="AH135" s="50"/>
      <c r="AI135" s="50"/>
      <c r="AJ135" s="50"/>
      <c r="AL135" s="28"/>
    </row>
    <row r="136" spans="1:38" s="49" customFormat="1" hidden="1" outlineLevel="1" x14ac:dyDescent="0.15">
      <c r="B136" s="49" t="s">
        <v>117</v>
      </c>
      <c r="C136" s="50"/>
      <c r="D136" s="50"/>
      <c r="E136" s="50"/>
      <c r="F136" s="26"/>
      <c r="G136" s="50"/>
      <c r="H136" s="26"/>
      <c r="I136" s="50"/>
      <c r="J136" s="25"/>
      <c r="K136" s="50">
        <v>-3450</v>
      </c>
      <c r="L136" s="50"/>
      <c r="M136" s="50"/>
      <c r="N136" s="50"/>
      <c r="O136" s="26"/>
      <c r="P136" s="50"/>
      <c r="Q136" s="50"/>
      <c r="R136" s="50"/>
      <c r="S136" s="50"/>
      <c r="T136" s="27"/>
      <c r="U136" s="27"/>
      <c r="V136" s="50"/>
      <c r="W136" s="50"/>
      <c r="X136" s="50"/>
      <c r="Y136" s="50"/>
      <c r="Z136" s="50"/>
      <c r="AA136" s="50"/>
      <c r="AB136" s="50"/>
      <c r="AC136" s="25"/>
      <c r="AD136" s="50">
        <v>-3300</v>
      </c>
      <c r="AE136" s="50"/>
      <c r="AF136" s="50"/>
      <c r="AG136" s="50"/>
      <c r="AH136" s="50"/>
      <c r="AI136" s="50"/>
      <c r="AJ136" s="50"/>
      <c r="AL136" s="28"/>
    </row>
    <row r="137" spans="1:38" s="49" customFormat="1" hidden="1" outlineLevel="1" x14ac:dyDescent="0.15">
      <c r="B137" s="49" t="s">
        <v>98</v>
      </c>
      <c r="C137" s="50"/>
      <c r="D137" s="50"/>
      <c r="E137" s="50"/>
      <c r="F137" s="26"/>
      <c r="G137" s="50">
        <v>-1014</v>
      </c>
      <c r="H137" s="26"/>
      <c r="I137" s="50"/>
      <c r="J137" s="25"/>
      <c r="K137" s="50"/>
      <c r="L137" s="50"/>
      <c r="M137" s="50"/>
      <c r="N137" s="50"/>
      <c r="O137" s="26"/>
      <c r="P137" s="50"/>
      <c r="Q137" s="50"/>
      <c r="R137" s="50"/>
      <c r="S137" s="50"/>
      <c r="T137" s="27"/>
      <c r="U137" s="27"/>
      <c r="V137" s="50"/>
      <c r="W137" s="50"/>
      <c r="X137" s="50"/>
      <c r="Y137" s="50"/>
      <c r="Z137" s="50">
        <v>-1117</v>
      </c>
      <c r="AA137" s="50"/>
      <c r="AB137" s="50"/>
      <c r="AC137" s="25"/>
      <c r="AD137" s="50"/>
      <c r="AE137" s="50"/>
      <c r="AF137" s="50"/>
      <c r="AG137" s="50">
        <v>-215</v>
      </c>
      <c r="AH137" s="50">
        <v>-120</v>
      </c>
      <c r="AI137" s="50"/>
      <c r="AJ137" s="50"/>
      <c r="AL137" s="28"/>
    </row>
    <row r="138" spans="1:38" s="49" customFormat="1" hidden="1" outlineLevel="1" x14ac:dyDescent="0.15">
      <c r="B138" s="49" t="s">
        <v>228</v>
      </c>
      <c r="C138" s="50"/>
      <c r="D138" s="50">
        <v>-12000</v>
      </c>
      <c r="E138" s="50"/>
      <c r="F138" s="26"/>
      <c r="G138" s="50"/>
      <c r="H138" s="26"/>
      <c r="I138" s="50"/>
      <c r="J138" s="25"/>
      <c r="K138" s="50"/>
      <c r="L138" s="50"/>
      <c r="M138" s="50"/>
      <c r="N138" s="50"/>
      <c r="O138" s="26"/>
      <c r="P138" s="50">
        <v>-7.28</v>
      </c>
      <c r="Q138" s="50"/>
      <c r="R138" s="50"/>
      <c r="S138" s="50"/>
      <c r="T138" s="27"/>
      <c r="U138" s="27"/>
      <c r="V138" s="50"/>
      <c r="W138" s="50">
        <v>-12338</v>
      </c>
      <c r="X138" s="50"/>
      <c r="Y138" s="50"/>
      <c r="Z138" s="50"/>
      <c r="AA138" s="50"/>
      <c r="AB138" s="50"/>
      <c r="AC138" s="25"/>
      <c r="AD138" s="50"/>
      <c r="AE138" s="50"/>
      <c r="AF138" s="50"/>
      <c r="AG138" s="50"/>
      <c r="AH138" s="50"/>
      <c r="AI138" s="50"/>
      <c r="AJ138" s="50"/>
      <c r="AL138" s="28"/>
    </row>
    <row r="139" spans="1:38" s="49" customFormat="1" hidden="1" outlineLevel="1" x14ac:dyDescent="0.15">
      <c r="B139" s="49" t="s">
        <v>32</v>
      </c>
      <c r="C139" s="50">
        <v>-29869</v>
      </c>
      <c r="D139" s="50"/>
      <c r="E139" s="50"/>
      <c r="F139" s="26"/>
      <c r="G139" s="50"/>
      <c r="H139" s="26"/>
      <c r="I139" s="50"/>
      <c r="J139" s="25"/>
      <c r="K139" s="50">
        <v>-918</v>
      </c>
      <c r="L139" s="50"/>
      <c r="M139" s="50"/>
      <c r="N139" s="50"/>
      <c r="O139" s="26"/>
      <c r="P139" s="50"/>
      <c r="Q139" s="50"/>
      <c r="R139" s="50"/>
      <c r="S139" s="50"/>
      <c r="T139" s="27"/>
      <c r="U139" s="27"/>
      <c r="V139" s="50">
        <v>-8834</v>
      </c>
      <c r="W139" s="50"/>
      <c r="X139" s="50"/>
      <c r="Y139" s="50"/>
      <c r="Z139" s="50"/>
      <c r="AA139" s="50"/>
      <c r="AB139" s="50"/>
      <c r="AC139" s="25"/>
      <c r="AD139" s="50">
        <v>-864</v>
      </c>
      <c r="AE139" s="50"/>
      <c r="AF139" s="50"/>
      <c r="AG139" s="50"/>
      <c r="AH139" s="50"/>
      <c r="AI139" s="50"/>
      <c r="AJ139" s="50"/>
      <c r="AL139" s="28"/>
    </row>
    <row r="140" spans="1:38" s="49" customFormat="1" hidden="1" outlineLevel="1" x14ac:dyDescent="0.15">
      <c r="B140" s="49" t="s">
        <v>231</v>
      </c>
      <c r="C140" s="50"/>
      <c r="D140" s="50"/>
      <c r="E140" s="50"/>
      <c r="F140" s="26"/>
      <c r="G140" s="50"/>
      <c r="H140" s="26"/>
      <c r="I140" s="50"/>
      <c r="J140" s="25"/>
      <c r="K140" s="50"/>
      <c r="L140" s="50"/>
      <c r="M140" s="50"/>
      <c r="N140" s="50"/>
      <c r="O140" s="26"/>
      <c r="P140" s="50">
        <v>-2601.75</v>
      </c>
      <c r="Q140" s="50"/>
      <c r="R140" s="50"/>
      <c r="S140" s="50"/>
      <c r="T140" s="27"/>
      <c r="U140" s="27"/>
      <c r="V140" s="50"/>
      <c r="W140" s="50"/>
      <c r="X140" s="50"/>
      <c r="Y140" s="50"/>
      <c r="Z140" s="50"/>
      <c r="AA140" s="50"/>
      <c r="AB140" s="50"/>
      <c r="AC140" s="25"/>
      <c r="AD140" s="50"/>
      <c r="AE140" s="50"/>
      <c r="AF140" s="50"/>
      <c r="AG140" s="50"/>
      <c r="AH140" s="50"/>
      <c r="AI140" s="50">
        <v>-2128.6799999999998</v>
      </c>
      <c r="AJ140" s="50"/>
      <c r="AL140" s="28"/>
    </row>
    <row r="141" spans="1:38" s="49" customFormat="1" hidden="1" outlineLevel="1" x14ac:dyDescent="0.15">
      <c r="B141" s="49" t="s">
        <v>104</v>
      </c>
      <c r="C141" s="50"/>
      <c r="D141" s="50"/>
      <c r="E141" s="50"/>
      <c r="F141" s="26"/>
      <c r="G141" s="50">
        <v>-298</v>
      </c>
      <c r="H141" s="26"/>
      <c r="I141" s="50"/>
      <c r="J141" s="25"/>
      <c r="K141" s="50"/>
      <c r="L141" s="50"/>
      <c r="M141" s="50"/>
      <c r="N141" s="50"/>
      <c r="O141" s="26"/>
      <c r="P141" s="50"/>
      <c r="Q141" s="50"/>
      <c r="R141" s="50"/>
      <c r="S141" s="50"/>
      <c r="T141" s="27"/>
      <c r="U141" s="27"/>
      <c r="V141" s="50"/>
      <c r="W141" s="50"/>
      <c r="X141" s="50"/>
      <c r="Y141" s="50"/>
      <c r="Z141" s="50">
        <v>-282</v>
      </c>
      <c r="AA141" s="50"/>
      <c r="AB141" s="50"/>
      <c r="AC141" s="25"/>
      <c r="AD141" s="50"/>
      <c r="AE141" s="50"/>
      <c r="AF141" s="50"/>
      <c r="AG141" s="50"/>
      <c r="AH141" s="50"/>
      <c r="AI141" s="50"/>
      <c r="AJ141" s="50"/>
      <c r="AL141" s="28"/>
    </row>
    <row r="142" spans="1:38" s="49" customFormat="1" hidden="1" outlineLevel="1" x14ac:dyDescent="0.15">
      <c r="B142" s="49" t="s">
        <v>60</v>
      </c>
      <c r="C142" s="50"/>
      <c r="D142" s="50">
        <v>-12996</v>
      </c>
      <c r="E142" s="50"/>
      <c r="F142" s="26"/>
      <c r="G142" s="50"/>
      <c r="H142" s="26"/>
      <c r="I142" s="50"/>
      <c r="J142" s="25"/>
      <c r="K142" s="50">
        <v>-20236</v>
      </c>
      <c r="L142" s="50"/>
      <c r="M142" s="50">
        <v>-337</v>
      </c>
      <c r="N142" s="50">
        <v>-8909</v>
      </c>
      <c r="O142" s="26"/>
      <c r="P142" s="50">
        <v>-4689.57</v>
      </c>
      <c r="Q142" s="50"/>
      <c r="R142" s="50"/>
      <c r="S142" s="50"/>
      <c r="T142" s="27"/>
      <c r="U142" s="27"/>
      <c r="V142" s="50"/>
      <c r="W142" s="50">
        <v>-19336</v>
      </c>
      <c r="X142" s="50"/>
      <c r="Y142" s="50"/>
      <c r="Z142" s="50">
        <v>-4612</v>
      </c>
      <c r="AA142" s="50"/>
      <c r="AB142" s="50"/>
      <c r="AC142" s="25"/>
      <c r="AD142" s="50">
        <v>-10283</v>
      </c>
      <c r="AE142" s="50"/>
      <c r="AF142" s="50">
        <v>-379</v>
      </c>
      <c r="AG142" s="50">
        <v>-7149</v>
      </c>
      <c r="AH142" s="50">
        <v>-921</v>
      </c>
      <c r="AI142" s="50">
        <v>-4952.29</v>
      </c>
      <c r="AJ142" s="50"/>
      <c r="AL142" s="28"/>
    </row>
    <row r="143" spans="1:38" s="49" customFormat="1" hidden="1" outlineLevel="1" x14ac:dyDescent="0.15">
      <c r="B143" s="49" t="s">
        <v>142</v>
      </c>
      <c r="C143" s="50"/>
      <c r="D143" s="50"/>
      <c r="E143" s="50"/>
      <c r="F143" s="26"/>
      <c r="G143" s="50"/>
      <c r="H143" s="26"/>
      <c r="I143" s="50"/>
      <c r="J143" s="25"/>
      <c r="K143" s="50"/>
      <c r="L143" s="50">
        <v>-5399.31</v>
      </c>
      <c r="M143" s="50"/>
      <c r="N143" s="50"/>
      <c r="O143" s="26"/>
      <c r="P143" s="50"/>
      <c r="Q143" s="50"/>
      <c r="R143" s="50"/>
      <c r="S143" s="50"/>
      <c r="T143" s="27"/>
      <c r="U143" s="27"/>
      <c r="V143" s="50"/>
      <c r="W143" s="50"/>
      <c r="X143" s="50"/>
      <c r="Y143" s="50"/>
      <c r="Z143" s="50"/>
      <c r="AA143" s="50"/>
      <c r="AB143" s="50"/>
      <c r="AC143" s="25"/>
      <c r="AD143" s="50"/>
      <c r="AE143" s="50">
        <v>-10232.66</v>
      </c>
      <c r="AF143" s="50"/>
      <c r="AG143" s="50"/>
      <c r="AH143" s="50"/>
      <c r="AI143" s="50"/>
      <c r="AJ143" s="50"/>
      <c r="AL143" s="28"/>
    </row>
    <row r="144" spans="1:38" s="49" customFormat="1" hidden="1" outlineLevel="1" x14ac:dyDescent="0.15">
      <c r="B144" s="49" t="s">
        <v>9</v>
      </c>
      <c r="C144" s="50">
        <v>-305418</v>
      </c>
      <c r="D144" s="50"/>
      <c r="E144" s="50"/>
      <c r="F144" s="26"/>
      <c r="G144" s="50"/>
      <c r="H144" s="26"/>
      <c r="I144" s="50"/>
      <c r="J144" s="25"/>
      <c r="K144" s="50"/>
      <c r="L144" s="50"/>
      <c r="M144" s="50"/>
      <c r="N144" s="50"/>
      <c r="O144" s="26"/>
      <c r="P144" s="50"/>
      <c r="Q144" s="50"/>
      <c r="R144" s="50"/>
      <c r="S144" s="50"/>
      <c r="T144" s="27"/>
      <c r="U144" s="27"/>
      <c r="V144" s="50">
        <v>-230876</v>
      </c>
      <c r="W144" s="50"/>
      <c r="X144" s="50"/>
      <c r="Y144" s="50"/>
      <c r="Z144" s="50"/>
      <c r="AA144" s="50"/>
      <c r="AB144" s="50"/>
      <c r="AC144" s="25"/>
      <c r="AD144" s="50"/>
      <c r="AE144" s="50"/>
      <c r="AF144" s="50"/>
      <c r="AG144" s="50"/>
      <c r="AH144" s="50"/>
      <c r="AI144" s="50"/>
      <c r="AJ144" s="50"/>
      <c r="AL144" s="28"/>
    </row>
    <row r="145" spans="1:39" s="49" customFormat="1" hidden="1" outlineLevel="1" x14ac:dyDescent="0.15">
      <c r="B145" s="49" t="s">
        <v>237</v>
      </c>
      <c r="C145" s="50"/>
      <c r="D145" s="50"/>
      <c r="E145" s="50"/>
      <c r="F145" s="26"/>
      <c r="G145" s="50"/>
      <c r="H145" s="26"/>
      <c r="I145" s="50"/>
      <c r="J145" s="25"/>
      <c r="K145" s="50"/>
      <c r="L145" s="50"/>
      <c r="M145" s="50"/>
      <c r="N145" s="50"/>
      <c r="O145" s="26"/>
      <c r="P145" s="50"/>
      <c r="Q145" s="50"/>
      <c r="R145" s="50"/>
      <c r="S145" s="50"/>
      <c r="T145" s="27"/>
      <c r="U145" s="27"/>
      <c r="V145" s="50"/>
      <c r="W145" s="50"/>
      <c r="X145" s="50"/>
      <c r="Y145" s="50"/>
      <c r="Z145" s="50"/>
      <c r="AA145" s="50"/>
      <c r="AB145" s="50"/>
      <c r="AC145" s="25"/>
      <c r="AD145" s="50"/>
      <c r="AE145" s="50"/>
      <c r="AF145" s="50"/>
      <c r="AG145" s="50"/>
      <c r="AH145" s="50"/>
      <c r="AI145" s="50">
        <v>-4260.29</v>
      </c>
      <c r="AJ145" s="50"/>
      <c r="AL145" s="28"/>
    </row>
    <row r="146" spans="1:39" s="49" customFormat="1" hidden="1" outlineLevel="1" x14ac:dyDescent="0.15">
      <c r="B146" s="49" t="s">
        <v>77</v>
      </c>
      <c r="C146" s="50"/>
      <c r="D146" s="50"/>
      <c r="E146" s="50">
        <v>-778</v>
      </c>
      <c r="F146" s="26"/>
      <c r="G146" s="50"/>
      <c r="H146" s="26"/>
      <c r="I146" s="50"/>
      <c r="J146" s="25"/>
      <c r="K146" s="50"/>
      <c r="L146" s="50"/>
      <c r="M146" s="50"/>
      <c r="N146" s="50"/>
      <c r="O146" s="26"/>
      <c r="P146" s="50"/>
      <c r="Q146" s="50"/>
      <c r="R146" s="50"/>
      <c r="S146" s="50"/>
      <c r="T146" s="27"/>
      <c r="U146" s="27"/>
      <c r="V146" s="50"/>
      <c r="W146" s="50"/>
      <c r="X146" s="50">
        <v>-792</v>
      </c>
      <c r="Y146" s="50"/>
      <c r="Z146" s="50"/>
      <c r="AA146" s="50"/>
      <c r="AB146" s="50"/>
      <c r="AC146" s="25"/>
      <c r="AD146" s="50"/>
      <c r="AE146" s="50"/>
      <c r="AF146" s="50"/>
      <c r="AG146" s="50"/>
      <c r="AH146" s="50"/>
      <c r="AI146" s="50"/>
      <c r="AJ146" s="50"/>
      <c r="AL146" s="28"/>
    </row>
    <row r="147" spans="1:39" s="49" customFormat="1" hidden="1" outlineLevel="1" x14ac:dyDescent="0.15">
      <c r="B147" s="49" t="s">
        <v>239</v>
      </c>
      <c r="C147" s="50"/>
      <c r="D147" s="50"/>
      <c r="E147" s="50"/>
      <c r="F147" s="26"/>
      <c r="G147" s="50"/>
      <c r="H147" s="26"/>
      <c r="I147" s="50"/>
      <c r="J147" s="25"/>
      <c r="K147" s="50"/>
      <c r="L147" s="50"/>
      <c r="M147" s="50"/>
      <c r="N147" s="50"/>
      <c r="O147" s="26"/>
      <c r="P147" s="50"/>
      <c r="Q147" s="50"/>
      <c r="R147" s="50"/>
      <c r="S147" s="50"/>
      <c r="T147" s="27"/>
      <c r="U147" s="27"/>
      <c r="V147" s="50"/>
      <c r="W147" s="50"/>
      <c r="X147" s="50"/>
      <c r="Y147" s="50"/>
      <c r="Z147" s="50"/>
      <c r="AA147" s="50"/>
      <c r="AB147" s="50"/>
      <c r="AC147" s="25"/>
      <c r="AD147" s="50"/>
      <c r="AE147" s="50"/>
      <c r="AF147" s="50"/>
      <c r="AG147" s="50"/>
      <c r="AH147" s="50"/>
      <c r="AI147" s="50">
        <v>-350</v>
      </c>
      <c r="AJ147" s="50"/>
      <c r="AL147" s="28"/>
    </row>
    <row r="148" spans="1:39" s="49" customFormat="1" hidden="1" outlineLevel="1" x14ac:dyDescent="0.15">
      <c r="B148" s="49" t="s">
        <v>33</v>
      </c>
      <c r="C148" s="50"/>
      <c r="D148" s="50"/>
      <c r="E148" s="50"/>
      <c r="F148" s="26"/>
      <c r="G148" s="50"/>
      <c r="H148" s="26"/>
      <c r="I148" s="50"/>
      <c r="J148" s="25"/>
      <c r="K148" s="50"/>
      <c r="L148" s="50"/>
      <c r="M148" s="50"/>
      <c r="N148" s="50"/>
      <c r="O148" s="26"/>
      <c r="P148" s="50"/>
      <c r="Q148" s="50"/>
      <c r="R148" s="50"/>
      <c r="S148" s="50"/>
      <c r="T148" s="27"/>
      <c r="U148" s="27"/>
      <c r="V148" s="50">
        <v>-914</v>
      </c>
      <c r="W148" s="50"/>
      <c r="X148" s="50"/>
      <c r="Y148" s="50"/>
      <c r="Z148" s="50"/>
      <c r="AA148" s="50"/>
      <c r="AB148" s="50"/>
      <c r="AC148" s="25"/>
      <c r="AD148" s="50"/>
      <c r="AE148" s="50"/>
      <c r="AF148" s="50"/>
      <c r="AG148" s="50"/>
      <c r="AH148" s="50"/>
      <c r="AI148" s="50"/>
      <c r="AJ148" s="50"/>
      <c r="AL148" s="28"/>
    </row>
    <row r="149" spans="1:39" s="49" customFormat="1" hidden="1" outlineLevel="1" x14ac:dyDescent="0.15">
      <c r="B149" s="49" t="s">
        <v>262</v>
      </c>
      <c r="C149" s="50"/>
      <c r="D149" s="50"/>
      <c r="E149" s="50"/>
      <c r="F149" s="26"/>
      <c r="G149" s="50"/>
      <c r="H149" s="26"/>
      <c r="I149" s="50"/>
      <c r="J149" s="25"/>
      <c r="K149" s="50"/>
      <c r="L149" s="50"/>
      <c r="M149" s="50">
        <v>-1880</v>
      </c>
      <c r="N149" s="50"/>
      <c r="O149" s="26"/>
      <c r="P149" s="50"/>
      <c r="Q149" s="50"/>
      <c r="R149" s="50"/>
      <c r="S149" s="50"/>
      <c r="T149" s="27"/>
      <c r="U149" s="27"/>
      <c r="V149" s="50"/>
      <c r="W149" s="50"/>
      <c r="X149" s="50"/>
      <c r="Y149" s="50"/>
      <c r="Z149" s="50"/>
      <c r="AA149" s="50"/>
      <c r="AB149" s="50"/>
      <c r="AC149" s="25"/>
      <c r="AD149" s="50"/>
      <c r="AE149" s="50"/>
      <c r="AF149" s="50">
        <v>-1790</v>
      </c>
      <c r="AG149" s="50"/>
      <c r="AH149" s="50">
        <v>-825</v>
      </c>
      <c r="AI149" s="50"/>
      <c r="AJ149" s="50"/>
      <c r="AL149" s="28"/>
    </row>
    <row r="150" spans="1:39" s="49" customFormat="1" hidden="1" outlineLevel="1" x14ac:dyDescent="0.15">
      <c r="B150" s="49" t="s">
        <v>226</v>
      </c>
      <c r="C150" s="50"/>
      <c r="D150" s="50"/>
      <c r="E150" s="50"/>
      <c r="F150" s="26"/>
      <c r="G150" s="50"/>
      <c r="H150" s="26"/>
      <c r="I150" s="50"/>
      <c r="J150" s="25"/>
      <c r="K150" s="50"/>
      <c r="L150" s="50"/>
      <c r="M150" s="50"/>
      <c r="N150" s="50"/>
      <c r="O150" s="26"/>
      <c r="P150" s="50">
        <v>-350.59</v>
      </c>
      <c r="Q150" s="50"/>
      <c r="R150" s="50"/>
      <c r="S150" s="50"/>
      <c r="T150" s="27"/>
      <c r="U150" s="27"/>
      <c r="V150" s="50"/>
      <c r="W150" s="50"/>
      <c r="X150" s="50"/>
      <c r="Y150" s="50"/>
      <c r="Z150" s="50"/>
      <c r="AA150" s="50"/>
      <c r="AB150" s="50"/>
      <c r="AC150" s="25"/>
      <c r="AD150" s="50"/>
      <c r="AE150" s="50"/>
      <c r="AF150" s="50"/>
      <c r="AG150" s="50"/>
      <c r="AH150" s="50"/>
      <c r="AI150" s="50">
        <v>-1549.09</v>
      </c>
      <c r="AJ150" s="50"/>
      <c r="AL150" s="28"/>
    </row>
    <row r="151" spans="1:39" s="49" customFormat="1" hidden="1" outlineLevel="1" x14ac:dyDescent="0.15">
      <c r="B151" s="49" t="s">
        <v>139</v>
      </c>
      <c r="C151" s="50"/>
      <c r="D151" s="50"/>
      <c r="E151" s="50"/>
      <c r="F151" s="26"/>
      <c r="G151" s="50"/>
      <c r="H151" s="26"/>
      <c r="I151" s="50"/>
      <c r="J151" s="25"/>
      <c r="K151" s="50"/>
      <c r="L151" s="50">
        <v>-322.41000000000003</v>
      </c>
      <c r="M151" s="50"/>
      <c r="N151" s="50"/>
      <c r="O151" s="26"/>
      <c r="P151" s="50"/>
      <c r="Q151" s="50"/>
      <c r="R151" s="50"/>
      <c r="S151" s="50"/>
      <c r="T151" s="27"/>
      <c r="U151" s="27"/>
      <c r="V151" s="50"/>
      <c r="W151" s="50"/>
      <c r="X151" s="50"/>
      <c r="Y151" s="50"/>
      <c r="Z151" s="50"/>
      <c r="AA151" s="50"/>
      <c r="AB151" s="50"/>
      <c r="AC151" s="25"/>
      <c r="AD151" s="50"/>
      <c r="AE151" s="50">
        <v>-359.65</v>
      </c>
      <c r="AF151" s="50"/>
      <c r="AG151" s="50"/>
      <c r="AH151" s="50"/>
      <c r="AI151" s="50"/>
      <c r="AJ151" s="50"/>
      <c r="AL151" s="28"/>
    </row>
    <row r="152" spans="1:39" s="49" customFormat="1" hidden="1" outlineLevel="1" x14ac:dyDescent="0.15">
      <c r="B152" s="49" t="s">
        <v>276</v>
      </c>
      <c r="C152" s="50"/>
      <c r="D152" s="50"/>
      <c r="E152" s="50"/>
      <c r="F152" s="26"/>
      <c r="G152" s="50"/>
      <c r="H152" s="26"/>
      <c r="I152" s="50"/>
      <c r="J152" s="25"/>
      <c r="K152" s="50"/>
      <c r="L152" s="50"/>
      <c r="M152" s="50"/>
      <c r="N152" s="50"/>
      <c r="O152" s="26"/>
      <c r="P152" s="50"/>
      <c r="Q152" s="50"/>
      <c r="R152" s="50"/>
      <c r="S152" s="50"/>
      <c r="T152" s="27"/>
      <c r="U152" s="27"/>
      <c r="V152" s="50"/>
      <c r="W152" s="50"/>
      <c r="X152" s="50"/>
      <c r="Y152" s="50"/>
      <c r="Z152" s="50"/>
      <c r="AA152" s="50"/>
      <c r="AB152" s="50"/>
      <c r="AC152" s="25"/>
      <c r="AD152" s="50"/>
      <c r="AE152" s="50"/>
      <c r="AF152" s="50"/>
      <c r="AG152" s="50"/>
      <c r="AH152" s="50">
        <v>-98</v>
      </c>
      <c r="AI152" s="50"/>
      <c r="AJ152" s="50"/>
      <c r="AL152" s="28"/>
    </row>
    <row r="153" spans="1:39" s="49" customFormat="1" hidden="1" outlineLevel="1" x14ac:dyDescent="0.15">
      <c r="B153" s="49" t="s">
        <v>247</v>
      </c>
      <c r="C153" s="50"/>
      <c r="D153" s="50"/>
      <c r="E153" s="50"/>
      <c r="F153" s="26"/>
      <c r="G153" s="50"/>
      <c r="H153" s="26"/>
      <c r="I153" s="50"/>
      <c r="J153" s="25"/>
      <c r="K153" s="50"/>
      <c r="L153" s="50"/>
      <c r="M153" s="50"/>
      <c r="N153" s="50"/>
      <c r="O153" s="26"/>
      <c r="P153" s="50">
        <v>-2.1</v>
      </c>
      <c r="Q153" s="50"/>
      <c r="R153" s="50"/>
      <c r="S153" s="50"/>
      <c r="T153" s="27"/>
      <c r="U153" s="27"/>
      <c r="V153" s="50"/>
      <c r="W153" s="50"/>
      <c r="X153" s="50"/>
      <c r="Y153" s="50"/>
      <c r="Z153" s="50"/>
      <c r="AA153" s="50"/>
      <c r="AB153" s="50"/>
      <c r="AC153" s="25"/>
      <c r="AD153" s="50"/>
      <c r="AE153" s="50"/>
      <c r="AF153" s="50"/>
      <c r="AG153" s="50"/>
      <c r="AH153" s="50"/>
      <c r="AI153" s="50">
        <v>-142.27000000000001</v>
      </c>
      <c r="AJ153" s="50"/>
      <c r="AL153" s="28"/>
    </row>
    <row r="154" spans="1:39" s="49" customFormat="1" hidden="1" outlineLevel="1" x14ac:dyDescent="0.15">
      <c r="B154" s="49" t="s">
        <v>186</v>
      </c>
      <c r="C154" s="50"/>
      <c r="D154" s="50"/>
      <c r="E154" s="50"/>
      <c r="F154" s="26"/>
      <c r="G154" s="50"/>
      <c r="H154" s="26"/>
      <c r="I154" s="50"/>
      <c r="J154" s="25"/>
      <c r="K154" s="50"/>
      <c r="L154" s="50"/>
      <c r="M154" s="50"/>
      <c r="N154" s="50">
        <v>-75</v>
      </c>
      <c r="O154" s="26"/>
      <c r="P154" s="50"/>
      <c r="Q154" s="50"/>
      <c r="R154" s="50"/>
      <c r="S154" s="50"/>
      <c r="T154" s="27"/>
      <c r="U154" s="27"/>
      <c r="V154" s="50"/>
      <c r="W154" s="50"/>
      <c r="X154" s="50"/>
      <c r="Y154" s="50"/>
      <c r="Z154" s="50"/>
      <c r="AA154" s="50"/>
      <c r="AB154" s="50"/>
      <c r="AC154" s="25"/>
      <c r="AD154" s="50"/>
      <c r="AE154" s="50"/>
      <c r="AF154" s="50"/>
      <c r="AG154" s="50">
        <v>-72</v>
      </c>
      <c r="AH154" s="50"/>
      <c r="AI154" s="50"/>
      <c r="AJ154" s="50"/>
      <c r="AL154" s="28"/>
    </row>
    <row r="155" spans="1:39" s="49" customFormat="1" hidden="1" outlineLevel="1" x14ac:dyDescent="0.15">
      <c r="B155" s="49" t="s">
        <v>140</v>
      </c>
      <c r="C155" s="50"/>
      <c r="D155" s="50"/>
      <c r="E155" s="50"/>
      <c r="F155" s="26"/>
      <c r="G155" s="50"/>
      <c r="H155" s="26"/>
      <c r="I155" s="50"/>
      <c r="J155" s="25"/>
      <c r="K155" s="50"/>
      <c r="L155" s="50">
        <v>-3261.15</v>
      </c>
      <c r="M155" s="50"/>
      <c r="N155" s="50"/>
      <c r="O155" s="26"/>
      <c r="P155" s="50"/>
      <c r="Q155" s="50"/>
      <c r="R155" s="50"/>
      <c r="S155" s="50"/>
      <c r="T155" s="27"/>
      <c r="U155" s="27"/>
      <c r="V155" s="50"/>
      <c r="W155" s="50"/>
      <c r="X155" s="50"/>
      <c r="Y155" s="50"/>
      <c r="Z155" s="50"/>
      <c r="AA155" s="50"/>
      <c r="AB155" s="50"/>
      <c r="AC155" s="25"/>
      <c r="AD155" s="50"/>
      <c r="AE155" s="50">
        <v>-2183.67</v>
      </c>
      <c r="AF155" s="50"/>
      <c r="AG155" s="50"/>
      <c r="AH155" s="50"/>
      <c r="AI155" s="50"/>
      <c r="AJ155" s="50"/>
      <c r="AL155" s="28"/>
    </row>
    <row r="156" spans="1:39" collapsed="1" x14ac:dyDescent="0.15">
      <c r="A156" s="3" t="s">
        <v>320</v>
      </c>
      <c r="B156" s="43"/>
      <c r="C156" s="18">
        <f>SUM(C130:C155)</f>
        <v>-347567</v>
      </c>
      <c r="D156" s="18">
        <f t="shared" ref="D156:AI156" si="25">SUM(D130:D155)</f>
        <v>-45514</v>
      </c>
      <c r="E156" s="18">
        <f t="shared" si="25"/>
        <v>-778</v>
      </c>
      <c r="F156" s="17"/>
      <c r="G156" s="18">
        <f t="shared" si="25"/>
        <v>-2012</v>
      </c>
      <c r="H156" s="17"/>
      <c r="I156" s="18">
        <f>SUM(C156:G156)</f>
        <v>-395871</v>
      </c>
      <c r="J156" s="16"/>
      <c r="K156" s="18">
        <f t="shared" si="25"/>
        <v>-24604</v>
      </c>
      <c r="L156" s="18">
        <f t="shared" si="25"/>
        <v>-11182.87</v>
      </c>
      <c r="M156" s="18">
        <f t="shared" si="25"/>
        <v>-2217</v>
      </c>
      <c r="N156" s="18">
        <f t="shared" si="25"/>
        <v>-9634</v>
      </c>
      <c r="O156" s="17"/>
      <c r="P156" s="18">
        <f t="shared" si="25"/>
        <v>-7651.2900000000009</v>
      </c>
      <c r="Q156" s="18">
        <f t="shared" si="25"/>
        <v>0</v>
      </c>
      <c r="R156" s="18">
        <f t="shared" ref="R156:R220" si="26">SUM(K156:P156)</f>
        <v>-55289.16</v>
      </c>
      <c r="S156" s="18"/>
      <c r="T156" s="18">
        <f t="shared" ref="T156:T220" si="27">R156+I156</f>
        <v>-451160.16000000003</v>
      </c>
      <c r="U156" s="18"/>
      <c r="V156" s="18">
        <f t="shared" si="25"/>
        <v>-267684</v>
      </c>
      <c r="W156" s="18">
        <f t="shared" si="25"/>
        <v>-43797</v>
      </c>
      <c r="X156" s="18">
        <f t="shared" si="25"/>
        <v>-792</v>
      </c>
      <c r="Y156" s="18"/>
      <c r="Z156" s="18">
        <f t="shared" si="25"/>
        <v>-6711</v>
      </c>
      <c r="AA156" s="18"/>
      <c r="AB156" s="18">
        <f t="shared" ref="AB156:AB220" si="28">SUM(V156:Z156)</f>
        <v>-318984</v>
      </c>
      <c r="AC156" s="16"/>
      <c r="AD156" s="18">
        <f t="shared" si="25"/>
        <v>-14447</v>
      </c>
      <c r="AE156" s="18">
        <f t="shared" si="25"/>
        <v>-14925.98</v>
      </c>
      <c r="AF156" s="18">
        <f t="shared" si="25"/>
        <v>-2169</v>
      </c>
      <c r="AG156" s="18">
        <f t="shared" si="25"/>
        <v>-8086</v>
      </c>
      <c r="AH156" s="18">
        <f t="shared" si="25"/>
        <v>-1964</v>
      </c>
      <c r="AI156" s="18">
        <f t="shared" si="25"/>
        <v>-13382.619999999999</v>
      </c>
      <c r="AJ156" s="18"/>
      <c r="AK156" s="18">
        <f t="shared" ref="AK156:AK220" si="29">SUM(AD156:AI156)</f>
        <v>-54974.599999999991</v>
      </c>
      <c r="AM156" s="18">
        <f t="shared" ref="AM156:AM220" si="30">SUM(AB156,AK156)</f>
        <v>-373958.6</v>
      </c>
    </row>
    <row r="157" spans="1:39" s="51" customFormat="1" hidden="1" outlineLevel="1" x14ac:dyDescent="0.15">
      <c r="A157" s="51" t="s">
        <v>321</v>
      </c>
      <c r="B157" s="51" t="s">
        <v>156</v>
      </c>
      <c r="C157" s="52"/>
      <c r="D157" s="52"/>
      <c r="E157" s="52"/>
      <c r="F157" s="17"/>
      <c r="G157" s="52"/>
      <c r="H157" s="17"/>
      <c r="I157" s="18">
        <f t="shared" ref="I157:I221" si="31">SUM(C157:G157)</f>
        <v>0</v>
      </c>
      <c r="J157" s="16"/>
      <c r="K157" s="52"/>
      <c r="L157" s="52">
        <v>-19574.27</v>
      </c>
      <c r="M157" s="52"/>
      <c r="N157" s="52">
        <v>-18769</v>
      </c>
      <c r="O157" s="17"/>
      <c r="P157" s="52"/>
      <c r="Q157" s="52"/>
      <c r="R157" s="18">
        <f t="shared" si="26"/>
        <v>-38343.270000000004</v>
      </c>
      <c r="S157" s="18"/>
      <c r="T157" s="18">
        <f t="shared" si="27"/>
        <v>-38343.270000000004</v>
      </c>
      <c r="U157" s="18"/>
      <c r="V157" s="52"/>
      <c r="W157" s="52"/>
      <c r="X157" s="52"/>
      <c r="Y157" s="52"/>
      <c r="Z157" s="52"/>
      <c r="AA157" s="52"/>
      <c r="AB157" s="18">
        <f t="shared" si="28"/>
        <v>0</v>
      </c>
      <c r="AC157" s="16"/>
      <c r="AD157" s="52"/>
      <c r="AE157" s="52">
        <v>-18764.57</v>
      </c>
      <c r="AF157" s="52"/>
      <c r="AG157" s="52">
        <v>-18122</v>
      </c>
      <c r="AH157" s="52">
        <v>-8598</v>
      </c>
      <c r="AI157" s="52"/>
      <c r="AJ157" s="52"/>
      <c r="AK157" s="18">
        <f t="shared" si="29"/>
        <v>-45484.57</v>
      </c>
      <c r="AL157" s="3"/>
      <c r="AM157" s="18">
        <f t="shared" si="30"/>
        <v>-45484.57</v>
      </c>
    </row>
    <row r="158" spans="1:39" s="51" customFormat="1" hidden="1" outlineLevel="1" x14ac:dyDescent="0.15">
      <c r="B158" s="51" t="s">
        <v>155</v>
      </c>
      <c r="C158" s="52"/>
      <c r="D158" s="52"/>
      <c r="E158" s="52"/>
      <c r="F158" s="17"/>
      <c r="G158" s="52"/>
      <c r="H158" s="17"/>
      <c r="I158" s="18">
        <f t="shared" si="31"/>
        <v>0</v>
      </c>
      <c r="J158" s="16"/>
      <c r="K158" s="52"/>
      <c r="L158" s="52">
        <v>-8727.27</v>
      </c>
      <c r="M158" s="52"/>
      <c r="N158" s="52"/>
      <c r="O158" s="17"/>
      <c r="P158" s="52"/>
      <c r="Q158" s="52"/>
      <c r="R158" s="18">
        <f t="shared" si="26"/>
        <v>-8727.27</v>
      </c>
      <c r="S158" s="18"/>
      <c r="T158" s="18">
        <f t="shared" si="27"/>
        <v>-8727.27</v>
      </c>
      <c r="U158" s="18"/>
      <c r="V158" s="52"/>
      <c r="W158" s="52"/>
      <c r="X158" s="52"/>
      <c r="Y158" s="52"/>
      <c r="Z158" s="52"/>
      <c r="AA158" s="52"/>
      <c r="AB158" s="18">
        <f t="shared" si="28"/>
        <v>0</v>
      </c>
      <c r="AC158" s="16"/>
      <c r="AD158" s="52"/>
      <c r="AE158" s="52">
        <v>-8800</v>
      </c>
      <c r="AF158" s="52"/>
      <c r="AG158" s="52"/>
      <c r="AH158" s="52"/>
      <c r="AI158" s="52"/>
      <c r="AJ158" s="52"/>
      <c r="AK158" s="18">
        <f t="shared" si="29"/>
        <v>-8800</v>
      </c>
      <c r="AL158" s="3"/>
      <c r="AM158" s="18">
        <f t="shared" si="30"/>
        <v>-8800</v>
      </c>
    </row>
    <row r="159" spans="1:39" s="51" customFormat="1" hidden="1" outlineLevel="1" x14ac:dyDescent="0.15">
      <c r="B159" s="51" t="s">
        <v>153</v>
      </c>
      <c r="C159" s="52"/>
      <c r="D159" s="52"/>
      <c r="E159" s="52"/>
      <c r="F159" s="17"/>
      <c r="G159" s="52"/>
      <c r="H159" s="17"/>
      <c r="I159" s="18">
        <f t="shared" si="31"/>
        <v>0</v>
      </c>
      <c r="J159" s="16"/>
      <c r="K159" s="52"/>
      <c r="L159" s="52">
        <v>-33447.11</v>
      </c>
      <c r="M159" s="52"/>
      <c r="N159" s="52"/>
      <c r="O159" s="17"/>
      <c r="P159" s="52"/>
      <c r="Q159" s="52"/>
      <c r="R159" s="18">
        <f t="shared" si="26"/>
        <v>-33447.11</v>
      </c>
      <c r="S159" s="18"/>
      <c r="T159" s="18">
        <f t="shared" si="27"/>
        <v>-33447.11</v>
      </c>
      <c r="U159" s="18"/>
      <c r="V159" s="52"/>
      <c r="W159" s="52"/>
      <c r="X159" s="52"/>
      <c r="Y159" s="52"/>
      <c r="Z159" s="52"/>
      <c r="AA159" s="52"/>
      <c r="AB159" s="18">
        <f t="shared" si="28"/>
        <v>0</v>
      </c>
      <c r="AC159" s="16"/>
      <c r="AD159" s="52"/>
      <c r="AE159" s="52">
        <v>-34604.35</v>
      </c>
      <c r="AF159" s="52"/>
      <c r="AG159" s="52"/>
      <c r="AH159" s="52"/>
      <c r="AI159" s="52"/>
      <c r="AJ159" s="52"/>
      <c r="AK159" s="18">
        <f t="shared" si="29"/>
        <v>-34604.35</v>
      </c>
      <c r="AL159" s="3"/>
      <c r="AM159" s="18">
        <f t="shared" si="30"/>
        <v>-34604.35</v>
      </c>
    </row>
    <row r="160" spans="1:39" s="51" customFormat="1" hidden="1" outlineLevel="1" x14ac:dyDescent="0.15">
      <c r="B160" s="51" t="s">
        <v>5</v>
      </c>
      <c r="C160" s="52">
        <v>-357796</v>
      </c>
      <c r="D160" s="52"/>
      <c r="E160" s="52"/>
      <c r="F160" s="17"/>
      <c r="G160" s="52"/>
      <c r="H160" s="17"/>
      <c r="I160" s="18">
        <f t="shared" si="31"/>
        <v>-357796</v>
      </c>
      <c r="J160" s="16"/>
      <c r="K160" s="52"/>
      <c r="L160" s="52"/>
      <c r="M160" s="52"/>
      <c r="N160" s="52"/>
      <c r="O160" s="17"/>
      <c r="P160" s="52"/>
      <c r="Q160" s="52"/>
      <c r="R160" s="18">
        <f t="shared" si="26"/>
        <v>0</v>
      </c>
      <c r="S160" s="18"/>
      <c r="T160" s="18">
        <f t="shared" si="27"/>
        <v>-357796</v>
      </c>
      <c r="U160" s="18"/>
      <c r="V160" s="52">
        <v>-343076</v>
      </c>
      <c r="W160" s="52"/>
      <c r="X160" s="52"/>
      <c r="Y160" s="52"/>
      <c r="Z160" s="52"/>
      <c r="AA160" s="52"/>
      <c r="AB160" s="18">
        <f t="shared" si="28"/>
        <v>-343076</v>
      </c>
      <c r="AC160" s="16"/>
      <c r="AD160" s="52"/>
      <c r="AE160" s="52"/>
      <c r="AF160" s="52"/>
      <c r="AG160" s="52"/>
      <c r="AH160" s="52"/>
      <c r="AI160" s="52"/>
      <c r="AJ160" s="52"/>
      <c r="AK160" s="18">
        <f t="shared" si="29"/>
        <v>0</v>
      </c>
      <c r="AL160" s="3"/>
      <c r="AM160" s="18">
        <f t="shared" si="30"/>
        <v>-343076</v>
      </c>
    </row>
    <row r="161" spans="1:39" s="51" customFormat="1" hidden="1" outlineLevel="1" x14ac:dyDescent="0.15">
      <c r="B161" s="51" t="s">
        <v>118</v>
      </c>
      <c r="C161" s="52"/>
      <c r="D161" s="52"/>
      <c r="E161" s="52"/>
      <c r="F161" s="17"/>
      <c r="G161" s="52"/>
      <c r="H161" s="17"/>
      <c r="I161" s="18">
        <f t="shared" si="31"/>
        <v>0</v>
      </c>
      <c r="J161" s="16"/>
      <c r="K161" s="52">
        <v>-12090</v>
      </c>
      <c r="L161" s="52"/>
      <c r="M161" s="52"/>
      <c r="N161" s="52"/>
      <c r="O161" s="17"/>
      <c r="P161" s="52"/>
      <c r="Q161" s="52"/>
      <c r="R161" s="18">
        <f t="shared" si="26"/>
        <v>-12090</v>
      </c>
      <c r="S161" s="18"/>
      <c r="T161" s="18">
        <f t="shared" si="27"/>
        <v>-12090</v>
      </c>
      <c r="U161" s="18"/>
      <c r="V161" s="52"/>
      <c r="W161" s="52"/>
      <c r="X161" s="52"/>
      <c r="Y161" s="52"/>
      <c r="Z161" s="52"/>
      <c r="AA161" s="52"/>
      <c r="AB161" s="18">
        <f t="shared" si="28"/>
        <v>0</v>
      </c>
      <c r="AC161" s="16"/>
      <c r="AD161" s="52">
        <v>-25118</v>
      </c>
      <c r="AE161" s="52"/>
      <c r="AF161" s="52"/>
      <c r="AG161" s="52"/>
      <c r="AH161" s="52"/>
      <c r="AI161" s="52"/>
      <c r="AJ161" s="52"/>
      <c r="AK161" s="18">
        <f t="shared" si="29"/>
        <v>-25118</v>
      </c>
      <c r="AL161" s="3"/>
      <c r="AM161" s="18">
        <f t="shared" si="30"/>
        <v>-25118</v>
      </c>
    </row>
    <row r="162" spans="1:39" s="51" customFormat="1" hidden="1" outlineLevel="1" x14ac:dyDescent="0.15">
      <c r="B162" s="51" t="s">
        <v>72</v>
      </c>
      <c r="C162" s="52"/>
      <c r="D162" s="52"/>
      <c r="E162" s="52">
        <v>-506</v>
      </c>
      <c r="F162" s="17"/>
      <c r="G162" s="52"/>
      <c r="H162" s="17"/>
      <c r="I162" s="18">
        <f t="shared" si="31"/>
        <v>-506</v>
      </c>
      <c r="J162" s="16"/>
      <c r="K162" s="52"/>
      <c r="L162" s="52"/>
      <c r="M162" s="52"/>
      <c r="N162" s="52"/>
      <c r="O162" s="17"/>
      <c r="P162" s="52"/>
      <c r="Q162" s="52"/>
      <c r="R162" s="18">
        <f t="shared" si="26"/>
        <v>0</v>
      </c>
      <c r="S162" s="18"/>
      <c r="T162" s="18">
        <f t="shared" si="27"/>
        <v>-506</v>
      </c>
      <c r="U162" s="18"/>
      <c r="V162" s="52"/>
      <c r="W162" s="52"/>
      <c r="X162" s="52">
        <v>-515</v>
      </c>
      <c r="Y162" s="52"/>
      <c r="Z162" s="52"/>
      <c r="AA162" s="52"/>
      <c r="AB162" s="18">
        <f t="shared" si="28"/>
        <v>-515</v>
      </c>
      <c r="AC162" s="16"/>
      <c r="AD162" s="52"/>
      <c r="AE162" s="52"/>
      <c r="AF162" s="52"/>
      <c r="AG162" s="52"/>
      <c r="AH162" s="52"/>
      <c r="AI162" s="52"/>
      <c r="AJ162" s="52"/>
      <c r="AK162" s="18">
        <f t="shared" si="29"/>
        <v>0</v>
      </c>
      <c r="AL162" s="3"/>
      <c r="AM162" s="18">
        <f t="shared" si="30"/>
        <v>-515</v>
      </c>
    </row>
    <row r="163" spans="1:39" s="51" customFormat="1" hidden="1" outlineLevel="1" x14ac:dyDescent="0.15">
      <c r="B163" s="51" t="s">
        <v>250</v>
      </c>
      <c r="C163" s="52"/>
      <c r="D163" s="52"/>
      <c r="E163" s="52"/>
      <c r="F163" s="17"/>
      <c r="G163" s="52"/>
      <c r="H163" s="17"/>
      <c r="I163" s="18">
        <f t="shared" si="31"/>
        <v>0</v>
      </c>
      <c r="J163" s="16"/>
      <c r="K163" s="52"/>
      <c r="L163" s="52"/>
      <c r="M163" s="52"/>
      <c r="N163" s="52"/>
      <c r="O163" s="17"/>
      <c r="P163" s="52">
        <v>-18453.05</v>
      </c>
      <c r="Q163" s="52"/>
      <c r="R163" s="18">
        <f t="shared" si="26"/>
        <v>-18453.05</v>
      </c>
      <c r="S163" s="18"/>
      <c r="T163" s="18">
        <f t="shared" si="27"/>
        <v>-18453.05</v>
      </c>
      <c r="U163" s="18"/>
      <c r="V163" s="52"/>
      <c r="W163" s="52"/>
      <c r="X163" s="52"/>
      <c r="Y163" s="52"/>
      <c r="Z163" s="52"/>
      <c r="AA163" s="52"/>
      <c r="AB163" s="18">
        <f t="shared" si="28"/>
        <v>0</v>
      </c>
      <c r="AC163" s="16"/>
      <c r="AD163" s="52"/>
      <c r="AE163" s="52"/>
      <c r="AF163" s="52"/>
      <c r="AG163" s="52"/>
      <c r="AH163" s="52"/>
      <c r="AI163" s="52">
        <v>-26606.44</v>
      </c>
      <c r="AJ163" s="52"/>
      <c r="AK163" s="18">
        <f t="shared" si="29"/>
        <v>-26606.44</v>
      </c>
      <c r="AL163" s="3"/>
      <c r="AM163" s="18">
        <f t="shared" si="30"/>
        <v>-26606.44</v>
      </c>
    </row>
    <row r="164" spans="1:39" s="51" customFormat="1" hidden="1" outlineLevel="1" x14ac:dyDescent="0.15">
      <c r="B164" s="51" t="s">
        <v>56</v>
      </c>
      <c r="C164" s="52"/>
      <c r="D164" s="52">
        <v>-590395</v>
      </c>
      <c r="E164" s="52"/>
      <c r="F164" s="17"/>
      <c r="G164" s="52"/>
      <c r="H164" s="17"/>
      <c r="I164" s="18">
        <f t="shared" si="31"/>
        <v>-590395</v>
      </c>
      <c r="J164" s="16"/>
      <c r="K164" s="52"/>
      <c r="L164" s="52"/>
      <c r="M164" s="52"/>
      <c r="N164" s="52"/>
      <c r="O164" s="17"/>
      <c r="P164" s="52"/>
      <c r="Q164" s="52"/>
      <c r="R164" s="18">
        <f t="shared" si="26"/>
        <v>0</v>
      </c>
      <c r="S164" s="18"/>
      <c r="T164" s="18">
        <f t="shared" si="27"/>
        <v>-590395</v>
      </c>
      <c r="U164" s="18"/>
      <c r="V164" s="52"/>
      <c r="W164" s="52">
        <v>-575290</v>
      </c>
      <c r="X164" s="52"/>
      <c r="Y164" s="52"/>
      <c r="Z164" s="52"/>
      <c r="AA164" s="52"/>
      <c r="AB164" s="18">
        <f t="shared" si="28"/>
        <v>-575290</v>
      </c>
      <c r="AC164" s="16"/>
      <c r="AD164" s="52"/>
      <c r="AE164" s="52"/>
      <c r="AF164" s="52"/>
      <c r="AG164" s="52"/>
      <c r="AH164" s="52"/>
      <c r="AI164" s="52"/>
      <c r="AJ164" s="52"/>
      <c r="AK164" s="18">
        <f t="shared" si="29"/>
        <v>0</v>
      </c>
      <c r="AL164" s="3"/>
      <c r="AM164" s="18">
        <f t="shared" si="30"/>
        <v>-575290</v>
      </c>
    </row>
    <row r="165" spans="1:39" s="51" customFormat="1" hidden="1" outlineLevel="1" x14ac:dyDescent="0.15">
      <c r="B165" s="51" t="s">
        <v>190</v>
      </c>
      <c r="C165" s="52"/>
      <c r="D165" s="52"/>
      <c r="E165" s="52"/>
      <c r="F165" s="17"/>
      <c r="G165" s="52"/>
      <c r="H165" s="17"/>
      <c r="I165" s="18">
        <f t="shared" si="31"/>
        <v>0</v>
      </c>
      <c r="J165" s="16"/>
      <c r="K165" s="52"/>
      <c r="L165" s="52"/>
      <c r="M165" s="52"/>
      <c r="N165" s="52">
        <v>-1057</v>
      </c>
      <c r="O165" s="17"/>
      <c r="P165" s="52"/>
      <c r="Q165" s="52"/>
      <c r="R165" s="18">
        <f t="shared" si="26"/>
        <v>-1057</v>
      </c>
      <c r="S165" s="18"/>
      <c r="T165" s="18">
        <f t="shared" si="27"/>
        <v>-1057</v>
      </c>
      <c r="U165" s="18"/>
      <c r="V165" s="52"/>
      <c r="W165" s="52"/>
      <c r="X165" s="52"/>
      <c r="Y165" s="52"/>
      <c r="Z165" s="52"/>
      <c r="AA165" s="52"/>
      <c r="AB165" s="18">
        <f t="shared" si="28"/>
        <v>0</v>
      </c>
      <c r="AC165" s="16"/>
      <c r="AD165" s="52"/>
      <c r="AE165" s="52"/>
      <c r="AF165" s="52"/>
      <c r="AG165" s="52">
        <v>-1532</v>
      </c>
      <c r="AH165" s="52"/>
      <c r="AI165" s="52"/>
      <c r="AJ165" s="52"/>
      <c r="AK165" s="18">
        <f t="shared" si="29"/>
        <v>-1532</v>
      </c>
      <c r="AL165" s="3"/>
      <c r="AM165" s="18">
        <f t="shared" si="30"/>
        <v>-1532</v>
      </c>
    </row>
    <row r="166" spans="1:39" s="51" customFormat="1" hidden="1" outlineLevel="1" x14ac:dyDescent="0.15">
      <c r="B166" s="51" t="s">
        <v>238</v>
      </c>
      <c r="C166" s="52"/>
      <c r="D166" s="52"/>
      <c r="E166" s="52"/>
      <c r="F166" s="17"/>
      <c r="G166" s="52"/>
      <c r="H166" s="17"/>
      <c r="I166" s="18">
        <f t="shared" si="31"/>
        <v>0</v>
      </c>
      <c r="J166" s="16"/>
      <c r="K166" s="52"/>
      <c r="L166" s="52"/>
      <c r="M166" s="52"/>
      <c r="N166" s="52"/>
      <c r="O166" s="17"/>
      <c r="P166" s="52">
        <v>-113.9</v>
      </c>
      <c r="Q166" s="52"/>
      <c r="R166" s="18">
        <f t="shared" si="26"/>
        <v>-113.9</v>
      </c>
      <c r="S166" s="18"/>
      <c r="T166" s="18">
        <f t="shared" si="27"/>
        <v>-113.9</v>
      </c>
      <c r="U166" s="18"/>
      <c r="V166" s="52"/>
      <c r="W166" s="52"/>
      <c r="X166" s="52"/>
      <c r="Y166" s="52"/>
      <c r="Z166" s="52"/>
      <c r="AA166" s="52"/>
      <c r="AB166" s="18">
        <f t="shared" si="28"/>
        <v>0</v>
      </c>
      <c r="AC166" s="16"/>
      <c r="AD166" s="52"/>
      <c r="AE166" s="52"/>
      <c r="AF166" s="52"/>
      <c r="AG166" s="52"/>
      <c r="AH166" s="52"/>
      <c r="AI166" s="52">
        <v>-293.60000000000002</v>
      </c>
      <c r="AJ166" s="52"/>
      <c r="AK166" s="18">
        <f t="shared" si="29"/>
        <v>-293.60000000000002</v>
      </c>
      <c r="AL166" s="3"/>
      <c r="AM166" s="18">
        <f t="shared" si="30"/>
        <v>-293.60000000000002</v>
      </c>
    </row>
    <row r="167" spans="1:39" s="51" customFormat="1" hidden="1" outlineLevel="1" x14ac:dyDescent="0.15">
      <c r="B167" s="51" t="s">
        <v>41</v>
      </c>
      <c r="C167" s="52">
        <v>-46895</v>
      </c>
      <c r="D167" s="52"/>
      <c r="E167" s="52"/>
      <c r="F167" s="17"/>
      <c r="G167" s="52"/>
      <c r="H167" s="17"/>
      <c r="I167" s="18">
        <f t="shared" si="31"/>
        <v>-46895</v>
      </c>
      <c r="J167" s="16"/>
      <c r="K167" s="52"/>
      <c r="L167" s="52"/>
      <c r="M167" s="52"/>
      <c r="N167" s="52"/>
      <c r="O167" s="17"/>
      <c r="P167" s="52"/>
      <c r="Q167" s="52"/>
      <c r="R167" s="18">
        <f t="shared" si="26"/>
        <v>0</v>
      </c>
      <c r="S167" s="18"/>
      <c r="T167" s="18">
        <f t="shared" si="27"/>
        <v>-46895</v>
      </c>
      <c r="U167" s="18"/>
      <c r="V167" s="52">
        <v>-34098</v>
      </c>
      <c r="W167" s="52"/>
      <c r="X167" s="52"/>
      <c r="Y167" s="52"/>
      <c r="Z167" s="52"/>
      <c r="AA167" s="52"/>
      <c r="AB167" s="18">
        <f t="shared" si="28"/>
        <v>-34098</v>
      </c>
      <c r="AC167" s="16"/>
      <c r="AD167" s="52"/>
      <c r="AE167" s="52"/>
      <c r="AF167" s="52"/>
      <c r="AG167" s="52"/>
      <c r="AH167" s="52"/>
      <c r="AI167" s="52"/>
      <c r="AJ167" s="52"/>
      <c r="AK167" s="18">
        <f t="shared" si="29"/>
        <v>0</v>
      </c>
      <c r="AL167" s="3"/>
      <c r="AM167" s="18">
        <f t="shared" si="30"/>
        <v>-34098</v>
      </c>
    </row>
    <row r="168" spans="1:39" s="51" customFormat="1" hidden="1" outlineLevel="1" x14ac:dyDescent="0.15">
      <c r="B168" s="51" t="s">
        <v>210</v>
      </c>
      <c r="C168" s="52"/>
      <c r="D168" s="52"/>
      <c r="E168" s="52"/>
      <c r="F168" s="17"/>
      <c r="G168" s="52">
        <v>-17929</v>
      </c>
      <c r="H168" s="17"/>
      <c r="I168" s="18">
        <f t="shared" si="31"/>
        <v>-17929</v>
      </c>
      <c r="J168" s="16"/>
      <c r="K168" s="52"/>
      <c r="L168" s="52"/>
      <c r="M168" s="52"/>
      <c r="N168" s="52"/>
      <c r="O168" s="17"/>
      <c r="P168" s="52"/>
      <c r="Q168" s="52"/>
      <c r="R168" s="18">
        <f t="shared" si="26"/>
        <v>0</v>
      </c>
      <c r="S168" s="18"/>
      <c r="T168" s="18">
        <f t="shared" si="27"/>
        <v>-17929</v>
      </c>
      <c r="U168" s="18"/>
      <c r="V168" s="52"/>
      <c r="W168" s="52"/>
      <c r="X168" s="52"/>
      <c r="Y168" s="52"/>
      <c r="Z168" s="52">
        <v>-18980</v>
      </c>
      <c r="AA168" s="52"/>
      <c r="AB168" s="18">
        <f t="shared" si="28"/>
        <v>-18980</v>
      </c>
      <c r="AC168" s="16"/>
      <c r="AD168" s="52"/>
      <c r="AE168" s="52"/>
      <c r="AF168" s="52"/>
      <c r="AG168" s="52"/>
      <c r="AH168" s="52"/>
      <c r="AI168" s="52"/>
      <c r="AJ168" s="52"/>
      <c r="AK168" s="18">
        <f t="shared" si="29"/>
        <v>0</v>
      </c>
      <c r="AL168" s="3"/>
      <c r="AM168" s="18">
        <f t="shared" si="30"/>
        <v>-18980</v>
      </c>
    </row>
    <row r="169" spans="1:39" s="51" customFormat="1" hidden="1" outlineLevel="1" x14ac:dyDescent="0.15">
      <c r="B169" s="51" t="s">
        <v>159</v>
      </c>
      <c r="C169" s="52"/>
      <c r="D169" s="52"/>
      <c r="E169" s="52"/>
      <c r="F169" s="17"/>
      <c r="G169" s="52"/>
      <c r="H169" s="17"/>
      <c r="I169" s="18">
        <f t="shared" si="31"/>
        <v>0</v>
      </c>
      <c r="J169" s="16"/>
      <c r="K169" s="52"/>
      <c r="L169" s="52">
        <v>-16138.74</v>
      </c>
      <c r="M169" s="52"/>
      <c r="N169" s="52"/>
      <c r="O169" s="17"/>
      <c r="P169" s="52"/>
      <c r="Q169" s="52"/>
      <c r="R169" s="18">
        <f t="shared" si="26"/>
        <v>-16138.74</v>
      </c>
      <c r="S169" s="18"/>
      <c r="T169" s="18">
        <f t="shared" si="27"/>
        <v>-16138.74</v>
      </c>
      <c r="U169" s="52"/>
      <c r="V169" s="52"/>
      <c r="W169" s="52"/>
      <c r="X169" s="52"/>
      <c r="Y169" s="52"/>
      <c r="Z169" s="52"/>
      <c r="AA169" s="52"/>
      <c r="AB169" s="18">
        <f t="shared" si="28"/>
        <v>0</v>
      </c>
      <c r="AC169" s="16"/>
      <c r="AD169" s="52"/>
      <c r="AE169" s="52">
        <v>-12488.07</v>
      </c>
      <c r="AF169" s="52"/>
      <c r="AG169" s="52"/>
      <c r="AH169" s="52"/>
      <c r="AI169" s="52"/>
      <c r="AJ169" s="52"/>
      <c r="AK169" s="18">
        <f t="shared" si="29"/>
        <v>-12488.07</v>
      </c>
      <c r="AL169" s="3"/>
      <c r="AM169" s="18">
        <f t="shared" si="30"/>
        <v>-12488.07</v>
      </c>
    </row>
    <row r="170" spans="1:39" s="51" customFormat="1" hidden="1" outlineLevel="1" x14ac:dyDescent="0.15">
      <c r="B170" s="51" t="s">
        <v>322</v>
      </c>
      <c r="C170" s="52"/>
      <c r="D170" s="52"/>
      <c r="E170" s="52"/>
      <c r="F170" s="17"/>
      <c r="G170" s="52"/>
      <c r="H170" s="17"/>
      <c r="I170" s="18">
        <f t="shared" si="31"/>
        <v>0</v>
      </c>
      <c r="J170" s="16"/>
      <c r="K170" s="52"/>
      <c r="L170" s="52"/>
      <c r="M170" s="52"/>
      <c r="N170" s="52"/>
      <c r="O170" s="17"/>
      <c r="P170" s="52"/>
      <c r="Q170" s="52"/>
      <c r="R170" s="18">
        <f t="shared" si="26"/>
        <v>0</v>
      </c>
      <c r="S170" s="18"/>
      <c r="T170" s="18">
        <f t="shared" si="27"/>
        <v>0</v>
      </c>
      <c r="U170" s="52"/>
      <c r="V170" s="52"/>
      <c r="W170" s="52"/>
      <c r="X170" s="52">
        <v>-943</v>
      </c>
      <c r="Y170" s="52"/>
      <c r="Z170" s="52"/>
      <c r="AA170" s="52"/>
      <c r="AB170" s="18">
        <f t="shared" si="28"/>
        <v>-943</v>
      </c>
      <c r="AC170" s="16"/>
      <c r="AD170" s="52"/>
      <c r="AE170" s="52"/>
      <c r="AF170" s="52"/>
      <c r="AG170" s="52"/>
      <c r="AH170" s="52"/>
      <c r="AI170" s="52"/>
      <c r="AJ170" s="52"/>
      <c r="AK170" s="18">
        <f t="shared" si="29"/>
        <v>0</v>
      </c>
      <c r="AL170" s="3"/>
      <c r="AM170" s="18">
        <f t="shared" si="30"/>
        <v>-943</v>
      </c>
    </row>
    <row r="171" spans="1:39" s="51" customFormat="1" hidden="1" outlineLevel="1" x14ac:dyDescent="0.15">
      <c r="B171" s="51" t="s">
        <v>357</v>
      </c>
      <c r="C171" s="52"/>
      <c r="D171" s="52"/>
      <c r="E171" s="52"/>
      <c r="F171" s="17"/>
      <c r="G171" s="52"/>
      <c r="H171" s="17"/>
      <c r="I171" s="18"/>
      <c r="J171" s="16"/>
      <c r="K171" s="52"/>
      <c r="L171" s="52"/>
      <c r="M171" s="52"/>
      <c r="N171" s="52"/>
      <c r="O171" s="17"/>
      <c r="P171" s="52"/>
      <c r="Q171" s="52">
        <v>-30748</v>
      </c>
      <c r="R171" s="18"/>
      <c r="S171" s="18"/>
      <c r="T171" s="18"/>
      <c r="U171" s="52"/>
      <c r="V171" s="52"/>
      <c r="W171" s="52"/>
      <c r="X171" s="52"/>
      <c r="Y171" s="52"/>
      <c r="Z171" s="52"/>
      <c r="AA171" s="52"/>
      <c r="AB171" s="18"/>
      <c r="AC171" s="16"/>
      <c r="AD171" s="52"/>
      <c r="AE171" s="52"/>
      <c r="AF171" s="52"/>
      <c r="AG171" s="52"/>
      <c r="AH171" s="52"/>
      <c r="AI171" s="52"/>
      <c r="AJ171" s="52"/>
      <c r="AK171" s="18"/>
      <c r="AL171" s="3"/>
      <c r="AM171" s="18"/>
    </row>
    <row r="172" spans="1:39" s="51" customFormat="1" hidden="1" outlineLevel="1" x14ac:dyDescent="0.15">
      <c r="B172" s="51" t="s">
        <v>158</v>
      </c>
      <c r="C172" s="52"/>
      <c r="D172" s="52"/>
      <c r="E172" s="52"/>
      <c r="F172" s="17"/>
      <c r="G172" s="52"/>
      <c r="H172" s="17"/>
      <c r="I172" s="18">
        <f t="shared" si="31"/>
        <v>0</v>
      </c>
      <c r="J172" s="16"/>
      <c r="K172" s="52"/>
      <c r="L172" s="52">
        <v>-35572.04</v>
      </c>
      <c r="M172" s="52"/>
      <c r="N172" s="52"/>
      <c r="O172" s="17"/>
      <c r="P172" s="52"/>
      <c r="Q172" s="52"/>
      <c r="R172" s="18">
        <f t="shared" si="26"/>
        <v>-35572.04</v>
      </c>
      <c r="S172" s="18"/>
      <c r="T172" s="18">
        <f t="shared" si="27"/>
        <v>-35572.04</v>
      </c>
      <c r="U172" s="52"/>
      <c r="V172" s="52"/>
      <c r="W172" s="52"/>
      <c r="X172" s="52"/>
      <c r="Y172" s="52"/>
      <c r="Z172" s="52"/>
      <c r="AA172" s="52"/>
      <c r="AB172" s="18">
        <f t="shared" si="28"/>
        <v>0</v>
      </c>
      <c r="AC172" s="16"/>
      <c r="AD172" s="52"/>
      <c r="AE172" s="52">
        <v>-39181.870000000003</v>
      </c>
      <c r="AF172" s="52"/>
      <c r="AG172" s="52"/>
      <c r="AH172" s="52"/>
      <c r="AI172" s="52"/>
      <c r="AJ172" s="52"/>
      <c r="AK172" s="18">
        <f t="shared" si="29"/>
        <v>-39181.870000000003</v>
      </c>
      <c r="AL172" s="3"/>
      <c r="AM172" s="18">
        <f t="shared" si="30"/>
        <v>-39181.870000000003</v>
      </c>
    </row>
    <row r="173" spans="1:39" collapsed="1" x14ac:dyDescent="0.15">
      <c r="A173" s="3" t="s">
        <v>321</v>
      </c>
      <c r="B173" s="43"/>
      <c r="C173" s="18">
        <f>SUM(C157:C172)</f>
        <v>-404691</v>
      </c>
      <c r="D173" s="18">
        <f>SUM(D157:D172)</f>
        <v>-590395</v>
      </c>
      <c r="E173" s="18">
        <f>SUM(E157:E172)</f>
        <v>-506</v>
      </c>
      <c r="F173" s="17"/>
      <c r="G173" s="18">
        <f>SUM(G157:G172)</f>
        <v>-17929</v>
      </c>
      <c r="H173" s="17"/>
      <c r="I173" s="18">
        <f t="shared" si="31"/>
        <v>-1013521</v>
      </c>
      <c r="J173" s="16"/>
      <c r="K173" s="18">
        <f>SUM(K157:K172)</f>
        <v>-12090</v>
      </c>
      <c r="L173" s="18">
        <f>SUM(L157:L172)</f>
        <v>-113459.43</v>
      </c>
      <c r="M173" s="18">
        <f>SUM(M157:M172)</f>
        <v>0</v>
      </c>
      <c r="N173" s="18">
        <f>SUM(N157:N172)</f>
        <v>-19826</v>
      </c>
      <c r="O173" s="17"/>
      <c r="P173" s="18">
        <f>SUM(P157:P172)</f>
        <v>-18566.95</v>
      </c>
      <c r="Q173" s="18">
        <f>SUM(Q157:Q172)</f>
        <v>-30748</v>
      </c>
      <c r="R173" s="18">
        <f>SUM(K173:Q173)</f>
        <v>-194690.38</v>
      </c>
      <c r="S173" s="18"/>
      <c r="T173" s="18">
        <f t="shared" si="27"/>
        <v>-1208211.3799999999</v>
      </c>
      <c r="U173" s="18"/>
      <c r="V173" s="18">
        <f>SUM(V157:V172)</f>
        <v>-377174</v>
      </c>
      <c r="W173" s="18">
        <f>SUM(W157:W172)</f>
        <v>-575290</v>
      </c>
      <c r="X173" s="18">
        <f>SUM(X157:X172)</f>
        <v>-1458</v>
      </c>
      <c r="Y173" s="18"/>
      <c r="Z173" s="18">
        <f>SUM(Z157:Z172)</f>
        <v>-18980</v>
      </c>
      <c r="AA173" s="18"/>
      <c r="AB173" s="18">
        <f t="shared" si="28"/>
        <v>-972902</v>
      </c>
      <c r="AC173" s="16"/>
      <c r="AD173" s="18">
        <f t="shared" ref="AD173:AI173" si="32">SUM(AD157:AD172)</f>
        <v>-25118</v>
      </c>
      <c r="AE173" s="18">
        <f t="shared" si="32"/>
        <v>-113838.85999999999</v>
      </c>
      <c r="AF173" s="18">
        <f t="shared" si="32"/>
        <v>0</v>
      </c>
      <c r="AG173" s="18">
        <f t="shared" si="32"/>
        <v>-19654</v>
      </c>
      <c r="AH173" s="18">
        <f t="shared" si="32"/>
        <v>-8598</v>
      </c>
      <c r="AI173" s="18">
        <f t="shared" si="32"/>
        <v>-26900.039999999997</v>
      </c>
      <c r="AJ173" s="18"/>
      <c r="AK173" s="18">
        <f t="shared" si="29"/>
        <v>-194108.9</v>
      </c>
      <c r="AM173" s="18">
        <f t="shared" si="30"/>
        <v>-1167010.8999999999</v>
      </c>
    </row>
    <row r="174" spans="1:39" s="49" customFormat="1" hidden="1" outlineLevel="1" x14ac:dyDescent="0.15">
      <c r="A174" s="49" t="s">
        <v>323</v>
      </c>
      <c r="B174" s="49" t="s">
        <v>30</v>
      </c>
      <c r="C174" s="50">
        <v>-2470</v>
      </c>
      <c r="D174" s="50"/>
      <c r="E174" s="50"/>
      <c r="F174" s="26"/>
      <c r="G174" s="50">
        <v>-6785</v>
      </c>
      <c r="H174" s="26"/>
      <c r="I174" s="18">
        <f t="shared" si="31"/>
        <v>-9255</v>
      </c>
      <c r="J174" s="25"/>
      <c r="K174" s="50">
        <v>-355</v>
      </c>
      <c r="L174" s="50">
        <v>-9610</v>
      </c>
      <c r="M174" s="50">
        <v>-288</v>
      </c>
      <c r="N174" s="50">
        <v>-2300</v>
      </c>
      <c r="O174" s="26"/>
      <c r="P174" s="50">
        <v>-8952.5400000000009</v>
      </c>
      <c r="Q174" s="50"/>
      <c r="R174" s="18">
        <f t="shared" si="26"/>
        <v>-21505.54</v>
      </c>
      <c r="S174" s="18"/>
      <c r="T174" s="18">
        <f t="shared" si="27"/>
        <v>-30760.54</v>
      </c>
      <c r="U174" s="50"/>
      <c r="V174" s="50">
        <v>-6590</v>
      </c>
      <c r="W174" s="50"/>
      <c r="X174" s="50"/>
      <c r="Y174" s="50"/>
      <c r="Z174" s="50">
        <v>-3199</v>
      </c>
      <c r="AA174" s="50"/>
      <c r="AB174" s="18">
        <f t="shared" si="28"/>
        <v>-9789</v>
      </c>
      <c r="AC174" s="25"/>
      <c r="AD174" s="50">
        <v>-6</v>
      </c>
      <c r="AE174" s="50">
        <v>-10684</v>
      </c>
      <c r="AF174" s="50">
        <v>-268</v>
      </c>
      <c r="AG174" s="50">
        <v>-380</v>
      </c>
      <c r="AH174" s="50">
        <v>-2506</v>
      </c>
      <c r="AI174" s="50">
        <v>-10256.44</v>
      </c>
      <c r="AJ174" s="50"/>
      <c r="AK174" s="18">
        <f t="shared" si="29"/>
        <v>-24100.440000000002</v>
      </c>
      <c r="AL174" s="28"/>
      <c r="AM174" s="18">
        <f t="shared" si="30"/>
        <v>-33889.440000000002</v>
      </c>
    </row>
    <row r="175" spans="1:39" s="49" customFormat="1" hidden="1" outlineLevel="1" x14ac:dyDescent="0.15">
      <c r="B175" s="49" t="s">
        <v>6</v>
      </c>
      <c r="C175" s="50">
        <v>-140161</v>
      </c>
      <c r="D175" s="50"/>
      <c r="E175" s="50"/>
      <c r="F175" s="26"/>
      <c r="G175" s="50"/>
      <c r="H175" s="26"/>
      <c r="I175" s="18">
        <f t="shared" si="31"/>
        <v>-140161</v>
      </c>
      <c r="J175" s="25"/>
      <c r="K175" s="50"/>
      <c r="L175" s="50"/>
      <c r="M175" s="50"/>
      <c r="N175" s="50"/>
      <c r="O175" s="26"/>
      <c r="P175" s="50"/>
      <c r="Q175" s="50"/>
      <c r="R175" s="18">
        <f t="shared" si="26"/>
        <v>0</v>
      </c>
      <c r="S175" s="18"/>
      <c r="T175" s="18">
        <f t="shared" si="27"/>
        <v>-140161</v>
      </c>
      <c r="U175" s="50"/>
      <c r="V175" s="50">
        <v>-165341</v>
      </c>
      <c r="W175" s="50"/>
      <c r="X175" s="50"/>
      <c r="Y175" s="50"/>
      <c r="Z175" s="50"/>
      <c r="AA175" s="50"/>
      <c r="AB175" s="18">
        <f t="shared" si="28"/>
        <v>-165341</v>
      </c>
      <c r="AC175" s="25"/>
      <c r="AD175" s="50"/>
      <c r="AE175" s="50"/>
      <c r="AF175" s="50"/>
      <c r="AG175" s="50"/>
      <c r="AH175" s="50"/>
      <c r="AI175" s="50"/>
      <c r="AJ175" s="50"/>
      <c r="AK175" s="18">
        <f t="shared" si="29"/>
        <v>0</v>
      </c>
      <c r="AL175" s="28"/>
      <c r="AM175" s="18">
        <f t="shared" si="30"/>
        <v>-165341</v>
      </c>
    </row>
    <row r="176" spans="1:39" s="49" customFormat="1" hidden="1" outlineLevel="1" x14ac:dyDescent="0.15">
      <c r="B176" s="49" t="s">
        <v>68</v>
      </c>
      <c r="C176" s="50"/>
      <c r="D176" s="50"/>
      <c r="E176" s="50">
        <v>-26063</v>
      </c>
      <c r="F176" s="26"/>
      <c r="G176" s="50"/>
      <c r="H176" s="26"/>
      <c r="I176" s="18">
        <f t="shared" si="31"/>
        <v>-26063</v>
      </c>
      <c r="J176" s="25"/>
      <c r="K176" s="50"/>
      <c r="L176" s="50"/>
      <c r="M176" s="50"/>
      <c r="N176" s="50"/>
      <c r="O176" s="26"/>
      <c r="P176" s="50"/>
      <c r="Q176" s="50"/>
      <c r="R176" s="18">
        <f t="shared" si="26"/>
        <v>0</v>
      </c>
      <c r="S176" s="18"/>
      <c r="T176" s="18">
        <f t="shared" si="27"/>
        <v>-26063</v>
      </c>
      <c r="U176" s="50"/>
      <c r="V176" s="50"/>
      <c r="W176" s="50"/>
      <c r="X176" s="50">
        <v>-26375</v>
      </c>
      <c r="Y176" s="50"/>
      <c r="Z176" s="50"/>
      <c r="AA176" s="50"/>
      <c r="AB176" s="18">
        <f t="shared" si="28"/>
        <v>-26375</v>
      </c>
      <c r="AC176" s="25"/>
      <c r="AD176" s="50"/>
      <c r="AE176" s="50"/>
      <c r="AF176" s="50"/>
      <c r="AG176" s="50"/>
      <c r="AH176" s="50"/>
      <c r="AI176" s="50"/>
      <c r="AJ176" s="50"/>
      <c r="AK176" s="18">
        <f t="shared" si="29"/>
        <v>0</v>
      </c>
      <c r="AL176" s="28"/>
      <c r="AM176" s="18">
        <f t="shared" si="30"/>
        <v>-26375</v>
      </c>
    </row>
    <row r="177" spans="1:39" s="49" customFormat="1" hidden="1" outlineLevel="1" x14ac:dyDescent="0.15">
      <c r="B177" s="49" t="s">
        <v>59</v>
      </c>
      <c r="C177" s="50"/>
      <c r="D177" s="50">
        <v>-7716</v>
      </c>
      <c r="E177" s="50"/>
      <c r="F177" s="26"/>
      <c r="G177" s="50"/>
      <c r="H177" s="26"/>
      <c r="I177" s="18">
        <f t="shared" si="31"/>
        <v>-7716</v>
      </c>
      <c r="J177" s="25"/>
      <c r="K177" s="50"/>
      <c r="L177" s="50"/>
      <c r="M177" s="50"/>
      <c r="N177" s="50"/>
      <c r="O177" s="26"/>
      <c r="P177" s="50"/>
      <c r="Q177" s="50"/>
      <c r="R177" s="18">
        <f t="shared" si="26"/>
        <v>0</v>
      </c>
      <c r="S177" s="18"/>
      <c r="T177" s="18">
        <f t="shared" si="27"/>
        <v>-7716</v>
      </c>
      <c r="U177" s="50"/>
      <c r="V177" s="50"/>
      <c r="W177" s="50">
        <v>-30014</v>
      </c>
      <c r="X177" s="50"/>
      <c r="Y177" s="50"/>
      <c r="Z177" s="50"/>
      <c r="AA177" s="50"/>
      <c r="AB177" s="18">
        <f t="shared" si="28"/>
        <v>-30014</v>
      </c>
      <c r="AC177" s="25"/>
      <c r="AD177" s="50"/>
      <c r="AE177" s="50"/>
      <c r="AF177" s="50"/>
      <c r="AG177" s="50"/>
      <c r="AH177" s="50"/>
      <c r="AI177" s="50"/>
      <c r="AJ177" s="50"/>
      <c r="AK177" s="18">
        <f t="shared" si="29"/>
        <v>0</v>
      </c>
      <c r="AL177" s="28"/>
      <c r="AM177" s="18">
        <f t="shared" si="30"/>
        <v>-30014</v>
      </c>
    </row>
    <row r="178" spans="1:39" s="49" customFormat="1" hidden="1" outlineLevel="1" x14ac:dyDescent="0.15">
      <c r="B178" s="49" t="s">
        <v>280</v>
      </c>
      <c r="C178" s="50"/>
      <c r="D178" s="50"/>
      <c r="E178" s="50"/>
      <c r="F178" s="26"/>
      <c r="G178" s="50"/>
      <c r="H178" s="26"/>
      <c r="I178" s="18">
        <f t="shared" si="31"/>
        <v>0</v>
      </c>
      <c r="J178" s="25"/>
      <c r="K178" s="50"/>
      <c r="L178" s="50"/>
      <c r="M178" s="50"/>
      <c r="N178" s="50"/>
      <c r="O178" s="26"/>
      <c r="P178" s="50"/>
      <c r="Q178" s="50"/>
      <c r="R178" s="18">
        <f t="shared" si="26"/>
        <v>0</v>
      </c>
      <c r="S178" s="18"/>
      <c r="T178" s="18">
        <f t="shared" si="27"/>
        <v>0</v>
      </c>
      <c r="U178" s="50"/>
      <c r="V178" s="50"/>
      <c r="W178" s="50"/>
      <c r="X178" s="50"/>
      <c r="Y178" s="50"/>
      <c r="Z178" s="50"/>
      <c r="AA178" s="50"/>
      <c r="AB178" s="18">
        <f t="shared" si="28"/>
        <v>0</v>
      </c>
      <c r="AC178" s="25"/>
      <c r="AD178" s="50"/>
      <c r="AE178" s="50"/>
      <c r="AF178" s="50"/>
      <c r="AG178" s="50"/>
      <c r="AH178" s="50">
        <v>-3000</v>
      </c>
      <c r="AI178" s="50"/>
      <c r="AJ178" s="50"/>
      <c r="AK178" s="18">
        <f t="shared" si="29"/>
        <v>-3000</v>
      </c>
      <c r="AL178" s="28"/>
      <c r="AM178" s="18">
        <f t="shared" si="30"/>
        <v>-3000</v>
      </c>
    </row>
    <row r="179" spans="1:39" s="49" customFormat="1" hidden="1" outlineLevel="1" x14ac:dyDescent="0.15">
      <c r="B179" s="49" t="s">
        <v>145</v>
      </c>
      <c r="C179" s="50"/>
      <c r="D179" s="50"/>
      <c r="E179" s="50"/>
      <c r="F179" s="26"/>
      <c r="G179" s="50"/>
      <c r="H179" s="26"/>
      <c r="I179" s="18">
        <f t="shared" si="31"/>
        <v>0</v>
      </c>
      <c r="J179" s="25"/>
      <c r="K179" s="50"/>
      <c r="L179" s="50">
        <v>-8152.05</v>
      </c>
      <c r="M179" s="50"/>
      <c r="N179" s="50"/>
      <c r="O179" s="26"/>
      <c r="P179" s="50"/>
      <c r="Q179" s="50"/>
      <c r="R179" s="18">
        <f t="shared" si="26"/>
        <v>-8152.05</v>
      </c>
      <c r="S179" s="18"/>
      <c r="T179" s="18">
        <f t="shared" si="27"/>
        <v>-8152.05</v>
      </c>
      <c r="U179" s="50"/>
      <c r="V179" s="50"/>
      <c r="W179" s="50"/>
      <c r="X179" s="50"/>
      <c r="Y179" s="50"/>
      <c r="Z179" s="50"/>
      <c r="AA179" s="50"/>
      <c r="AB179" s="18">
        <f t="shared" si="28"/>
        <v>0</v>
      </c>
      <c r="AC179" s="25"/>
      <c r="AD179" s="50"/>
      <c r="AE179" s="50">
        <v>-2061.5</v>
      </c>
      <c r="AF179" s="50"/>
      <c r="AG179" s="50"/>
      <c r="AH179" s="50"/>
      <c r="AI179" s="50"/>
      <c r="AJ179" s="50"/>
      <c r="AK179" s="18">
        <f t="shared" si="29"/>
        <v>-2061.5</v>
      </c>
      <c r="AL179" s="28"/>
      <c r="AM179" s="18">
        <f t="shared" si="30"/>
        <v>-2061.5</v>
      </c>
    </row>
    <row r="180" spans="1:39" collapsed="1" x14ac:dyDescent="0.15">
      <c r="A180" s="3" t="s">
        <v>323</v>
      </c>
      <c r="C180" s="18">
        <f>SUM(C174:C179)</f>
        <v>-142631</v>
      </c>
      <c r="D180" s="18">
        <f t="shared" ref="D180:AI180" si="33">SUM(D174:D179)</f>
        <v>-7716</v>
      </c>
      <c r="E180" s="18">
        <f t="shared" si="33"/>
        <v>-26063</v>
      </c>
      <c r="F180" s="17"/>
      <c r="G180" s="18">
        <f t="shared" si="33"/>
        <v>-6785</v>
      </c>
      <c r="H180" s="17"/>
      <c r="I180" s="18">
        <f t="shared" si="31"/>
        <v>-183195</v>
      </c>
      <c r="J180" s="16"/>
      <c r="K180" s="18">
        <f t="shared" si="33"/>
        <v>-355</v>
      </c>
      <c r="L180" s="18">
        <f t="shared" si="33"/>
        <v>-17762.05</v>
      </c>
      <c r="M180" s="18">
        <f t="shared" si="33"/>
        <v>-288</v>
      </c>
      <c r="N180" s="18">
        <f t="shared" si="33"/>
        <v>-2300</v>
      </c>
      <c r="O180" s="17"/>
      <c r="P180" s="18">
        <f t="shared" si="33"/>
        <v>-8952.5400000000009</v>
      </c>
      <c r="Q180" s="18">
        <f t="shared" si="33"/>
        <v>0</v>
      </c>
      <c r="R180" s="18">
        <f t="shared" si="26"/>
        <v>-29657.59</v>
      </c>
      <c r="S180" s="18"/>
      <c r="T180" s="18">
        <f t="shared" si="27"/>
        <v>-212852.59</v>
      </c>
      <c r="U180" s="18"/>
      <c r="V180" s="18">
        <f t="shared" si="33"/>
        <v>-171931</v>
      </c>
      <c r="W180" s="18">
        <f t="shared" si="33"/>
        <v>-30014</v>
      </c>
      <c r="X180" s="18">
        <f t="shared" si="33"/>
        <v>-26375</v>
      </c>
      <c r="Y180" s="18"/>
      <c r="Z180" s="18">
        <f t="shared" si="33"/>
        <v>-3199</v>
      </c>
      <c r="AA180" s="18"/>
      <c r="AB180" s="18">
        <f t="shared" si="28"/>
        <v>-231519</v>
      </c>
      <c r="AC180" s="16"/>
      <c r="AD180" s="18">
        <f t="shared" si="33"/>
        <v>-6</v>
      </c>
      <c r="AE180" s="18">
        <f t="shared" si="33"/>
        <v>-12745.5</v>
      </c>
      <c r="AF180" s="18">
        <f t="shared" si="33"/>
        <v>-268</v>
      </c>
      <c r="AG180" s="18">
        <f t="shared" si="33"/>
        <v>-380</v>
      </c>
      <c r="AH180" s="18">
        <f t="shared" si="33"/>
        <v>-5506</v>
      </c>
      <c r="AI180" s="18">
        <f t="shared" si="33"/>
        <v>-10256.44</v>
      </c>
      <c r="AJ180" s="18"/>
      <c r="AK180" s="18">
        <f t="shared" si="29"/>
        <v>-29161.940000000002</v>
      </c>
      <c r="AM180" s="18">
        <f t="shared" si="30"/>
        <v>-260680.94</v>
      </c>
    </row>
    <row r="181" spans="1:39" s="53" customFormat="1" hidden="1" outlineLevel="1" x14ac:dyDescent="0.15">
      <c r="A181" s="53" t="s">
        <v>324</v>
      </c>
      <c r="B181" s="53" t="s">
        <v>162</v>
      </c>
      <c r="C181" s="54"/>
      <c r="D181" s="54"/>
      <c r="E181" s="54"/>
      <c r="F181" s="17"/>
      <c r="G181" s="54"/>
      <c r="H181" s="17"/>
      <c r="I181" s="18">
        <f t="shared" si="31"/>
        <v>0</v>
      </c>
      <c r="J181" s="16"/>
      <c r="K181" s="54"/>
      <c r="L181" s="54">
        <v>-65517.7</v>
      </c>
      <c r="M181" s="54"/>
      <c r="N181" s="54"/>
      <c r="O181" s="17"/>
      <c r="P181" s="54"/>
      <c r="Q181" s="54"/>
      <c r="R181" s="18">
        <f t="shared" si="26"/>
        <v>-65517.7</v>
      </c>
      <c r="S181" s="18"/>
      <c r="T181" s="18">
        <f t="shared" si="27"/>
        <v>-65517.7</v>
      </c>
      <c r="U181" s="18"/>
      <c r="V181" s="54"/>
      <c r="W181" s="54"/>
      <c r="X181" s="54"/>
      <c r="Y181" s="54"/>
      <c r="Z181" s="54"/>
      <c r="AA181" s="54"/>
      <c r="AB181" s="18">
        <f t="shared" si="28"/>
        <v>0</v>
      </c>
      <c r="AC181" s="16"/>
      <c r="AD181" s="54"/>
      <c r="AE181" s="54">
        <v>-56090.75</v>
      </c>
      <c r="AF181" s="54"/>
      <c r="AG181" s="54"/>
      <c r="AH181" s="54"/>
      <c r="AI181" s="54"/>
      <c r="AJ181" s="54"/>
      <c r="AK181" s="18">
        <f t="shared" si="29"/>
        <v>-56090.75</v>
      </c>
      <c r="AL181" s="3"/>
      <c r="AM181" s="18">
        <f t="shared" si="30"/>
        <v>-56090.75</v>
      </c>
    </row>
    <row r="182" spans="1:39" s="53" customFormat="1" hidden="1" outlineLevel="1" x14ac:dyDescent="0.15">
      <c r="A182" s="53" t="s">
        <v>325</v>
      </c>
      <c r="B182" s="53" t="s">
        <v>43</v>
      </c>
      <c r="C182" s="54">
        <v>-56475</v>
      </c>
      <c r="D182" s="54"/>
      <c r="E182" s="54"/>
      <c r="F182" s="17"/>
      <c r="G182" s="54"/>
      <c r="H182" s="17"/>
      <c r="I182" s="18">
        <f t="shared" si="31"/>
        <v>-56475</v>
      </c>
      <c r="J182" s="16"/>
      <c r="K182" s="54"/>
      <c r="L182" s="54"/>
      <c r="M182" s="54"/>
      <c r="N182" s="54"/>
      <c r="O182" s="17"/>
      <c r="P182" s="54"/>
      <c r="Q182" s="54"/>
      <c r="R182" s="18">
        <f t="shared" si="26"/>
        <v>0</v>
      </c>
      <c r="S182" s="18"/>
      <c r="T182" s="18">
        <f t="shared" si="27"/>
        <v>-56475</v>
      </c>
      <c r="U182" s="18"/>
      <c r="V182" s="54">
        <v>-50562</v>
      </c>
      <c r="W182" s="54"/>
      <c r="X182" s="54"/>
      <c r="Y182" s="54"/>
      <c r="Z182" s="54"/>
      <c r="AA182" s="54"/>
      <c r="AB182" s="18">
        <f t="shared" si="28"/>
        <v>-50562</v>
      </c>
      <c r="AC182" s="16"/>
      <c r="AD182" s="54"/>
      <c r="AE182" s="54"/>
      <c r="AF182" s="54"/>
      <c r="AG182" s="54"/>
      <c r="AH182" s="54"/>
      <c r="AI182" s="54"/>
      <c r="AJ182" s="54"/>
      <c r="AK182" s="18">
        <f t="shared" si="29"/>
        <v>0</v>
      </c>
      <c r="AL182" s="3"/>
      <c r="AM182" s="18">
        <f t="shared" si="30"/>
        <v>-50562</v>
      </c>
    </row>
    <row r="183" spans="1:39" s="53" customFormat="1" hidden="1" outlineLevel="1" x14ac:dyDescent="0.15">
      <c r="B183" s="53" t="s">
        <v>274</v>
      </c>
      <c r="C183" s="54"/>
      <c r="D183" s="54"/>
      <c r="E183" s="54"/>
      <c r="F183" s="17"/>
      <c r="G183" s="54"/>
      <c r="H183" s="17"/>
      <c r="I183" s="18">
        <f t="shared" si="31"/>
        <v>0</v>
      </c>
      <c r="J183" s="16"/>
      <c r="K183" s="54"/>
      <c r="L183" s="54"/>
      <c r="M183" s="54"/>
      <c r="N183" s="54"/>
      <c r="O183" s="17"/>
      <c r="P183" s="54"/>
      <c r="Q183" s="54"/>
      <c r="R183" s="18">
        <f t="shared" si="26"/>
        <v>0</v>
      </c>
      <c r="S183" s="18"/>
      <c r="T183" s="18">
        <f t="shared" si="27"/>
        <v>0</v>
      </c>
      <c r="U183" s="18"/>
      <c r="V183" s="54"/>
      <c r="W183" s="54"/>
      <c r="X183" s="54"/>
      <c r="Y183" s="54"/>
      <c r="Z183" s="54"/>
      <c r="AA183" s="54"/>
      <c r="AB183" s="18">
        <f t="shared" si="28"/>
        <v>0</v>
      </c>
      <c r="AC183" s="16"/>
      <c r="AD183" s="54"/>
      <c r="AE183" s="54"/>
      <c r="AF183" s="54"/>
      <c r="AG183" s="54"/>
      <c r="AH183" s="54">
        <v>-4050</v>
      </c>
      <c r="AI183" s="54"/>
      <c r="AJ183" s="54"/>
      <c r="AK183" s="18">
        <f t="shared" si="29"/>
        <v>-4050</v>
      </c>
      <c r="AL183" s="3"/>
      <c r="AM183" s="18">
        <f t="shared" si="30"/>
        <v>-4050</v>
      </c>
    </row>
    <row r="184" spans="1:39" s="53" customFormat="1" hidden="1" outlineLevel="1" x14ac:dyDescent="0.15">
      <c r="B184" s="53" t="s">
        <v>7</v>
      </c>
      <c r="C184" s="54">
        <v>-379449</v>
      </c>
      <c r="D184" s="54"/>
      <c r="E184" s="54"/>
      <c r="F184" s="17"/>
      <c r="G184" s="54"/>
      <c r="H184" s="17"/>
      <c r="I184" s="18">
        <f t="shared" si="31"/>
        <v>-379449</v>
      </c>
      <c r="J184" s="16"/>
      <c r="K184" s="54"/>
      <c r="L184" s="54"/>
      <c r="M184" s="54"/>
      <c r="N184" s="54"/>
      <c r="O184" s="17"/>
      <c r="P184" s="54"/>
      <c r="Q184" s="54"/>
      <c r="R184" s="18">
        <f t="shared" si="26"/>
        <v>0</v>
      </c>
      <c r="S184" s="18"/>
      <c r="T184" s="18">
        <f t="shared" si="27"/>
        <v>-379449</v>
      </c>
      <c r="U184" s="18"/>
      <c r="V184" s="54">
        <v>-299931</v>
      </c>
      <c r="W184" s="54"/>
      <c r="X184" s="54"/>
      <c r="Y184" s="54"/>
      <c r="Z184" s="54"/>
      <c r="AA184" s="54"/>
      <c r="AB184" s="18">
        <f t="shared" si="28"/>
        <v>-299931</v>
      </c>
      <c r="AC184" s="16"/>
      <c r="AD184" s="54"/>
      <c r="AE184" s="54"/>
      <c r="AF184" s="54"/>
      <c r="AG184" s="54"/>
      <c r="AH184" s="54"/>
      <c r="AI184" s="54"/>
      <c r="AJ184" s="54"/>
      <c r="AK184" s="18">
        <f t="shared" si="29"/>
        <v>0</v>
      </c>
      <c r="AL184" s="3"/>
      <c r="AM184" s="18">
        <f t="shared" si="30"/>
        <v>-299931</v>
      </c>
    </row>
    <row r="185" spans="1:39" s="53" customFormat="1" hidden="1" outlineLevel="1" x14ac:dyDescent="0.15">
      <c r="B185" s="53" t="s">
        <v>259</v>
      </c>
      <c r="C185" s="54"/>
      <c r="D185" s="54"/>
      <c r="E185" s="54"/>
      <c r="F185" s="17"/>
      <c r="G185" s="54"/>
      <c r="H185" s="17"/>
      <c r="I185" s="18">
        <f t="shared" si="31"/>
        <v>0</v>
      </c>
      <c r="J185" s="16"/>
      <c r="K185" s="54"/>
      <c r="L185" s="54"/>
      <c r="M185" s="54">
        <v>39</v>
      </c>
      <c r="N185" s="54"/>
      <c r="O185" s="17"/>
      <c r="P185" s="54"/>
      <c r="Q185" s="54"/>
      <c r="R185" s="18">
        <f t="shared" si="26"/>
        <v>39</v>
      </c>
      <c r="S185" s="18"/>
      <c r="T185" s="18">
        <f t="shared" si="27"/>
        <v>39</v>
      </c>
      <c r="U185" s="18"/>
      <c r="V185" s="54"/>
      <c r="W185" s="54"/>
      <c r="X185" s="54"/>
      <c r="Y185" s="54"/>
      <c r="Z185" s="54"/>
      <c r="AA185" s="54"/>
      <c r="AB185" s="18">
        <f t="shared" si="28"/>
        <v>0</v>
      </c>
      <c r="AC185" s="16"/>
      <c r="AD185" s="54"/>
      <c r="AE185" s="54"/>
      <c r="AF185" s="54">
        <v>655</v>
      </c>
      <c r="AG185" s="54"/>
      <c r="AH185" s="54"/>
      <c r="AI185" s="54"/>
      <c r="AJ185" s="54"/>
      <c r="AK185" s="18">
        <f t="shared" si="29"/>
        <v>655</v>
      </c>
      <c r="AL185" s="3"/>
      <c r="AM185" s="18">
        <f t="shared" si="30"/>
        <v>655</v>
      </c>
    </row>
    <row r="186" spans="1:39" s="53" customFormat="1" hidden="1" outlineLevel="1" x14ac:dyDescent="0.15">
      <c r="B186" s="53" t="s">
        <v>120</v>
      </c>
      <c r="C186" s="54"/>
      <c r="D186" s="54"/>
      <c r="E186" s="54"/>
      <c r="F186" s="17"/>
      <c r="G186" s="54"/>
      <c r="H186" s="17"/>
      <c r="I186" s="18">
        <f t="shared" si="31"/>
        <v>0</v>
      </c>
      <c r="J186" s="16"/>
      <c r="K186" s="54">
        <v>-287617</v>
      </c>
      <c r="L186" s="54"/>
      <c r="M186" s="54"/>
      <c r="N186" s="54"/>
      <c r="O186" s="17"/>
      <c r="P186" s="54"/>
      <c r="Q186" s="54"/>
      <c r="R186" s="18">
        <f t="shared" si="26"/>
        <v>-287617</v>
      </c>
      <c r="S186" s="18"/>
      <c r="T186" s="18">
        <f t="shared" si="27"/>
        <v>-287617</v>
      </c>
      <c r="U186" s="18"/>
      <c r="V186" s="54"/>
      <c r="W186" s="54"/>
      <c r="X186" s="54"/>
      <c r="Y186" s="54"/>
      <c r="Z186" s="54"/>
      <c r="AA186" s="54"/>
      <c r="AB186" s="18">
        <f t="shared" si="28"/>
        <v>0</v>
      </c>
      <c r="AC186" s="16"/>
      <c r="AD186" s="54">
        <v>-289918</v>
      </c>
      <c r="AE186" s="54"/>
      <c r="AF186" s="54"/>
      <c r="AG186" s="54"/>
      <c r="AH186" s="54"/>
      <c r="AI186" s="54"/>
      <c r="AJ186" s="54"/>
      <c r="AK186" s="18">
        <f t="shared" si="29"/>
        <v>-289918</v>
      </c>
      <c r="AL186" s="3"/>
      <c r="AM186" s="18">
        <f t="shared" si="30"/>
        <v>-289918</v>
      </c>
    </row>
    <row r="187" spans="1:39" s="53" customFormat="1" hidden="1" outlineLevel="1" x14ac:dyDescent="0.15">
      <c r="B187" s="53" t="s">
        <v>54</v>
      </c>
      <c r="C187" s="54"/>
      <c r="D187" s="54">
        <v>-777072</v>
      </c>
      <c r="E187" s="54"/>
      <c r="F187" s="17"/>
      <c r="G187" s="54"/>
      <c r="H187" s="17"/>
      <c r="I187" s="18">
        <f t="shared" si="31"/>
        <v>-777072</v>
      </c>
      <c r="J187" s="16"/>
      <c r="K187" s="54"/>
      <c r="L187" s="54"/>
      <c r="M187" s="54"/>
      <c r="N187" s="54"/>
      <c r="O187" s="17"/>
      <c r="P187" s="54"/>
      <c r="Q187" s="54"/>
      <c r="R187" s="18">
        <f t="shared" si="26"/>
        <v>0</v>
      </c>
      <c r="S187" s="18"/>
      <c r="T187" s="18">
        <f t="shared" si="27"/>
        <v>-777072</v>
      </c>
      <c r="U187" s="18"/>
      <c r="V187" s="54"/>
      <c r="W187" s="54">
        <v>-772823</v>
      </c>
      <c r="X187" s="54"/>
      <c r="Y187" s="54"/>
      <c r="Z187" s="54"/>
      <c r="AA187" s="54"/>
      <c r="AB187" s="18">
        <f t="shared" si="28"/>
        <v>-772823</v>
      </c>
      <c r="AC187" s="16"/>
      <c r="AD187" s="54"/>
      <c r="AE187" s="54"/>
      <c r="AF187" s="54"/>
      <c r="AG187" s="54"/>
      <c r="AH187" s="54"/>
      <c r="AI187" s="54"/>
      <c r="AJ187" s="54"/>
      <c r="AK187" s="18">
        <f t="shared" si="29"/>
        <v>0</v>
      </c>
      <c r="AL187" s="3"/>
      <c r="AM187" s="18">
        <f t="shared" si="30"/>
        <v>-772823</v>
      </c>
    </row>
    <row r="188" spans="1:39" s="53" customFormat="1" hidden="1" outlineLevel="1" x14ac:dyDescent="0.15">
      <c r="B188" s="53" t="s">
        <v>76</v>
      </c>
      <c r="C188" s="54"/>
      <c r="D188" s="54"/>
      <c r="E188" s="54">
        <v>-61576</v>
      </c>
      <c r="F188" s="17"/>
      <c r="G188" s="54"/>
      <c r="H188" s="17"/>
      <c r="I188" s="18">
        <f t="shared" si="31"/>
        <v>-61576</v>
      </c>
      <c r="J188" s="16"/>
      <c r="K188" s="54"/>
      <c r="L188" s="54"/>
      <c r="M188" s="54"/>
      <c r="N188" s="54"/>
      <c r="O188" s="17"/>
      <c r="P188" s="54"/>
      <c r="Q188" s="54"/>
      <c r="R188" s="18">
        <f t="shared" si="26"/>
        <v>0</v>
      </c>
      <c r="S188" s="18"/>
      <c r="T188" s="18">
        <f t="shared" si="27"/>
        <v>-61576</v>
      </c>
      <c r="U188" s="18"/>
      <c r="V188" s="54"/>
      <c r="W188" s="54"/>
      <c r="X188" s="54">
        <v>-57319</v>
      </c>
      <c r="Y188" s="54"/>
      <c r="Z188" s="54"/>
      <c r="AA188" s="54"/>
      <c r="AB188" s="18">
        <f t="shared" si="28"/>
        <v>-57319</v>
      </c>
      <c r="AC188" s="16"/>
      <c r="AD188" s="54"/>
      <c r="AE188" s="54"/>
      <c r="AF188" s="54"/>
      <c r="AG188" s="54"/>
      <c r="AH188" s="54"/>
      <c r="AI188" s="54"/>
      <c r="AJ188" s="54"/>
      <c r="AK188" s="18">
        <f t="shared" si="29"/>
        <v>0</v>
      </c>
      <c r="AL188" s="3"/>
      <c r="AM188" s="18">
        <f t="shared" si="30"/>
        <v>-57319</v>
      </c>
    </row>
    <row r="189" spans="1:39" s="53" customFormat="1" hidden="1" outlineLevel="1" x14ac:dyDescent="0.15">
      <c r="B189" s="53" t="s">
        <v>185</v>
      </c>
      <c r="C189" s="54"/>
      <c r="D189" s="54"/>
      <c r="E189" s="54"/>
      <c r="F189" s="17"/>
      <c r="G189" s="54"/>
      <c r="H189" s="17"/>
      <c r="I189" s="18">
        <f t="shared" si="31"/>
        <v>0</v>
      </c>
      <c r="J189" s="16"/>
      <c r="K189" s="54"/>
      <c r="L189" s="54"/>
      <c r="M189" s="54"/>
      <c r="N189" s="54"/>
      <c r="O189" s="17"/>
      <c r="P189" s="54"/>
      <c r="Q189" s="54"/>
      <c r="R189" s="18">
        <f t="shared" si="26"/>
        <v>0</v>
      </c>
      <c r="S189" s="18"/>
      <c r="T189" s="18">
        <f t="shared" si="27"/>
        <v>0</v>
      </c>
      <c r="U189" s="18"/>
      <c r="V189" s="54"/>
      <c r="W189" s="54"/>
      <c r="X189" s="54"/>
      <c r="Y189" s="54"/>
      <c r="Z189" s="54"/>
      <c r="AA189" s="54"/>
      <c r="AB189" s="18">
        <f t="shared" si="28"/>
        <v>0</v>
      </c>
      <c r="AC189" s="16"/>
      <c r="AD189" s="54"/>
      <c r="AE189" s="54"/>
      <c r="AF189" s="54"/>
      <c r="AG189" s="54">
        <v>-706</v>
      </c>
      <c r="AH189" s="54"/>
      <c r="AI189" s="54"/>
      <c r="AJ189" s="54"/>
      <c r="AK189" s="18">
        <f t="shared" si="29"/>
        <v>-706</v>
      </c>
      <c r="AL189" s="3"/>
      <c r="AM189" s="18">
        <f t="shared" si="30"/>
        <v>-706</v>
      </c>
    </row>
    <row r="190" spans="1:39" s="53" customFormat="1" hidden="1" outlineLevel="1" x14ac:dyDescent="0.15">
      <c r="B190" s="53" t="s">
        <v>163</v>
      </c>
      <c r="C190" s="54"/>
      <c r="D190" s="54"/>
      <c r="E190" s="54"/>
      <c r="F190" s="17"/>
      <c r="G190" s="54"/>
      <c r="H190" s="17"/>
      <c r="I190" s="18">
        <f t="shared" si="31"/>
        <v>0</v>
      </c>
      <c r="J190" s="16"/>
      <c r="K190" s="54"/>
      <c r="L190" s="54">
        <v>-6480</v>
      </c>
      <c r="M190" s="54"/>
      <c r="N190" s="54"/>
      <c r="O190" s="17"/>
      <c r="P190" s="54"/>
      <c r="Q190" s="54"/>
      <c r="R190" s="18">
        <f t="shared" si="26"/>
        <v>-6480</v>
      </c>
      <c r="S190" s="18"/>
      <c r="T190" s="18">
        <f t="shared" si="27"/>
        <v>-6480</v>
      </c>
      <c r="U190" s="18"/>
      <c r="V190" s="54"/>
      <c r="W190" s="54"/>
      <c r="X190" s="54"/>
      <c r="Y190" s="54"/>
      <c r="Z190" s="54"/>
      <c r="AA190" s="54"/>
      <c r="AB190" s="18">
        <f t="shared" si="28"/>
        <v>0</v>
      </c>
      <c r="AC190" s="16"/>
      <c r="AD190" s="54"/>
      <c r="AE190" s="54">
        <v>-6240</v>
      </c>
      <c r="AF190" s="54"/>
      <c r="AG190" s="54"/>
      <c r="AH190" s="54"/>
      <c r="AI190" s="54"/>
      <c r="AJ190" s="54"/>
      <c r="AK190" s="18">
        <f t="shared" si="29"/>
        <v>-6240</v>
      </c>
      <c r="AL190" s="3"/>
      <c r="AM190" s="18">
        <f t="shared" si="30"/>
        <v>-6240</v>
      </c>
    </row>
    <row r="191" spans="1:39" s="53" customFormat="1" hidden="1" outlineLevel="1" x14ac:dyDescent="0.15">
      <c r="B191" s="53" t="s">
        <v>267</v>
      </c>
      <c r="C191" s="54"/>
      <c r="D191" s="54"/>
      <c r="E191" s="54"/>
      <c r="F191" s="17"/>
      <c r="G191" s="54"/>
      <c r="H191" s="17"/>
      <c r="I191" s="18">
        <f t="shared" si="31"/>
        <v>0</v>
      </c>
      <c r="J191" s="16"/>
      <c r="K191" s="54"/>
      <c r="L191" s="54"/>
      <c r="M191" s="54">
        <v>-41762</v>
      </c>
      <c r="N191" s="54"/>
      <c r="O191" s="17"/>
      <c r="P191" s="54"/>
      <c r="Q191" s="54"/>
      <c r="R191" s="18">
        <f t="shared" si="26"/>
        <v>-41762</v>
      </c>
      <c r="S191" s="18"/>
      <c r="T191" s="18">
        <f t="shared" si="27"/>
        <v>-41762</v>
      </c>
      <c r="U191" s="18"/>
      <c r="V191" s="54"/>
      <c r="W191" s="54"/>
      <c r="X191" s="54"/>
      <c r="Y191" s="54"/>
      <c r="Z191" s="54"/>
      <c r="AA191" s="54"/>
      <c r="AB191" s="18">
        <f t="shared" si="28"/>
        <v>0</v>
      </c>
      <c r="AC191" s="16"/>
      <c r="AD191" s="54"/>
      <c r="AE191" s="54"/>
      <c r="AF191" s="54">
        <v>-51496</v>
      </c>
      <c r="AG191" s="54"/>
      <c r="AH191" s="54"/>
      <c r="AI191" s="54"/>
      <c r="AJ191" s="54"/>
      <c r="AK191" s="18">
        <f t="shared" si="29"/>
        <v>-51496</v>
      </c>
      <c r="AL191" s="3"/>
      <c r="AM191" s="18">
        <f t="shared" si="30"/>
        <v>-51496</v>
      </c>
    </row>
    <row r="192" spans="1:39" s="53" customFormat="1" hidden="1" outlineLevel="1" x14ac:dyDescent="0.15">
      <c r="B192" s="53" t="s">
        <v>202</v>
      </c>
      <c r="C192" s="54"/>
      <c r="D192" s="54"/>
      <c r="E192" s="54"/>
      <c r="F192" s="17"/>
      <c r="G192" s="54"/>
      <c r="H192" s="17"/>
      <c r="I192" s="18">
        <f t="shared" si="31"/>
        <v>0</v>
      </c>
      <c r="J192" s="16"/>
      <c r="K192" s="54"/>
      <c r="L192" s="54"/>
      <c r="M192" s="54"/>
      <c r="N192" s="54">
        <v>-12000</v>
      </c>
      <c r="O192" s="17"/>
      <c r="P192" s="54"/>
      <c r="Q192" s="54"/>
      <c r="R192" s="18">
        <f t="shared" si="26"/>
        <v>-12000</v>
      </c>
      <c r="S192" s="18"/>
      <c r="T192" s="18">
        <f t="shared" si="27"/>
        <v>-12000</v>
      </c>
      <c r="U192" s="18"/>
      <c r="V192" s="54"/>
      <c r="W192" s="54"/>
      <c r="X192" s="54"/>
      <c r="Y192" s="54"/>
      <c r="Z192" s="54"/>
      <c r="AA192" s="54"/>
      <c r="AB192" s="18">
        <f t="shared" si="28"/>
        <v>0</v>
      </c>
      <c r="AC192" s="16"/>
      <c r="AD192" s="54"/>
      <c r="AE192" s="54"/>
      <c r="AF192" s="54"/>
      <c r="AG192" s="54">
        <v>-12000</v>
      </c>
      <c r="AH192" s="54"/>
      <c r="AI192" s="54"/>
      <c r="AJ192" s="54"/>
      <c r="AK192" s="18">
        <f t="shared" si="29"/>
        <v>-12000</v>
      </c>
      <c r="AL192" s="3"/>
      <c r="AM192" s="18">
        <f t="shared" si="30"/>
        <v>-12000</v>
      </c>
    </row>
    <row r="193" spans="1:39" s="53" customFormat="1" hidden="1" outlineLevel="1" x14ac:dyDescent="0.15">
      <c r="B193" s="53" t="s">
        <v>203</v>
      </c>
      <c r="C193" s="54"/>
      <c r="D193" s="54"/>
      <c r="E193" s="54"/>
      <c r="F193" s="17"/>
      <c r="G193" s="54"/>
      <c r="H193" s="17"/>
      <c r="I193" s="18">
        <f t="shared" si="31"/>
        <v>0</v>
      </c>
      <c r="J193" s="16"/>
      <c r="K193" s="54"/>
      <c r="L193" s="54"/>
      <c r="M193" s="54"/>
      <c r="N193" s="54">
        <v>-3600</v>
      </c>
      <c r="O193" s="17"/>
      <c r="P193" s="54"/>
      <c r="Q193" s="54"/>
      <c r="R193" s="18">
        <f t="shared" si="26"/>
        <v>-3600</v>
      </c>
      <c r="S193" s="18"/>
      <c r="T193" s="18">
        <f t="shared" si="27"/>
        <v>-3600</v>
      </c>
      <c r="U193" s="18"/>
      <c r="V193" s="54"/>
      <c r="W193" s="54"/>
      <c r="X193" s="54"/>
      <c r="Y193" s="54"/>
      <c r="Z193" s="54"/>
      <c r="AA193" s="54"/>
      <c r="AB193" s="18">
        <f t="shared" si="28"/>
        <v>0</v>
      </c>
      <c r="AC193" s="16"/>
      <c r="AD193" s="54"/>
      <c r="AE193" s="54"/>
      <c r="AF193" s="54"/>
      <c r="AG193" s="54">
        <v>-3650</v>
      </c>
      <c r="AH193" s="54"/>
      <c r="AI193" s="54"/>
      <c r="AJ193" s="54"/>
      <c r="AK193" s="18">
        <f t="shared" si="29"/>
        <v>-3650</v>
      </c>
      <c r="AL193" s="3"/>
      <c r="AM193" s="18">
        <f t="shared" si="30"/>
        <v>-3650</v>
      </c>
    </row>
    <row r="194" spans="1:39" s="53" customFormat="1" hidden="1" outlineLevel="1" x14ac:dyDescent="0.15">
      <c r="B194" s="53" t="s">
        <v>204</v>
      </c>
      <c r="C194" s="54"/>
      <c r="D194" s="54"/>
      <c r="E194" s="54"/>
      <c r="F194" s="17"/>
      <c r="G194" s="54"/>
      <c r="H194" s="17"/>
      <c r="I194" s="18">
        <f t="shared" si="31"/>
        <v>0</v>
      </c>
      <c r="J194" s="16"/>
      <c r="K194" s="54"/>
      <c r="L194" s="54"/>
      <c r="M194" s="54"/>
      <c r="N194" s="54">
        <v>-1472</v>
      </c>
      <c r="O194" s="17"/>
      <c r="P194" s="54"/>
      <c r="Q194" s="54"/>
      <c r="R194" s="18">
        <f t="shared" si="26"/>
        <v>-1472</v>
      </c>
      <c r="S194" s="18"/>
      <c r="T194" s="18">
        <f t="shared" si="27"/>
        <v>-1472</v>
      </c>
      <c r="U194" s="18"/>
      <c r="V194" s="54"/>
      <c r="W194" s="54"/>
      <c r="X194" s="54"/>
      <c r="Y194" s="54"/>
      <c r="Z194" s="54"/>
      <c r="AA194" s="54"/>
      <c r="AB194" s="18">
        <f t="shared" si="28"/>
        <v>0</v>
      </c>
      <c r="AC194" s="16"/>
      <c r="AD194" s="54"/>
      <c r="AE194" s="54"/>
      <c r="AF194" s="54"/>
      <c r="AG194" s="54">
        <v>-2057</v>
      </c>
      <c r="AH194" s="54"/>
      <c r="AI194" s="54"/>
      <c r="AJ194" s="54"/>
      <c r="AK194" s="18">
        <f t="shared" si="29"/>
        <v>-2057</v>
      </c>
      <c r="AL194" s="3"/>
      <c r="AM194" s="18">
        <f t="shared" si="30"/>
        <v>-2057</v>
      </c>
    </row>
    <row r="195" spans="1:39" s="53" customFormat="1" hidden="1" outlineLevel="1" x14ac:dyDescent="0.15">
      <c r="B195" s="53" t="s">
        <v>216</v>
      </c>
      <c r="C195" s="54"/>
      <c r="D195" s="54"/>
      <c r="E195" s="54"/>
      <c r="F195" s="17"/>
      <c r="G195" s="54"/>
      <c r="H195" s="17"/>
      <c r="I195" s="18">
        <f t="shared" si="31"/>
        <v>0</v>
      </c>
      <c r="J195" s="16"/>
      <c r="K195" s="54"/>
      <c r="L195" s="54"/>
      <c r="M195" s="54"/>
      <c r="N195" s="54"/>
      <c r="O195" s="17"/>
      <c r="P195" s="54">
        <v>-32133.39</v>
      </c>
      <c r="Q195" s="54"/>
      <c r="R195" s="18">
        <f t="shared" si="26"/>
        <v>-32133.39</v>
      </c>
      <c r="S195" s="18"/>
      <c r="T195" s="18">
        <f t="shared" si="27"/>
        <v>-32133.39</v>
      </c>
      <c r="U195" s="18"/>
      <c r="V195" s="54"/>
      <c r="W195" s="54"/>
      <c r="X195" s="54"/>
      <c r="Y195" s="54"/>
      <c r="Z195" s="54"/>
      <c r="AA195" s="54"/>
      <c r="AB195" s="18">
        <f t="shared" si="28"/>
        <v>0</v>
      </c>
      <c r="AC195" s="16"/>
      <c r="AD195" s="54"/>
      <c r="AE195" s="54"/>
      <c r="AF195" s="54"/>
      <c r="AG195" s="54"/>
      <c r="AH195" s="54"/>
      <c r="AI195" s="54"/>
      <c r="AJ195" s="54"/>
      <c r="AK195" s="18">
        <f t="shared" si="29"/>
        <v>0</v>
      </c>
      <c r="AL195" s="3"/>
      <c r="AM195" s="18">
        <f t="shared" si="30"/>
        <v>0</v>
      </c>
    </row>
    <row r="196" spans="1:39" s="53" customFormat="1" hidden="1" outlineLevel="1" x14ac:dyDescent="0.15">
      <c r="B196" s="53" t="s">
        <v>160</v>
      </c>
      <c r="C196" s="54"/>
      <c r="D196" s="54"/>
      <c r="E196" s="54"/>
      <c r="F196" s="17"/>
      <c r="G196" s="54"/>
      <c r="H196" s="17"/>
      <c r="I196" s="18">
        <f t="shared" si="31"/>
        <v>0</v>
      </c>
      <c r="J196" s="16"/>
      <c r="K196" s="54"/>
      <c r="L196" s="54">
        <v>-64866.69</v>
      </c>
      <c r="M196" s="54"/>
      <c r="N196" s="54"/>
      <c r="O196" s="17"/>
      <c r="P196" s="54"/>
      <c r="Q196" s="54"/>
      <c r="R196" s="18">
        <f t="shared" si="26"/>
        <v>-64866.69</v>
      </c>
      <c r="S196" s="18"/>
      <c r="T196" s="18">
        <f t="shared" si="27"/>
        <v>-64866.69</v>
      </c>
      <c r="U196" s="18"/>
      <c r="V196" s="54"/>
      <c r="W196" s="54"/>
      <c r="X196" s="54"/>
      <c r="Y196" s="54"/>
      <c r="Z196" s="54"/>
      <c r="AA196" s="54"/>
      <c r="AB196" s="18">
        <f t="shared" si="28"/>
        <v>0</v>
      </c>
      <c r="AC196" s="16"/>
      <c r="AD196" s="54"/>
      <c r="AE196" s="54">
        <v>-67273.94</v>
      </c>
      <c r="AF196" s="54"/>
      <c r="AG196" s="54"/>
      <c r="AH196" s="54"/>
      <c r="AI196" s="54"/>
      <c r="AJ196" s="54"/>
      <c r="AK196" s="18">
        <f t="shared" si="29"/>
        <v>-67273.94</v>
      </c>
      <c r="AL196" s="3"/>
      <c r="AM196" s="18">
        <f t="shared" si="30"/>
        <v>-67273.94</v>
      </c>
    </row>
    <row r="197" spans="1:39" s="53" customFormat="1" hidden="1" outlineLevel="1" x14ac:dyDescent="0.15">
      <c r="B197" s="53" t="s">
        <v>4</v>
      </c>
      <c r="C197" s="54">
        <v>-249614</v>
      </c>
      <c r="D197" s="54"/>
      <c r="E197" s="54"/>
      <c r="F197" s="17"/>
      <c r="G197" s="54"/>
      <c r="H197" s="17"/>
      <c r="I197" s="18">
        <f t="shared" si="31"/>
        <v>-249614</v>
      </c>
      <c r="J197" s="16"/>
      <c r="K197" s="54"/>
      <c r="L197" s="54"/>
      <c r="M197" s="54"/>
      <c r="N197" s="54"/>
      <c r="O197" s="17"/>
      <c r="P197" s="54"/>
      <c r="Q197" s="54"/>
      <c r="R197" s="18">
        <f t="shared" si="26"/>
        <v>0</v>
      </c>
      <c r="S197" s="18"/>
      <c r="T197" s="18">
        <f t="shared" si="27"/>
        <v>-249614</v>
      </c>
      <c r="U197" s="18"/>
      <c r="V197" s="54">
        <v>-274231</v>
      </c>
      <c r="W197" s="54"/>
      <c r="X197" s="54"/>
      <c r="Y197" s="54"/>
      <c r="Z197" s="54"/>
      <c r="AA197" s="54"/>
      <c r="AB197" s="18">
        <f t="shared" si="28"/>
        <v>-274231</v>
      </c>
      <c r="AC197" s="16"/>
      <c r="AD197" s="54"/>
      <c r="AE197" s="54"/>
      <c r="AF197" s="54"/>
      <c r="AG197" s="54"/>
      <c r="AH197" s="54"/>
      <c r="AI197" s="54"/>
      <c r="AJ197" s="54"/>
      <c r="AK197" s="18">
        <f t="shared" si="29"/>
        <v>0</v>
      </c>
      <c r="AL197" s="3"/>
      <c r="AM197" s="18">
        <f t="shared" si="30"/>
        <v>-274231</v>
      </c>
    </row>
    <row r="198" spans="1:39" s="53" customFormat="1" hidden="1" outlineLevel="1" x14ac:dyDescent="0.15">
      <c r="B198" s="53" t="s">
        <v>264</v>
      </c>
      <c r="C198" s="54"/>
      <c r="D198" s="54"/>
      <c r="E198" s="54"/>
      <c r="F198" s="17"/>
      <c r="G198" s="54"/>
      <c r="H198" s="17"/>
      <c r="I198" s="18">
        <f t="shared" si="31"/>
        <v>0</v>
      </c>
      <c r="J198" s="16"/>
      <c r="K198" s="54"/>
      <c r="L198" s="54"/>
      <c r="M198" s="54">
        <v>-84</v>
      </c>
      <c r="N198" s="54"/>
      <c r="O198" s="17"/>
      <c r="P198" s="54"/>
      <c r="Q198" s="54"/>
      <c r="R198" s="18">
        <f t="shared" si="26"/>
        <v>-84</v>
      </c>
      <c r="S198" s="18"/>
      <c r="T198" s="18">
        <f t="shared" si="27"/>
        <v>-84</v>
      </c>
      <c r="U198" s="18"/>
      <c r="V198" s="54"/>
      <c r="W198" s="54"/>
      <c r="X198" s="54"/>
      <c r="Y198" s="54"/>
      <c r="Z198" s="54"/>
      <c r="AA198" s="54"/>
      <c r="AB198" s="18">
        <f t="shared" si="28"/>
        <v>0</v>
      </c>
      <c r="AC198" s="16"/>
      <c r="AD198" s="54"/>
      <c r="AE198" s="54"/>
      <c r="AF198" s="54">
        <v>-1048</v>
      </c>
      <c r="AG198" s="54"/>
      <c r="AH198" s="54"/>
      <c r="AI198" s="54"/>
      <c r="AJ198" s="54"/>
      <c r="AK198" s="18">
        <f t="shared" si="29"/>
        <v>-1048</v>
      </c>
      <c r="AL198" s="3"/>
      <c r="AM198" s="18">
        <f t="shared" si="30"/>
        <v>-1048</v>
      </c>
    </row>
    <row r="199" spans="1:39" s="53" customFormat="1" hidden="1" outlineLevel="1" x14ac:dyDescent="0.15">
      <c r="B199" s="53" t="s">
        <v>161</v>
      </c>
      <c r="C199" s="54"/>
      <c r="D199" s="54"/>
      <c r="E199" s="54"/>
      <c r="F199" s="17"/>
      <c r="G199" s="54"/>
      <c r="H199" s="17"/>
      <c r="I199" s="18">
        <f t="shared" si="31"/>
        <v>0</v>
      </c>
      <c r="J199" s="16"/>
      <c r="K199" s="54"/>
      <c r="L199" s="54">
        <v>-21036.31</v>
      </c>
      <c r="M199" s="54"/>
      <c r="N199" s="54"/>
      <c r="O199" s="17"/>
      <c r="P199" s="54">
        <v>-3695.37</v>
      </c>
      <c r="Q199" s="54"/>
      <c r="R199" s="18">
        <f t="shared" si="26"/>
        <v>-24731.68</v>
      </c>
      <c r="S199" s="18"/>
      <c r="T199" s="18">
        <f t="shared" si="27"/>
        <v>-24731.68</v>
      </c>
      <c r="U199" s="18"/>
      <c r="V199" s="54"/>
      <c r="W199" s="54"/>
      <c r="X199" s="54"/>
      <c r="Y199" s="54"/>
      <c r="Z199" s="54"/>
      <c r="AA199" s="54"/>
      <c r="AB199" s="18">
        <f t="shared" si="28"/>
        <v>0</v>
      </c>
      <c r="AC199" s="16"/>
      <c r="AD199" s="54"/>
      <c r="AE199" s="54">
        <v>-19039.07</v>
      </c>
      <c r="AF199" s="54"/>
      <c r="AG199" s="54"/>
      <c r="AH199" s="54"/>
      <c r="AI199" s="54"/>
      <c r="AJ199" s="54"/>
      <c r="AK199" s="18">
        <f t="shared" si="29"/>
        <v>-19039.07</v>
      </c>
      <c r="AL199" s="3"/>
      <c r="AM199" s="18">
        <f t="shared" si="30"/>
        <v>-19039.07</v>
      </c>
    </row>
    <row r="200" spans="1:39" s="53" customFormat="1" hidden="1" outlineLevel="1" x14ac:dyDescent="0.15">
      <c r="B200" s="53" t="s">
        <v>265</v>
      </c>
      <c r="C200" s="54"/>
      <c r="D200" s="54"/>
      <c r="E200" s="54"/>
      <c r="F200" s="17"/>
      <c r="G200" s="54"/>
      <c r="H200" s="17"/>
      <c r="I200" s="18">
        <f t="shared" si="31"/>
        <v>0</v>
      </c>
      <c r="J200" s="16"/>
      <c r="K200" s="54"/>
      <c r="L200" s="54"/>
      <c r="M200" s="54">
        <v>-4811</v>
      </c>
      <c r="N200" s="54"/>
      <c r="O200" s="17"/>
      <c r="P200" s="54"/>
      <c r="Q200" s="54"/>
      <c r="R200" s="18">
        <f t="shared" si="26"/>
        <v>-4811</v>
      </c>
      <c r="S200" s="18"/>
      <c r="T200" s="18">
        <f t="shared" si="27"/>
        <v>-4811</v>
      </c>
      <c r="U200" s="18"/>
      <c r="V200" s="54"/>
      <c r="W200" s="54"/>
      <c r="X200" s="54"/>
      <c r="Y200" s="54"/>
      <c r="Z200" s="54"/>
      <c r="AA200" s="54"/>
      <c r="AB200" s="18">
        <f t="shared" si="28"/>
        <v>0</v>
      </c>
      <c r="AC200" s="16"/>
      <c r="AD200" s="54"/>
      <c r="AE200" s="54"/>
      <c r="AF200" s="54">
        <v>-5654</v>
      </c>
      <c r="AG200" s="54"/>
      <c r="AH200" s="54">
        <v>-449</v>
      </c>
      <c r="AI200" s="54"/>
      <c r="AJ200" s="54"/>
      <c r="AK200" s="18">
        <f t="shared" si="29"/>
        <v>-6103</v>
      </c>
      <c r="AL200" s="3"/>
      <c r="AM200" s="18">
        <f t="shared" si="30"/>
        <v>-6103</v>
      </c>
    </row>
    <row r="201" spans="1:39" s="53" customFormat="1" hidden="1" outlineLevel="1" x14ac:dyDescent="0.15">
      <c r="B201" s="53" t="s">
        <v>152</v>
      </c>
      <c r="C201" s="54"/>
      <c r="D201" s="54"/>
      <c r="E201" s="54"/>
      <c r="F201" s="17"/>
      <c r="G201" s="54"/>
      <c r="H201" s="17"/>
      <c r="I201" s="18">
        <f t="shared" si="31"/>
        <v>0</v>
      </c>
      <c r="J201" s="16"/>
      <c r="K201" s="54"/>
      <c r="L201" s="54">
        <v>-7966.69</v>
      </c>
      <c r="M201" s="54"/>
      <c r="N201" s="54"/>
      <c r="O201" s="17"/>
      <c r="P201" s="54"/>
      <c r="Q201" s="54"/>
      <c r="R201" s="18">
        <f t="shared" si="26"/>
        <v>-7966.69</v>
      </c>
      <c r="S201" s="18"/>
      <c r="T201" s="18">
        <f t="shared" si="27"/>
        <v>-7966.69</v>
      </c>
      <c r="U201" s="18"/>
      <c r="V201" s="54"/>
      <c r="W201" s="54"/>
      <c r="X201" s="54"/>
      <c r="Y201" s="54"/>
      <c r="Z201" s="54"/>
      <c r="AA201" s="54"/>
      <c r="AB201" s="18">
        <f t="shared" si="28"/>
        <v>0</v>
      </c>
      <c r="AC201" s="16"/>
      <c r="AD201" s="54"/>
      <c r="AE201" s="54">
        <v>-8088.85</v>
      </c>
      <c r="AF201" s="54"/>
      <c r="AG201" s="54"/>
      <c r="AH201" s="54"/>
      <c r="AI201" s="54"/>
      <c r="AJ201" s="54"/>
      <c r="AK201" s="18">
        <f t="shared" si="29"/>
        <v>-8088.85</v>
      </c>
      <c r="AL201" s="3"/>
      <c r="AM201" s="18">
        <f t="shared" si="30"/>
        <v>-8088.85</v>
      </c>
    </row>
    <row r="202" spans="1:39" s="53" customFormat="1" hidden="1" outlineLevel="1" x14ac:dyDescent="0.15">
      <c r="B202" s="53" t="s">
        <v>128</v>
      </c>
      <c r="C202" s="54"/>
      <c r="D202" s="54"/>
      <c r="E202" s="54"/>
      <c r="F202" s="17"/>
      <c r="G202" s="54"/>
      <c r="H202" s="17"/>
      <c r="I202" s="18">
        <f t="shared" si="31"/>
        <v>0</v>
      </c>
      <c r="J202" s="16"/>
      <c r="K202" s="54">
        <v>-1243</v>
      </c>
      <c r="L202" s="54"/>
      <c r="M202" s="54"/>
      <c r="N202" s="54"/>
      <c r="O202" s="17"/>
      <c r="P202" s="54"/>
      <c r="Q202" s="54"/>
      <c r="R202" s="18">
        <f t="shared" si="26"/>
        <v>-1243</v>
      </c>
      <c r="S202" s="18"/>
      <c r="T202" s="18">
        <f t="shared" si="27"/>
        <v>-1243</v>
      </c>
      <c r="U202" s="18"/>
      <c r="V202" s="54"/>
      <c r="W202" s="54"/>
      <c r="X202" s="54"/>
      <c r="Y202" s="54"/>
      <c r="Z202" s="54"/>
      <c r="AA202" s="54"/>
      <c r="AB202" s="18">
        <f t="shared" si="28"/>
        <v>0</v>
      </c>
      <c r="AC202" s="16"/>
      <c r="AD202" s="54">
        <v>-1750</v>
      </c>
      <c r="AE202" s="54"/>
      <c r="AF202" s="54"/>
      <c r="AG202" s="54"/>
      <c r="AH202" s="54"/>
      <c r="AI202" s="54"/>
      <c r="AJ202" s="54"/>
      <c r="AK202" s="18">
        <f t="shared" si="29"/>
        <v>-1750</v>
      </c>
      <c r="AL202" s="3"/>
      <c r="AM202" s="18">
        <f t="shared" si="30"/>
        <v>-1750</v>
      </c>
    </row>
    <row r="203" spans="1:39" s="53" customFormat="1" hidden="1" outlineLevel="1" x14ac:dyDescent="0.15">
      <c r="B203" s="53" t="s">
        <v>157</v>
      </c>
      <c r="C203" s="54"/>
      <c r="D203" s="54"/>
      <c r="E203" s="54"/>
      <c r="F203" s="17"/>
      <c r="G203" s="54"/>
      <c r="H203" s="17"/>
      <c r="I203" s="18">
        <f t="shared" si="31"/>
        <v>0</v>
      </c>
      <c r="J203" s="16"/>
      <c r="K203" s="54"/>
      <c r="L203" s="54">
        <v>-3780</v>
      </c>
      <c r="M203" s="54"/>
      <c r="N203" s="54"/>
      <c r="O203" s="17"/>
      <c r="P203" s="54"/>
      <c r="Q203" s="54"/>
      <c r="R203" s="18">
        <f t="shared" si="26"/>
        <v>-3780</v>
      </c>
      <c r="S203" s="18"/>
      <c r="T203" s="18">
        <f t="shared" si="27"/>
        <v>-3780</v>
      </c>
      <c r="U203" s="18"/>
      <c r="V203" s="54"/>
      <c r="W203" s="54"/>
      <c r="X203" s="54"/>
      <c r="Y203" s="54"/>
      <c r="Z203" s="54"/>
      <c r="AA203" s="54"/>
      <c r="AB203" s="18">
        <f t="shared" si="28"/>
        <v>0</v>
      </c>
      <c r="AC203" s="16"/>
      <c r="AD203" s="54"/>
      <c r="AE203" s="54">
        <v>-1126</v>
      </c>
      <c r="AF203" s="54"/>
      <c r="AG203" s="54"/>
      <c r="AH203" s="54"/>
      <c r="AI203" s="54"/>
      <c r="AJ203" s="54"/>
      <c r="AK203" s="18">
        <f t="shared" si="29"/>
        <v>-1126</v>
      </c>
      <c r="AL203" s="3"/>
      <c r="AM203" s="18">
        <f t="shared" si="30"/>
        <v>-1126</v>
      </c>
    </row>
    <row r="204" spans="1:39" s="53" customFormat="1" hidden="1" outlineLevel="1" x14ac:dyDescent="0.15">
      <c r="B204" s="53" t="s">
        <v>127</v>
      </c>
      <c r="C204" s="54"/>
      <c r="D204" s="54"/>
      <c r="E204" s="54"/>
      <c r="F204" s="17"/>
      <c r="G204" s="54"/>
      <c r="H204" s="17"/>
      <c r="I204" s="18">
        <f t="shared" si="31"/>
        <v>0</v>
      </c>
      <c r="J204" s="16"/>
      <c r="K204" s="54">
        <v>-6997</v>
      </c>
      <c r="L204" s="54"/>
      <c r="M204" s="54"/>
      <c r="N204" s="54"/>
      <c r="O204" s="17"/>
      <c r="P204" s="54"/>
      <c r="Q204" s="54"/>
      <c r="R204" s="18">
        <f t="shared" si="26"/>
        <v>-6997</v>
      </c>
      <c r="S204" s="18"/>
      <c r="T204" s="18">
        <f t="shared" si="27"/>
        <v>-6997</v>
      </c>
      <c r="U204" s="18"/>
      <c r="V204" s="54"/>
      <c r="W204" s="54"/>
      <c r="X204" s="54"/>
      <c r="Y204" s="54"/>
      <c r="Z204" s="54"/>
      <c r="AA204" s="54"/>
      <c r="AB204" s="18">
        <f t="shared" si="28"/>
        <v>0</v>
      </c>
      <c r="AC204" s="16"/>
      <c r="AD204" s="54">
        <v>-8304</v>
      </c>
      <c r="AE204" s="54"/>
      <c r="AF204" s="54"/>
      <c r="AG204" s="54"/>
      <c r="AH204" s="54"/>
      <c r="AI204" s="54"/>
      <c r="AJ204" s="54"/>
      <c r="AK204" s="18">
        <f t="shared" si="29"/>
        <v>-8304</v>
      </c>
      <c r="AL204" s="3"/>
      <c r="AM204" s="18">
        <f t="shared" si="30"/>
        <v>-8304</v>
      </c>
    </row>
    <row r="205" spans="1:39" s="53" customFormat="1" hidden="1" outlineLevel="1" x14ac:dyDescent="0.15">
      <c r="B205" s="53" t="s">
        <v>233</v>
      </c>
      <c r="C205" s="54"/>
      <c r="D205" s="54"/>
      <c r="E205" s="54"/>
      <c r="F205" s="17"/>
      <c r="G205" s="54"/>
      <c r="H205" s="17"/>
      <c r="I205" s="18">
        <f t="shared" si="31"/>
        <v>0</v>
      </c>
      <c r="J205" s="16"/>
      <c r="K205" s="54"/>
      <c r="L205" s="54"/>
      <c r="M205" s="54"/>
      <c r="N205" s="54"/>
      <c r="O205" s="17"/>
      <c r="P205" s="54">
        <v>-1658.23</v>
      </c>
      <c r="Q205" s="54"/>
      <c r="R205" s="18">
        <f t="shared" si="26"/>
        <v>-1658.23</v>
      </c>
      <c r="S205" s="18"/>
      <c r="T205" s="18">
        <f t="shared" si="27"/>
        <v>-1658.23</v>
      </c>
      <c r="U205" s="18"/>
      <c r="V205" s="54"/>
      <c r="W205" s="54"/>
      <c r="X205" s="54"/>
      <c r="Y205" s="54"/>
      <c r="Z205" s="54"/>
      <c r="AA205" s="54"/>
      <c r="AB205" s="18">
        <f t="shared" si="28"/>
        <v>0</v>
      </c>
      <c r="AC205" s="16"/>
      <c r="AD205" s="54"/>
      <c r="AE205" s="54"/>
      <c r="AF205" s="54"/>
      <c r="AG205" s="54"/>
      <c r="AH205" s="54"/>
      <c r="AI205" s="54">
        <v>-1287.27</v>
      </c>
      <c r="AJ205" s="54"/>
      <c r="AK205" s="18">
        <f t="shared" si="29"/>
        <v>-1287.27</v>
      </c>
      <c r="AL205" s="3"/>
      <c r="AM205" s="18">
        <f t="shared" si="30"/>
        <v>-1287.27</v>
      </c>
    </row>
    <row r="206" spans="1:39" s="53" customFormat="1" hidden="1" outlineLevel="1" x14ac:dyDescent="0.15">
      <c r="B206" s="53" t="s">
        <v>260</v>
      </c>
      <c r="C206" s="54"/>
      <c r="D206" s="54"/>
      <c r="E206" s="54"/>
      <c r="F206" s="17"/>
      <c r="G206" s="54"/>
      <c r="H206" s="17"/>
      <c r="I206" s="18">
        <f t="shared" si="31"/>
        <v>0</v>
      </c>
      <c r="J206" s="16"/>
      <c r="K206" s="54"/>
      <c r="L206" s="54"/>
      <c r="M206" s="54">
        <v>-5206</v>
      </c>
      <c r="N206" s="54"/>
      <c r="O206" s="17"/>
      <c r="P206" s="54"/>
      <c r="Q206" s="54"/>
      <c r="R206" s="18">
        <f t="shared" si="26"/>
        <v>-5206</v>
      </c>
      <c r="S206" s="18"/>
      <c r="T206" s="18">
        <f t="shared" si="27"/>
        <v>-5206</v>
      </c>
      <c r="U206" s="18"/>
      <c r="V206" s="54"/>
      <c r="W206" s="54"/>
      <c r="X206" s="54"/>
      <c r="Y206" s="54"/>
      <c r="Z206" s="54"/>
      <c r="AA206" s="54"/>
      <c r="AB206" s="18">
        <f t="shared" si="28"/>
        <v>0</v>
      </c>
      <c r="AC206" s="16"/>
      <c r="AD206" s="54"/>
      <c r="AE206" s="54"/>
      <c r="AF206" s="54">
        <v>-1702</v>
      </c>
      <c r="AG206" s="54"/>
      <c r="AH206" s="54">
        <v>-393</v>
      </c>
      <c r="AI206" s="54"/>
      <c r="AJ206" s="54"/>
      <c r="AK206" s="18">
        <f t="shared" si="29"/>
        <v>-2095</v>
      </c>
      <c r="AL206" s="3"/>
      <c r="AM206" s="18">
        <f t="shared" si="30"/>
        <v>-2095</v>
      </c>
    </row>
    <row r="207" spans="1:39" s="53" customFormat="1" hidden="1" outlineLevel="1" x14ac:dyDescent="0.15">
      <c r="B207" s="53" t="s">
        <v>275</v>
      </c>
      <c r="C207" s="54"/>
      <c r="D207" s="54"/>
      <c r="E207" s="54"/>
      <c r="F207" s="17"/>
      <c r="G207" s="54"/>
      <c r="H207" s="17"/>
      <c r="I207" s="18">
        <f t="shared" si="31"/>
        <v>0</v>
      </c>
      <c r="J207" s="16"/>
      <c r="K207" s="54"/>
      <c r="L207" s="54"/>
      <c r="M207" s="54"/>
      <c r="N207" s="54"/>
      <c r="O207" s="17"/>
      <c r="P207" s="54"/>
      <c r="Q207" s="54"/>
      <c r="R207" s="18">
        <f t="shared" si="26"/>
        <v>0</v>
      </c>
      <c r="S207" s="18"/>
      <c r="T207" s="18">
        <f t="shared" si="27"/>
        <v>0</v>
      </c>
      <c r="U207" s="18"/>
      <c r="V207" s="54"/>
      <c r="W207" s="54"/>
      <c r="X207" s="54"/>
      <c r="Y207" s="54"/>
      <c r="Z207" s="54"/>
      <c r="AA207" s="54"/>
      <c r="AB207" s="18">
        <f t="shared" si="28"/>
        <v>0</v>
      </c>
      <c r="AC207" s="16"/>
      <c r="AD207" s="54"/>
      <c r="AE207" s="54"/>
      <c r="AF207" s="54"/>
      <c r="AG207" s="54"/>
      <c r="AH207" s="54">
        <v>-491</v>
      </c>
      <c r="AI207" s="54"/>
      <c r="AJ207" s="54"/>
      <c r="AK207" s="18">
        <f t="shared" si="29"/>
        <v>-491</v>
      </c>
      <c r="AL207" s="3"/>
      <c r="AM207" s="18">
        <f t="shared" si="30"/>
        <v>-491</v>
      </c>
    </row>
    <row r="208" spans="1:39" collapsed="1" x14ac:dyDescent="0.15">
      <c r="A208" s="3" t="s">
        <v>326</v>
      </c>
      <c r="C208" s="18">
        <f>SUM(C181:C207)</f>
        <v>-685538</v>
      </c>
      <c r="D208" s="18">
        <f t="shared" ref="D208:AI208" si="34">SUM(D181:D207)</f>
        <v>-777072</v>
      </c>
      <c r="E208" s="18">
        <f t="shared" si="34"/>
        <v>-61576</v>
      </c>
      <c r="F208" s="17"/>
      <c r="G208" s="18">
        <f t="shared" si="34"/>
        <v>0</v>
      </c>
      <c r="H208" s="17"/>
      <c r="I208" s="18">
        <f t="shared" si="31"/>
        <v>-1524186</v>
      </c>
      <c r="J208" s="16"/>
      <c r="K208" s="18">
        <f t="shared" si="34"/>
        <v>-295857</v>
      </c>
      <c r="L208" s="18">
        <f t="shared" si="34"/>
        <v>-169647.39</v>
      </c>
      <c r="M208" s="18">
        <f t="shared" si="34"/>
        <v>-51824</v>
      </c>
      <c r="N208" s="18">
        <f t="shared" si="34"/>
        <v>-17072</v>
      </c>
      <c r="O208" s="17"/>
      <c r="P208" s="18">
        <f t="shared" si="34"/>
        <v>-37486.990000000005</v>
      </c>
      <c r="Q208" s="18">
        <f t="shared" si="34"/>
        <v>0</v>
      </c>
      <c r="R208" s="18">
        <f t="shared" si="26"/>
        <v>-571887.38</v>
      </c>
      <c r="S208" s="18"/>
      <c r="T208" s="18">
        <f t="shared" si="27"/>
        <v>-2096073.38</v>
      </c>
      <c r="U208" s="18"/>
      <c r="V208" s="18">
        <f t="shared" si="34"/>
        <v>-624724</v>
      </c>
      <c r="W208" s="18">
        <f t="shared" si="34"/>
        <v>-772823</v>
      </c>
      <c r="X208" s="18">
        <f t="shared" si="34"/>
        <v>-57319</v>
      </c>
      <c r="Y208" s="18"/>
      <c r="Z208" s="18">
        <f t="shared" si="34"/>
        <v>0</v>
      </c>
      <c r="AA208" s="18"/>
      <c r="AB208" s="18">
        <f t="shared" si="28"/>
        <v>-1454866</v>
      </c>
      <c r="AC208" s="16"/>
      <c r="AD208" s="18">
        <f t="shared" si="34"/>
        <v>-299972</v>
      </c>
      <c r="AE208" s="18">
        <f t="shared" si="34"/>
        <v>-157858.61000000002</v>
      </c>
      <c r="AF208" s="18">
        <f t="shared" si="34"/>
        <v>-59245</v>
      </c>
      <c r="AG208" s="18">
        <f t="shared" si="34"/>
        <v>-18413</v>
      </c>
      <c r="AH208" s="18">
        <f t="shared" si="34"/>
        <v>-5383</v>
      </c>
      <c r="AI208" s="18">
        <f t="shared" si="34"/>
        <v>-1287.27</v>
      </c>
      <c r="AJ208" s="18"/>
      <c r="AK208" s="18">
        <f t="shared" si="29"/>
        <v>-542158.88</v>
      </c>
      <c r="AM208" s="18">
        <f t="shared" si="30"/>
        <v>-1997024.88</v>
      </c>
    </row>
    <row r="209" spans="1:39" s="55" customFormat="1" hidden="1" outlineLevel="1" x14ac:dyDescent="0.15">
      <c r="A209" s="55" t="s">
        <v>327</v>
      </c>
      <c r="B209" s="55" t="s">
        <v>212</v>
      </c>
      <c r="C209" s="56"/>
      <c r="D209" s="56"/>
      <c r="E209" s="56"/>
      <c r="F209" s="17"/>
      <c r="G209" s="56"/>
      <c r="H209" s="17"/>
      <c r="I209" s="18">
        <f t="shared" si="31"/>
        <v>0</v>
      </c>
      <c r="J209" s="16"/>
      <c r="K209" s="56"/>
      <c r="L209" s="56"/>
      <c r="M209" s="56"/>
      <c r="N209" s="56"/>
      <c r="O209" s="17"/>
      <c r="P209" s="56">
        <v>-22750</v>
      </c>
      <c r="Q209" s="56"/>
      <c r="R209" s="18">
        <f t="shared" si="26"/>
        <v>-22750</v>
      </c>
      <c r="S209" s="18"/>
      <c r="T209" s="18">
        <f t="shared" si="27"/>
        <v>-22750</v>
      </c>
      <c r="U209" s="18"/>
      <c r="V209" s="56"/>
      <c r="W209" s="56"/>
      <c r="X209" s="56"/>
      <c r="Y209" s="56"/>
      <c r="Z209" s="56"/>
      <c r="AA209" s="56"/>
      <c r="AB209" s="18">
        <f t="shared" si="28"/>
        <v>0</v>
      </c>
      <c r="AC209" s="16"/>
      <c r="AD209" s="56"/>
      <c r="AE209" s="56"/>
      <c r="AF209" s="56"/>
      <c r="AG209" s="56"/>
      <c r="AH209" s="56"/>
      <c r="AI209" s="56"/>
      <c r="AJ209" s="56"/>
      <c r="AK209" s="18">
        <f t="shared" si="29"/>
        <v>0</v>
      </c>
      <c r="AL209" s="3"/>
      <c r="AM209" s="18">
        <f t="shared" si="30"/>
        <v>0</v>
      </c>
    </row>
    <row r="210" spans="1:39" s="55" customFormat="1" hidden="1" outlineLevel="1" x14ac:dyDescent="0.15">
      <c r="B210" s="55" t="s">
        <v>273</v>
      </c>
      <c r="C210" s="56"/>
      <c r="D210" s="56"/>
      <c r="E210" s="56"/>
      <c r="F210" s="17"/>
      <c r="G210" s="56"/>
      <c r="H210" s="17"/>
      <c r="I210" s="18">
        <f t="shared" si="31"/>
        <v>0</v>
      </c>
      <c r="J210" s="16"/>
      <c r="K210" s="56"/>
      <c r="L210" s="56"/>
      <c r="M210" s="56"/>
      <c r="N210" s="56"/>
      <c r="O210" s="17"/>
      <c r="P210" s="56"/>
      <c r="Q210" s="56"/>
      <c r="R210" s="18">
        <f t="shared" si="26"/>
        <v>0</v>
      </c>
      <c r="S210" s="18"/>
      <c r="T210" s="18">
        <f t="shared" si="27"/>
        <v>0</v>
      </c>
      <c r="U210" s="18"/>
      <c r="V210" s="56"/>
      <c r="W210" s="56"/>
      <c r="X210" s="56"/>
      <c r="Y210" s="56"/>
      <c r="Z210" s="56"/>
      <c r="AA210" s="56"/>
      <c r="AB210" s="18">
        <f t="shared" si="28"/>
        <v>0</v>
      </c>
      <c r="AC210" s="16"/>
      <c r="AD210" s="56"/>
      <c r="AE210" s="56"/>
      <c r="AF210" s="56"/>
      <c r="AG210" s="56"/>
      <c r="AH210" s="56">
        <v>-5236</v>
      </c>
      <c r="AI210" s="56"/>
      <c r="AJ210" s="56"/>
      <c r="AK210" s="18">
        <f t="shared" si="29"/>
        <v>-5236</v>
      </c>
      <c r="AL210" s="3"/>
      <c r="AM210" s="18">
        <f t="shared" si="30"/>
        <v>-5236</v>
      </c>
    </row>
    <row r="211" spans="1:39" s="55" customFormat="1" hidden="1" outlineLevel="1" x14ac:dyDescent="0.15">
      <c r="B211" s="55" t="s">
        <v>69</v>
      </c>
      <c r="C211" s="56"/>
      <c r="D211" s="56"/>
      <c r="E211" s="56">
        <v>-128281</v>
      </c>
      <c r="F211" s="17"/>
      <c r="G211" s="56"/>
      <c r="H211" s="17"/>
      <c r="I211" s="18">
        <f t="shared" si="31"/>
        <v>-128281</v>
      </c>
      <c r="J211" s="16"/>
      <c r="K211" s="56"/>
      <c r="L211" s="56"/>
      <c r="M211" s="56"/>
      <c r="N211" s="56"/>
      <c r="O211" s="17"/>
      <c r="P211" s="56"/>
      <c r="Q211" s="56"/>
      <c r="R211" s="18">
        <f t="shared" si="26"/>
        <v>0</v>
      </c>
      <c r="S211" s="18"/>
      <c r="T211" s="18">
        <f t="shared" si="27"/>
        <v>-128281</v>
      </c>
      <c r="U211" s="18"/>
      <c r="V211" s="56"/>
      <c r="W211" s="56"/>
      <c r="X211" s="56">
        <v>-135057</v>
      </c>
      <c r="Y211" s="56"/>
      <c r="Z211" s="56"/>
      <c r="AA211" s="56"/>
      <c r="AB211" s="18">
        <f t="shared" si="28"/>
        <v>-135057</v>
      </c>
      <c r="AC211" s="16"/>
      <c r="AD211" s="56"/>
      <c r="AE211" s="56"/>
      <c r="AF211" s="56"/>
      <c r="AG211" s="56"/>
      <c r="AH211" s="56"/>
      <c r="AI211" s="56"/>
      <c r="AJ211" s="56"/>
      <c r="AK211" s="18">
        <f t="shared" si="29"/>
        <v>0</v>
      </c>
      <c r="AL211" s="3"/>
      <c r="AM211" s="18">
        <f t="shared" si="30"/>
        <v>-135057</v>
      </c>
    </row>
    <row r="212" spans="1:39" s="55" customFormat="1" hidden="1" outlineLevel="1" x14ac:dyDescent="0.15">
      <c r="B212" s="55" t="s">
        <v>235</v>
      </c>
      <c r="C212" s="56"/>
      <c r="D212" s="56"/>
      <c r="E212" s="56"/>
      <c r="F212" s="17"/>
      <c r="G212" s="56"/>
      <c r="H212" s="17"/>
      <c r="I212" s="18">
        <f t="shared" si="31"/>
        <v>0</v>
      </c>
      <c r="J212" s="16"/>
      <c r="K212" s="56"/>
      <c r="L212" s="56"/>
      <c r="M212" s="56"/>
      <c r="N212" s="56"/>
      <c r="O212" s="17"/>
      <c r="P212" s="56">
        <v>-1197.48</v>
      </c>
      <c r="Q212" s="56"/>
      <c r="R212" s="18">
        <f t="shared" si="26"/>
        <v>-1197.48</v>
      </c>
      <c r="S212" s="18"/>
      <c r="T212" s="18">
        <f t="shared" si="27"/>
        <v>-1197.48</v>
      </c>
      <c r="U212" s="18"/>
      <c r="V212" s="56"/>
      <c r="W212" s="56"/>
      <c r="X212" s="56"/>
      <c r="Y212" s="56"/>
      <c r="Z212" s="56"/>
      <c r="AA212" s="56"/>
      <c r="AB212" s="18">
        <f t="shared" si="28"/>
        <v>0</v>
      </c>
      <c r="AC212" s="16"/>
      <c r="AD212" s="56"/>
      <c r="AE212" s="56"/>
      <c r="AF212" s="56"/>
      <c r="AG212" s="56"/>
      <c r="AH212" s="56"/>
      <c r="AI212" s="56"/>
      <c r="AJ212" s="56"/>
      <c r="AK212" s="18">
        <f t="shared" si="29"/>
        <v>0</v>
      </c>
      <c r="AL212" s="3"/>
      <c r="AM212" s="18">
        <f t="shared" si="30"/>
        <v>0</v>
      </c>
    </row>
    <row r="213" spans="1:39" s="55" customFormat="1" hidden="1" outlineLevel="1" x14ac:dyDescent="0.15">
      <c r="B213" s="55" t="s">
        <v>187</v>
      </c>
      <c r="C213" s="56"/>
      <c r="D213" s="56"/>
      <c r="E213" s="56"/>
      <c r="F213" s="17"/>
      <c r="G213" s="56"/>
      <c r="H213" s="17"/>
      <c r="I213" s="18">
        <f t="shared" si="31"/>
        <v>0</v>
      </c>
      <c r="J213" s="16"/>
      <c r="K213" s="56"/>
      <c r="L213" s="56"/>
      <c r="M213" s="56"/>
      <c r="N213" s="56">
        <v>-800</v>
      </c>
      <c r="O213" s="17"/>
      <c r="P213" s="56"/>
      <c r="Q213" s="56"/>
      <c r="R213" s="18">
        <f t="shared" si="26"/>
        <v>-800</v>
      </c>
      <c r="S213" s="18"/>
      <c r="T213" s="18">
        <f t="shared" si="27"/>
        <v>-800</v>
      </c>
      <c r="U213" s="18"/>
      <c r="V213" s="56"/>
      <c r="W213" s="56"/>
      <c r="X213" s="56"/>
      <c r="Y213" s="56"/>
      <c r="Z213" s="56"/>
      <c r="AA213" s="56"/>
      <c r="AB213" s="18">
        <f t="shared" si="28"/>
        <v>0</v>
      </c>
      <c r="AC213" s="16"/>
      <c r="AD213" s="56"/>
      <c r="AE213" s="56"/>
      <c r="AF213" s="56"/>
      <c r="AG213" s="56">
        <v>-800</v>
      </c>
      <c r="AH213" s="56"/>
      <c r="AI213" s="56"/>
      <c r="AJ213" s="56"/>
      <c r="AK213" s="18">
        <f t="shared" si="29"/>
        <v>-800</v>
      </c>
      <c r="AL213" s="3"/>
      <c r="AM213" s="18">
        <f t="shared" si="30"/>
        <v>-800</v>
      </c>
    </row>
    <row r="214" spans="1:39" s="55" customFormat="1" hidden="1" outlineLevel="1" x14ac:dyDescent="0.15">
      <c r="B214" s="55" t="s">
        <v>87</v>
      </c>
      <c r="C214" s="56"/>
      <c r="D214" s="56"/>
      <c r="E214" s="56"/>
      <c r="F214" s="17"/>
      <c r="G214" s="56">
        <v>-28877</v>
      </c>
      <c r="H214" s="17"/>
      <c r="I214" s="18">
        <f t="shared" si="31"/>
        <v>-28877</v>
      </c>
      <c r="J214" s="16"/>
      <c r="K214" s="56"/>
      <c r="L214" s="56"/>
      <c r="M214" s="56"/>
      <c r="N214" s="56"/>
      <c r="O214" s="17"/>
      <c r="P214" s="56"/>
      <c r="Q214" s="56"/>
      <c r="R214" s="18">
        <f t="shared" si="26"/>
        <v>0</v>
      </c>
      <c r="S214" s="18"/>
      <c r="T214" s="18">
        <f t="shared" si="27"/>
        <v>-28877</v>
      </c>
      <c r="U214" s="18"/>
      <c r="V214" s="56"/>
      <c r="W214" s="56"/>
      <c r="X214" s="56"/>
      <c r="Y214" s="56"/>
      <c r="Z214" s="56">
        <v>-35348</v>
      </c>
      <c r="AA214" s="56"/>
      <c r="AB214" s="18">
        <f t="shared" si="28"/>
        <v>-35348</v>
      </c>
      <c r="AC214" s="16"/>
      <c r="AD214" s="56"/>
      <c r="AE214" s="56"/>
      <c r="AF214" s="56"/>
      <c r="AG214" s="56"/>
      <c r="AH214" s="56"/>
      <c r="AI214" s="56"/>
      <c r="AJ214" s="56"/>
      <c r="AK214" s="18">
        <f t="shared" si="29"/>
        <v>0</v>
      </c>
      <c r="AL214" s="3"/>
      <c r="AM214" s="18">
        <f t="shared" si="30"/>
        <v>-35348</v>
      </c>
    </row>
    <row r="215" spans="1:39" s="55" customFormat="1" hidden="1" outlineLevel="1" x14ac:dyDescent="0.15">
      <c r="B215" s="55" t="s">
        <v>191</v>
      </c>
      <c r="C215" s="56"/>
      <c r="D215" s="56"/>
      <c r="E215" s="56"/>
      <c r="F215" s="17"/>
      <c r="G215" s="56"/>
      <c r="H215" s="17"/>
      <c r="I215" s="18">
        <f t="shared" si="31"/>
        <v>0</v>
      </c>
      <c r="J215" s="16"/>
      <c r="K215" s="56"/>
      <c r="L215" s="56"/>
      <c r="M215" s="56"/>
      <c r="N215" s="56">
        <v>-113</v>
      </c>
      <c r="O215" s="17"/>
      <c r="P215" s="56"/>
      <c r="Q215" s="56"/>
      <c r="R215" s="18">
        <f t="shared" si="26"/>
        <v>-113</v>
      </c>
      <c r="S215" s="18"/>
      <c r="T215" s="18">
        <f t="shared" si="27"/>
        <v>-113</v>
      </c>
      <c r="U215" s="18"/>
      <c r="V215" s="56"/>
      <c r="W215" s="56"/>
      <c r="X215" s="56"/>
      <c r="Y215" s="56"/>
      <c r="Z215" s="56"/>
      <c r="AA215" s="56"/>
      <c r="AB215" s="18">
        <f t="shared" si="28"/>
        <v>0</v>
      </c>
      <c r="AC215" s="16"/>
      <c r="AD215" s="56"/>
      <c r="AE215" s="56"/>
      <c r="AF215" s="56"/>
      <c r="AG215" s="56">
        <v>-178</v>
      </c>
      <c r="AH215" s="56"/>
      <c r="AI215" s="56"/>
      <c r="AJ215" s="56"/>
      <c r="AK215" s="18">
        <f t="shared" si="29"/>
        <v>-178</v>
      </c>
      <c r="AL215" s="3"/>
      <c r="AM215" s="18">
        <f t="shared" si="30"/>
        <v>-178</v>
      </c>
    </row>
    <row r="216" spans="1:39" s="55" customFormat="1" hidden="1" outlineLevel="1" x14ac:dyDescent="0.15">
      <c r="B216" s="55" t="s">
        <v>16</v>
      </c>
      <c r="C216" s="56"/>
      <c r="D216" s="56"/>
      <c r="E216" s="56"/>
      <c r="F216" s="17"/>
      <c r="G216" s="56"/>
      <c r="H216" s="17"/>
      <c r="I216" s="18">
        <f t="shared" si="31"/>
        <v>0</v>
      </c>
      <c r="J216" s="16"/>
      <c r="K216" s="56"/>
      <c r="L216" s="56"/>
      <c r="M216" s="56"/>
      <c r="N216" s="56"/>
      <c r="O216" s="17"/>
      <c r="P216" s="56"/>
      <c r="Q216" s="56"/>
      <c r="R216" s="18">
        <f t="shared" si="26"/>
        <v>0</v>
      </c>
      <c r="S216" s="18"/>
      <c r="T216" s="18">
        <f t="shared" si="27"/>
        <v>0</v>
      </c>
      <c r="U216" s="18"/>
      <c r="V216" s="56">
        <v>-7600</v>
      </c>
      <c r="W216" s="56"/>
      <c r="X216" s="56"/>
      <c r="Y216" s="56"/>
      <c r="Z216" s="56"/>
      <c r="AA216" s="56"/>
      <c r="AB216" s="18">
        <f t="shared" si="28"/>
        <v>-7600</v>
      </c>
      <c r="AC216" s="16"/>
      <c r="AD216" s="56"/>
      <c r="AE216" s="56"/>
      <c r="AF216" s="56"/>
      <c r="AG216" s="56"/>
      <c r="AH216" s="56"/>
      <c r="AI216" s="56"/>
      <c r="AJ216" s="56"/>
      <c r="AK216" s="18">
        <f t="shared" si="29"/>
        <v>0</v>
      </c>
      <c r="AL216" s="3"/>
      <c r="AM216" s="18">
        <f t="shared" si="30"/>
        <v>-7600</v>
      </c>
    </row>
    <row r="217" spans="1:39" s="55" customFormat="1" hidden="1" outlineLevel="1" x14ac:dyDescent="0.15">
      <c r="B217" s="55" t="s">
        <v>192</v>
      </c>
      <c r="C217" s="56"/>
      <c r="D217" s="56"/>
      <c r="E217" s="56"/>
      <c r="F217" s="17"/>
      <c r="G217" s="56"/>
      <c r="H217" s="17"/>
      <c r="I217" s="18">
        <f t="shared" si="31"/>
        <v>0</v>
      </c>
      <c r="J217" s="16"/>
      <c r="K217" s="56"/>
      <c r="L217" s="56"/>
      <c r="M217" s="56"/>
      <c r="N217" s="56">
        <v>-1847</v>
      </c>
      <c r="O217" s="17"/>
      <c r="P217" s="56"/>
      <c r="Q217" s="56"/>
      <c r="R217" s="18">
        <f t="shared" si="26"/>
        <v>-1847</v>
      </c>
      <c r="S217" s="18"/>
      <c r="T217" s="18">
        <f t="shared" si="27"/>
        <v>-1847</v>
      </c>
      <c r="U217" s="18"/>
      <c r="V217" s="56"/>
      <c r="W217" s="56"/>
      <c r="X217" s="56"/>
      <c r="Y217" s="56"/>
      <c r="Z217" s="56"/>
      <c r="AA217" s="56"/>
      <c r="AB217" s="18">
        <f t="shared" si="28"/>
        <v>0</v>
      </c>
      <c r="AC217" s="16"/>
      <c r="AD217" s="56"/>
      <c r="AE217" s="56"/>
      <c r="AF217" s="56"/>
      <c r="AG217" s="56">
        <v>-1730</v>
      </c>
      <c r="AH217" s="56"/>
      <c r="AI217" s="56"/>
      <c r="AJ217" s="56"/>
      <c r="AK217" s="18">
        <f t="shared" si="29"/>
        <v>-1730</v>
      </c>
      <c r="AL217" s="3"/>
      <c r="AM217" s="18">
        <f t="shared" si="30"/>
        <v>-1730</v>
      </c>
    </row>
    <row r="218" spans="1:39" s="55" customFormat="1" hidden="1" outlineLevel="1" x14ac:dyDescent="0.15">
      <c r="B218" s="55" t="s">
        <v>144</v>
      </c>
      <c r="C218" s="56"/>
      <c r="D218" s="56"/>
      <c r="E218" s="56"/>
      <c r="F218" s="17"/>
      <c r="G218" s="56"/>
      <c r="H218" s="17"/>
      <c r="I218" s="18">
        <f t="shared" si="31"/>
        <v>0</v>
      </c>
      <c r="J218" s="16"/>
      <c r="K218" s="56"/>
      <c r="L218" s="56">
        <v>-7208</v>
      </c>
      <c r="M218" s="56"/>
      <c r="N218" s="56"/>
      <c r="O218" s="17"/>
      <c r="P218" s="56"/>
      <c r="Q218" s="56"/>
      <c r="R218" s="18">
        <f t="shared" si="26"/>
        <v>-7208</v>
      </c>
      <c r="S218" s="18"/>
      <c r="T218" s="18">
        <f t="shared" si="27"/>
        <v>-7208</v>
      </c>
      <c r="U218" s="18"/>
      <c r="V218" s="56"/>
      <c r="W218" s="56"/>
      <c r="X218" s="56"/>
      <c r="Y218" s="56"/>
      <c r="Z218" s="56"/>
      <c r="AA218" s="56"/>
      <c r="AB218" s="18">
        <f t="shared" si="28"/>
        <v>0</v>
      </c>
      <c r="AC218" s="16"/>
      <c r="AD218" s="56"/>
      <c r="AE218" s="56">
        <v>-6963.91</v>
      </c>
      <c r="AF218" s="56"/>
      <c r="AG218" s="56"/>
      <c r="AH218" s="56"/>
      <c r="AI218" s="56"/>
      <c r="AJ218" s="56"/>
      <c r="AK218" s="18">
        <f t="shared" si="29"/>
        <v>-6963.91</v>
      </c>
      <c r="AL218" s="3"/>
      <c r="AM218" s="18">
        <f t="shared" si="30"/>
        <v>-6963.91</v>
      </c>
    </row>
    <row r="219" spans="1:39" s="55" customFormat="1" hidden="1" outlineLevel="1" x14ac:dyDescent="0.15">
      <c r="B219" s="55" t="s">
        <v>164</v>
      </c>
      <c r="C219" s="56"/>
      <c r="D219" s="56"/>
      <c r="E219" s="56"/>
      <c r="F219" s="17"/>
      <c r="G219" s="56"/>
      <c r="H219" s="17"/>
      <c r="I219" s="18">
        <f t="shared" si="31"/>
        <v>0</v>
      </c>
      <c r="J219" s="16"/>
      <c r="K219" s="56"/>
      <c r="L219" s="56">
        <v>-7600</v>
      </c>
      <c r="M219" s="56"/>
      <c r="N219" s="56"/>
      <c r="O219" s="17"/>
      <c r="P219" s="56"/>
      <c r="Q219" s="56"/>
      <c r="R219" s="18">
        <f t="shared" si="26"/>
        <v>-7600</v>
      </c>
      <c r="S219" s="18"/>
      <c r="T219" s="18">
        <f t="shared" si="27"/>
        <v>-7600</v>
      </c>
      <c r="U219" s="18"/>
      <c r="V219" s="56"/>
      <c r="W219" s="56"/>
      <c r="X219" s="56"/>
      <c r="Y219" s="56"/>
      <c r="Z219" s="56"/>
      <c r="AA219" s="56"/>
      <c r="AB219" s="18">
        <f t="shared" si="28"/>
        <v>0</v>
      </c>
      <c r="AC219" s="16"/>
      <c r="AD219" s="56"/>
      <c r="AE219" s="56">
        <v>-7200</v>
      </c>
      <c r="AF219" s="56"/>
      <c r="AG219" s="56"/>
      <c r="AH219" s="56"/>
      <c r="AI219" s="56"/>
      <c r="AJ219" s="56"/>
      <c r="AK219" s="18">
        <f t="shared" si="29"/>
        <v>-7200</v>
      </c>
      <c r="AL219" s="3"/>
      <c r="AM219" s="18">
        <f t="shared" si="30"/>
        <v>-7200</v>
      </c>
    </row>
    <row r="220" spans="1:39" s="55" customFormat="1" hidden="1" outlineLevel="1" x14ac:dyDescent="0.15">
      <c r="B220" s="55" t="s">
        <v>193</v>
      </c>
      <c r="C220" s="56"/>
      <c r="D220" s="56"/>
      <c r="E220" s="56"/>
      <c r="F220" s="17"/>
      <c r="G220" s="56"/>
      <c r="H220" s="17"/>
      <c r="I220" s="18">
        <f t="shared" si="31"/>
        <v>0</v>
      </c>
      <c r="J220" s="16"/>
      <c r="K220" s="56"/>
      <c r="L220" s="56"/>
      <c r="M220" s="56"/>
      <c r="N220" s="56">
        <v>-5482</v>
      </c>
      <c r="O220" s="17"/>
      <c r="P220" s="56"/>
      <c r="Q220" s="56"/>
      <c r="R220" s="18">
        <f t="shared" si="26"/>
        <v>-5482</v>
      </c>
      <c r="S220" s="18"/>
      <c r="T220" s="18">
        <f t="shared" si="27"/>
        <v>-5482</v>
      </c>
      <c r="U220" s="18"/>
      <c r="V220" s="56"/>
      <c r="W220" s="56"/>
      <c r="X220" s="56"/>
      <c r="Y220" s="56"/>
      <c r="Z220" s="56"/>
      <c r="AA220" s="56"/>
      <c r="AB220" s="18">
        <f t="shared" si="28"/>
        <v>0</v>
      </c>
      <c r="AC220" s="16"/>
      <c r="AD220" s="56"/>
      <c r="AE220" s="56"/>
      <c r="AF220" s="56"/>
      <c r="AG220" s="56">
        <v>-5617</v>
      </c>
      <c r="AH220" s="56"/>
      <c r="AI220" s="56"/>
      <c r="AJ220" s="56"/>
      <c r="AK220" s="18">
        <f t="shared" si="29"/>
        <v>-5617</v>
      </c>
      <c r="AL220" s="3"/>
      <c r="AM220" s="18">
        <f t="shared" si="30"/>
        <v>-5617</v>
      </c>
    </row>
    <row r="221" spans="1:39" s="55" customFormat="1" hidden="1" outlineLevel="1" x14ac:dyDescent="0.15">
      <c r="B221" s="55" t="s">
        <v>86</v>
      </c>
      <c r="C221" s="56"/>
      <c r="D221" s="56"/>
      <c r="E221" s="56"/>
      <c r="F221" s="17"/>
      <c r="G221" s="56">
        <v>-91434</v>
      </c>
      <c r="H221" s="17"/>
      <c r="I221" s="18">
        <f t="shared" si="31"/>
        <v>-91434</v>
      </c>
      <c r="J221" s="16"/>
      <c r="K221" s="56"/>
      <c r="L221" s="56"/>
      <c r="M221" s="56"/>
      <c r="N221" s="56"/>
      <c r="O221" s="17"/>
      <c r="P221" s="56">
        <v>-23072.59</v>
      </c>
      <c r="Q221" s="56"/>
      <c r="R221" s="18">
        <f t="shared" ref="R221:R289" si="35">SUM(K221:P221)</f>
        <v>-23072.59</v>
      </c>
      <c r="S221" s="18"/>
      <c r="T221" s="18">
        <f t="shared" ref="T221:T289" si="36">R221+I221</f>
        <v>-114506.59</v>
      </c>
      <c r="U221" s="18"/>
      <c r="V221" s="56"/>
      <c r="W221" s="56"/>
      <c r="X221" s="56"/>
      <c r="Y221" s="56"/>
      <c r="Z221" s="56">
        <v>-46721</v>
      </c>
      <c r="AA221" s="56"/>
      <c r="AB221" s="18">
        <f t="shared" ref="AB221:AB289" si="37">SUM(V221:Z221)</f>
        <v>-46721</v>
      </c>
      <c r="AC221" s="16"/>
      <c r="AD221" s="56"/>
      <c r="AE221" s="56"/>
      <c r="AF221" s="56"/>
      <c r="AG221" s="56">
        <v>-785</v>
      </c>
      <c r="AH221" s="56"/>
      <c r="AI221" s="56">
        <v>-20997.27</v>
      </c>
      <c r="AJ221" s="56"/>
      <c r="AK221" s="18">
        <f t="shared" ref="AK221:AK289" si="38">SUM(AD221:AI221)</f>
        <v>-21782.27</v>
      </c>
      <c r="AL221" s="3"/>
      <c r="AM221" s="18">
        <f t="shared" ref="AM221:AM289" si="39">SUM(AB221,AK221)</f>
        <v>-68503.27</v>
      </c>
    </row>
    <row r="222" spans="1:39" s="55" customFormat="1" hidden="1" outlineLevel="1" x14ac:dyDescent="0.15">
      <c r="B222" s="55" t="s">
        <v>291</v>
      </c>
      <c r="C222" s="56"/>
      <c r="D222" s="56">
        <v>-37010</v>
      </c>
      <c r="E222" s="56"/>
      <c r="F222" s="17"/>
      <c r="G222" s="56"/>
      <c r="H222" s="17"/>
      <c r="I222" s="18">
        <f t="shared" ref="I222:I290" si="40">SUM(C222:G222)</f>
        <v>-37010</v>
      </c>
      <c r="J222" s="16"/>
      <c r="K222" s="56"/>
      <c r="L222" s="56"/>
      <c r="M222" s="56"/>
      <c r="N222" s="56"/>
      <c r="O222" s="17"/>
      <c r="P222" s="56"/>
      <c r="Q222" s="56"/>
      <c r="R222" s="18">
        <f t="shared" si="35"/>
        <v>0</v>
      </c>
      <c r="S222" s="18"/>
      <c r="T222" s="18">
        <f t="shared" si="36"/>
        <v>-37010</v>
      </c>
      <c r="U222" s="18"/>
      <c r="V222" s="56"/>
      <c r="W222" s="56">
        <v>-45947</v>
      </c>
      <c r="X222" s="56"/>
      <c r="Y222" s="56"/>
      <c r="Z222" s="56"/>
      <c r="AA222" s="56"/>
      <c r="AB222" s="18">
        <f t="shared" si="37"/>
        <v>-45947</v>
      </c>
      <c r="AC222" s="16"/>
      <c r="AD222" s="56"/>
      <c r="AE222" s="56"/>
      <c r="AF222" s="56"/>
      <c r="AG222" s="56"/>
      <c r="AH222" s="56"/>
      <c r="AI222" s="56"/>
      <c r="AJ222" s="56"/>
      <c r="AK222" s="18">
        <f t="shared" si="38"/>
        <v>0</v>
      </c>
      <c r="AL222" s="3"/>
      <c r="AM222" s="18">
        <f t="shared" si="39"/>
        <v>-45947</v>
      </c>
    </row>
    <row r="223" spans="1:39" s="55" customFormat="1" hidden="1" outlineLevel="1" x14ac:dyDescent="0.15">
      <c r="B223" s="55" t="s">
        <v>125</v>
      </c>
      <c r="C223" s="56"/>
      <c r="D223" s="56"/>
      <c r="E223" s="56"/>
      <c r="F223" s="17"/>
      <c r="G223" s="56"/>
      <c r="H223" s="17"/>
      <c r="I223" s="18">
        <f t="shared" si="40"/>
        <v>0</v>
      </c>
      <c r="J223" s="16"/>
      <c r="K223" s="56">
        <v>-76926</v>
      </c>
      <c r="L223" s="56"/>
      <c r="M223" s="56"/>
      <c r="N223" s="56"/>
      <c r="O223" s="17"/>
      <c r="P223" s="56"/>
      <c r="Q223" s="56"/>
      <c r="R223" s="18">
        <f t="shared" si="35"/>
        <v>-76926</v>
      </c>
      <c r="S223" s="18"/>
      <c r="T223" s="18">
        <f t="shared" si="36"/>
        <v>-76926</v>
      </c>
      <c r="U223" s="18"/>
      <c r="V223" s="56"/>
      <c r="W223" s="56"/>
      <c r="X223" s="56"/>
      <c r="Y223" s="56"/>
      <c r="Z223" s="56"/>
      <c r="AA223" s="56"/>
      <c r="AB223" s="18">
        <f t="shared" si="37"/>
        <v>0</v>
      </c>
      <c r="AC223" s="16"/>
      <c r="AD223" s="56">
        <v>-60340</v>
      </c>
      <c r="AE223" s="56"/>
      <c r="AF223" s="56"/>
      <c r="AG223" s="56"/>
      <c r="AH223" s="56"/>
      <c r="AI223" s="56"/>
      <c r="AJ223" s="56"/>
      <c r="AK223" s="18">
        <f t="shared" si="38"/>
        <v>-60340</v>
      </c>
      <c r="AL223" s="3"/>
      <c r="AM223" s="18">
        <f t="shared" si="39"/>
        <v>-60340</v>
      </c>
    </row>
    <row r="224" spans="1:39" s="55" customFormat="1" hidden="1" outlineLevel="1" x14ac:dyDescent="0.15">
      <c r="B224" s="55" t="s">
        <v>18</v>
      </c>
      <c r="C224" s="56">
        <v>-27144</v>
      </c>
      <c r="D224" s="56"/>
      <c r="E224" s="56"/>
      <c r="F224" s="17"/>
      <c r="G224" s="56"/>
      <c r="H224" s="17"/>
      <c r="I224" s="18">
        <f t="shared" si="40"/>
        <v>-27144</v>
      </c>
      <c r="J224" s="16"/>
      <c r="K224" s="56"/>
      <c r="L224" s="56"/>
      <c r="M224" s="56"/>
      <c r="N224" s="56"/>
      <c r="O224" s="17"/>
      <c r="P224" s="56"/>
      <c r="Q224" s="56"/>
      <c r="R224" s="18">
        <f t="shared" si="35"/>
        <v>0</v>
      </c>
      <c r="S224" s="18"/>
      <c r="T224" s="18">
        <f t="shared" si="36"/>
        <v>-27144</v>
      </c>
      <c r="U224" s="18"/>
      <c r="V224" s="56">
        <v>-33395</v>
      </c>
      <c r="W224" s="56"/>
      <c r="X224" s="56"/>
      <c r="Y224" s="56"/>
      <c r="Z224" s="56"/>
      <c r="AA224" s="56"/>
      <c r="AB224" s="18">
        <f t="shared" si="37"/>
        <v>-33395</v>
      </c>
      <c r="AC224" s="16"/>
      <c r="AD224" s="56"/>
      <c r="AE224" s="56"/>
      <c r="AF224" s="56"/>
      <c r="AG224" s="56"/>
      <c r="AH224" s="56"/>
      <c r="AI224" s="56"/>
      <c r="AJ224" s="56"/>
      <c r="AK224" s="18">
        <f t="shared" si="38"/>
        <v>0</v>
      </c>
      <c r="AL224" s="3"/>
      <c r="AM224" s="18">
        <f t="shared" si="39"/>
        <v>-33395</v>
      </c>
    </row>
    <row r="225" spans="1:39" s="55" customFormat="1" hidden="1" outlineLevel="1" x14ac:dyDescent="0.15">
      <c r="B225" s="55" t="s">
        <v>244</v>
      </c>
      <c r="C225" s="56"/>
      <c r="D225" s="56"/>
      <c r="E225" s="56"/>
      <c r="F225" s="17"/>
      <c r="G225" s="56"/>
      <c r="H225" s="17"/>
      <c r="I225" s="18">
        <f t="shared" si="40"/>
        <v>0</v>
      </c>
      <c r="J225" s="16"/>
      <c r="K225" s="56"/>
      <c r="L225" s="56"/>
      <c r="M225" s="56"/>
      <c r="N225" s="56"/>
      <c r="O225" s="17"/>
      <c r="P225" s="56">
        <v>-2078</v>
      </c>
      <c r="Q225" s="56"/>
      <c r="R225" s="18">
        <f t="shared" si="35"/>
        <v>-2078</v>
      </c>
      <c r="S225" s="18"/>
      <c r="T225" s="18">
        <f t="shared" si="36"/>
        <v>-2078</v>
      </c>
      <c r="U225" s="18"/>
      <c r="V225" s="56"/>
      <c r="W225" s="56"/>
      <c r="X225" s="56"/>
      <c r="Y225" s="56"/>
      <c r="Z225" s="56"/>
      <c r="AA225" s="56"/>
      <c r="AB225" s="18">
        <f t="shared" si="37"/>
        <v>0</v>
      </c>
      <c r="AC225" s="16"/>
      <c r="AD225" s="56"/>
      <c r="AE225" s="56"/>
      <c r="AF225" s="56"/>
      <c r="AG225" s="56"/>
      <c r="AH225" s="56"/>
      <c r="AI225" s="56">
        <v>-2194</v>
      </c>
      <c r="AJ225" s="56"/>
      <c r="AK225" s="18">
        <f t="shared" si="38"/>
        <v>-2194</v>
      </c>
      <c r="AL225" s="3"/>
      <c r="AM225" s="18">
        <f t="shared" si="39"/>
        <v>-2194</v>
      </c>
    </row>
    <row r="226" spans="1:39" s="55" customFormat="1" hidden="1" outlineLevel="1" x14ac:dyDescent="0.15">
      <c r="B226" s="55" t="s">
        <v>19</v>
      </c>
      <c r="C226" s="56">
        <v>-35258</v>
      </c>
      <c r="D226" s="56"/>
      <c r="E226" s="56">
        <v>-14426</v>
      </c>
      <c r="F226" s="17"/>
      <c r="G226" s="56"/>
      <c r="H226" s="17"/>
      <c r="I226" s="18">
        <f t="shared" si="40"/>
        <v>-49684</v>
      </c>
      <c r="J226" s="16"/>
      <c r="K226" s="56"/>
      <c r="L226" s="56"/>
      <c r="M226" s="56"/>
      <c r="N226" s="56"/>
      <c r="O226" s="17"/>
      <c r="P226" s="56"/>
      <c r="Q226" s="56"/>
      <c r="R226" s="18">
        <f t="shared" si="35"/>
        <v>0</v>
      </c>
      <c r="S226" s="18"/>
      <c r="T226" s="18">
        <f t="shared" si="36"/>
        <v>-49684</v>
      </c>
      <c r="U226" s="18"/>
      <c r="V226" s="56">
        <v>-30077</v>
      </c>
      <c r="W226" s="56"/>
      <c r="X226" s="56">
        <v>-17813</v>
      </c>
      <c r="Y226" s="56"/>
      <c r="Z226" s="56"/>
      <c r="AA226" s="56"/>
      <c r="AB226" s="18">
        <f t="shared" si="37"/>
        <v>-47890</v>
      </c>
      <c r="AC226" s="16"/>
      <c r="AD226" s="56"/>
      <c r="AE226" s="56"/>
      <c r="AF226" s="56"/>
      <c r="AG226" s="56"/>
      <c r="AH226" s="56"/>
      <c r="AI226" s="56"/>
      <c r="AJ226" s="56"/>
      <c r="AK226" s="18">
        <f t="shared" si="38"/>
        <v>0</v>
      </c>
      <c r="AL226" s="3"/>
      <c r="AM226" s="18">
        <f t="shared" si="39"/>
        <v>-47890</v>
      </c>
    </row>
    <row r="227" spans="1:39" s="55" customFormat="1" hidden="1" outlineLevel="1" x14ac:dyDescent="0.15">
      <c r="B227" s="55" t="s">
        <v>246</v>
      </c>
      <c r="C227" s="56"/>
      <c r="D227" s="56"/>
      <c r="E227" s="56"/>
      <c r="F227" s="17"/>
      <c r="G227" s="56"/>
      <c r="H227" s="17"/>
      <c r="I227" s="18">
        <f t="shared" si="40"/>
        <v>0</v>
      </c>
      <c r="J227" s="16"/>
      <c r="K227" s="56"/>
      <c r="L227" s="56"/>
      <c r="M227" s="56"/>
      <c r="N227" s="56"/>
      <c r="O227" s="17"/>
      <c r="P227" s="56">
        <v>-603.9</v>
      </c>
      <c r="Q227" s="56"/>
      <c r="R227" s="18">
        <f t="shared" si="35"/>
        <v>-603.9</v>
      </c>
      <c r="S227" s="18"/>
      <c r="T227" s="18">
        <f t="shared" si="36"/>
        <v>-603.9</v>
      </c>
      <c r="U227" s="18"/>
      <c r="V227" s="56"/>
      <c r="W227" s="56"/>
      <c r="X227" s="56"/>
      <c r="Y227" s="56"/>
      <c r="Z227" s="56"/>
      <c r="AA227" s="56"/>
      <c r="AB227" s="18">
        <f t="shared" si="37"/>
        <v>0</v>
      </c>
      <c r="AC227" s="16"/>
      <c r="AD227" s="56"/>
      <c r="AE227" s="56"/>
      <c r="AF227" s="56"/>
      <c r="AG227" s="56"/>
      <c r="AH227" s="56">
        <v>-1280</v>
      </c>
      <c r="AI227" s="56">
        <v>-494.4</v>
      </c>
      <c r="AJ227" s="56"/>
      <c r="AK227" s="18">
        <f t="shared" si="38"/>
        <v>-1774.4</v>
      </c>
      <c r="AL227" s="3"/>
      <c r="AM227" s="18">
        <f t="shared" si="39"/>
        <v>-1774.4</v>
      </c>
    </row>
    <row r="228" spans="1:39" s="55" customFormat="1" hidden="1" outlineLevel="1" x14ac:dyDescent="0.15">
      <c r="B228" s="55" t="s">
        <v>147</v>
      </c>
      <c r="C228" s="56"/>
      <c r="D228" s="56"/>
      <c r="E228" s="56"/>
      <c r="F228" s="17"/>
      <c r="G228" s="56"/>
      <c r="H228" s="17"/>
      <c r="I228" s="18">
        <f t="shared" si="40"/>
        <v>0</v>
      </c>
      <c r="J228" s="16"/>
      <c r="K228" s="56"/>
      <c r="L228" s="56">
        <v>-2376</v>
      </c>
      <c r="M228" s="56"/>
      <c r="N228" s="56"/>
      <c r="O228" s="17"/>
      <c r="P228" s="56"/>
      <c r="Q228" s="56"/>
      <c r="R228" s="18">
        <f t="shared" si="35"/>
        <v>-2376</v>
      </c>
      <c r="S228" s="18"/>
      <c r="T228" s="18">
        <f t="shared" si="36"/>
        <v>-2376</v>
      </c>
      <c r="U228" s="18"/>
      <c r="V228" s="56"/>
      <c r="W228" s="56"/>
      <c r="X228" s="56"/>
      <c r="Y228" s="56"/>
      <c r="Z228" s="56"/>
      <c r="AA228" s="56"/>
      <c r="AB228" s="18">
        <f t="shared" si="37"/>
        <v>0</v>
      </c>
      <c r="AC228" s="16"/>
      <c r="AD228" s="56"/>
      <c r="AE228" s="56">
        <v>-3514.5</v>
      </c>
      <c r="AF228" s="56"/>
      <c r="AG228" s="56"/>
      <c r="AH228" s="56"/>
      <c r="AI228" s="56"/>
      <c r="AJ228" s="56"/>
      <c r="AK228" s="18">
        <f t="shared" si="38"/>
        <v>-3514.5</v>
      </c>
      <c r="AL228" s="3"/>
      <c r="AM228" s="18">
        <f t="shared" si="39"/>
        <v>-3514.5</v>
      </c>
    </row>
    <row r="229" spans="1:39" s="55" customFormat="1" hidden="1" outlineLevel="1" x14ac:dyDescent="0.15">
      <c r="B229" s="55" t="s">
        <v>198</v>
      </c>
      <c r="C229" s="56"/>
      <c r="D229" s="56"/>
      <c r="E229" s="56"/>
      <c r="F229" s="17"/>
      <c r="G229" s="56"/>
      <c r="H229" s="17"/>
      <c r="I229" s="18">
        <f t="shared" si="40"/>
        <v>0</v>
      </c>
      <c r="J229" s="16"/>
      <c r="K229" s="56"/>
      <c r="L229" s="56"/>
      <c r="M229" s="56"/>
      <c r="N229" s="56">
        <v>-14300</v>
      </c>
      <c r="O229" s="17"/>
      <c r="P229" s="56"/>
      <c r="Q229" s="56"/>
      <c r="R229" s="18">
        <f t="shared" si="35"/>
        <v>-14300</v>
      </c>
      <c r="S229" s="18"/>
      <c r="T229" s="18">
        <f t="shared" si="36"/>
        <v>-14300</v>
      </c>
      <c r="U229" s="18"/>
      <c r="V229" s="56"/>
      <c r="W229" s="56"/>
      <c r="X229" s="56"/>
      <c r="Y229" s="56"/>
      <c r="Z229" s="56"/>
      <c r="AA229" s="56"/>
      <c r="AB229" s="18">
        <f t="shared" si="37"/>
        <v>0</v>
      </c>
      <c r="AC229" s="16"/>
      <c r="AD229" s="56"/>
      <c r="AE229" s="56"/>
      <c r="AF229" s="56"/>
      <c r="AG229" s="56">
        <v>-10725</v>
      </c>
      <c r="AH229" s="56"/>
      <c r="AI229" s="56"/>
      <c r="AJ229" s="56"/>
      <c r="AK229" s="18">
        <f t="shared" si="38"/>
        <v>-10725</v>
      </c>
      <c r="AL229" s="3"/>
      <c r="AM229" s="18">
        <f t="shared" si="39"/>
        <v>-10725</v>
      </c>
    </row>
    <row r="230" spans="1:39" s="55" customFormat="1" hidden="1" outlineLevel="1" x14ac:dyDescent="0.15">
      <c r="B230" s="55" t="s">
        <v>88</v>
      </c>
      <c r="C230" s="56"/>
      <c r="D230" s="56"/>
      <c r="E230" s="56"/>
      <c r="F230" s="17"/>
      <c r="G230" s="56">
        <v>-14138</v>
      </c>
      <c r="H230" s="17"/>
      <c r="I230" s="18">
        <f t="shared" si="40"/>
        <v>-14138</v>
      </c>
      <c r="J230" s="16"/>
      <c r="K230" s="56"/>
      <c r="L230" s="56"/>
      <c r="M230" s="56"/>
      <c r="N230" s="56"/>
      <c r="O230" s="17"/>
      <c r="P230" s="56"/>
      <c r="Q230" s="56"/>
      <c r="R230" s="18">
        <f t="shared" si="35"/>
        <v>0</v>
      </c>
      <c r="S230" s="18"/>
      <c r="T230" s="18">
        <f t="shared" si="36"/>
        <v>-14138</v>
      </c>
      <c r="U230" s="18"/>
      <c r="V230" s="56"/>
      <c r="W230" s="56"/>
      <c r="X230" s="56"/>
      <c r="Y230" s="56"/>
      <c r="Z230" s="56">
        <v>-115967</v>
      </c>
      <c r="AA230" s="56"/>
      <c r="AB230" s="18">
        <f t="shared" si="37"/>
        <v>-115967</v>
      </c>
      <c r="AC230" s="16"/>
      <c r="AD230" s="56"/>
      <c r="AE230" s="56"/>
      <c r="AF230" s="56"/>
      <c r="AG230" s="56"/>
      <c r="AH230" s="56"/>
      <c r="AI230" s="56"/>
      <c r="AJ230" s="56"/>
      <c r="AK230" s="18">
        <f t="shared" si="38"/>
        <v>0</v>
      </c>
      <c r="AL230" s="3"/>
      <c r="AM230" s="18">
        <f t="shared" si="39"/>
        <v>-115967</v>
      </c>
    </row>
    <row r="231" spans="1:39" s="55" customFormat="1" hidden="1" outlineLevel="1" x14ac:dyDescent="0.15">
      <c r="B231" s="55" t="s">
        <v>214</v>
      </c>
      <c r="C231" s="56"/>
      <c r="D231" s="56"/>
      <c r="E231" s="56"/>
      <c r="F231" s="17"/>
      <c r="G231" s="56"/>
      <c r="H231" s="17"/>
      <c r="I231" s="18">
        <f t="shared" si="40"/>
        <v>0</v>
      </c>
      <c r="J231" s="16"/>
      <c r="K231" s="56"/>
      <c r="L231" s="56"/>
      <c r="M231" s="56"/>
      <c r="N231" s="56"/>
      <c r="O231" s="17"/>
      <c r="P231" s="56"/>
      <c r="Q231" s="56"/>
      <c r="R231" s="18">
        <f t="shared" si="35"/>
        <v>0</v>
      </c>
      <c r="S231" s="18"/>
      <c r="T231" s="18">
        <f t="shared" si="36"/>
        <v>0</v>
      </c>
      <c r="U231" s="18"/>
      <c r="V231" s="56"/>
      <c r="W231" s="56"/>
      <c r="X231" s="56"/>
      <c r="Y231" s="56"/>
      <c r="Z231" s="56"/>
      <c r="AA231" s="56"/>
      <c r="AB231" s="18">
        <f t="shared" si="37"/>
        <v>0</v>
      </c>
      <c r="AC231" s="16"/>
      <c r="AD231" s="56"/>
      <c r="AE231" s="56"/>
      <c r="AF231" s="56"/>
      <c r="AG231" s="56"/>
      <c r="AH231" s="56"/>
      <c r="AI231" s="56">
        <v>-13325</v>
      </c>
      <c r="AJ231" s="56"/>
      <c r="AK231" s="18">
        <f t="shared" si="38"/>
        <v>-13325</v>
      </c>
      <c r="AL231" s="3"/>
      <c r="AM231" s="18">
        <f t="shared" si="39"/>
        <v>-13325</v>
      </c>
    </row>
    <row r="232" spans="1:39" s="55" customFormat="1" hidden="1" outlineLevel="1" x14ac:dyDescent="0.15">
      <c r="B232" s="55" t="s">
        <v>328</v>
      </c>
      <c r="C232" s="56"/>
      <c r="D232" s="56"/>
      <c r="E232" s="56">
        <v>-19405</v>
      </c>
      <c r="F232" s="17"/>
      <c r="G232" s="56"/>
      <c r="H232" s="17"/>
      <c r="I232" s="18">
        <f t="shared" si="40"/>
        <v>-19405</v>
      </c>
      <c r="J232" s="16"/>
      <c r="K232" s="56"/>
      <c r="L232" s="56"/>
      <c r="M232" s="56"/>
      <c r="N232" s="56"/>
      <c r="O232" s="17"/>
      <c r="P232" s="56"/>
      <c r="Q232" s="56"/>
      <c r="R232" s="18">
        <f t="shared" si="35"/>
        <v>0</v>
      </c>
      <c r="S232" s="18"/>
      <c r="T232" s="18">
        <f t="shared" si="36"/>
        <v>-19405</v>
      </c>
      <c r="U232" s="18"/>
      <c r="V232" s="56"/>
      <c r="W232" s="56"/>
      <c r="X232" s="56">
        <v>-4786</v>
      </c>
      <c r="Y232" s="56"/>
      <c r="Z232" s="56"/>
      <c r="AA232" s="56"/>
      <c r="AB232" s="18">
        <f t="shared" si="37"/>
        <v>-4786</v>
      </c>
      <c r="AC232" s="16"/>
      <c r="AD232" s="56"/>
      <c r="AE232" s="56"/>
      <c r="AF232" s="56"/>
      <c r="AG232" s="56"/>
      <c r="AH232" s="56"/>
      <c r="AI232" s="56"/>
      <c r="AJ232" s="56"/>
      <c r="AK232" s="18">
        <f t="shared" si="38"/>
        <v>0</v>
      </c>
      <c r="AL232" s="3"/>
      <c r="AM232" s="18">
        <f t="shared" si="39"/>
        <v>-4786</v>
      </c>
    </row>
    <row r="233" spans="1:39" s="55" customFormat="1" hidden="1" outlineLevel="1" x14ac:dyDescent="0.15">
      <c r="B233" s="55" t="s">
        <v>249</v>
      </c>
      <c r="C233" s="56"/>
      <c r="D233" s="56"/>
      <c r="E233" s="56"/>
      <c r="F233" s="17"/>
      <c r="G233" s="56"/>
      <c r="H233" s="17"/>
      <c r="I233" s="18">
        <f t="shared" si="40"/>
        <v>0</v>
      </c>
      <c r="J233" s="16"/>
      <c r="K233" s="56"/>
      <c r="L233" s="56"/>
      <c r="M233" s="56"/>
      <c r="N233" s="56"/>
      <c r="O233" s="17"/>
      <c r="P233" s="56"/>
      <c r="Q233" s="56"/>
      <c r="R233" s="18">
        <f t="shared" si="35"/>
        <v>0</v>
      </c>
      <c r="S233" s="18"/>
      <c r="T233" s="18">
        <f t="shared" si="36"/>
        <v>0</v>
      </c>
      <c r="U233" s="18"/>
      <c r="V233" s="56"/>
      <c r="W233" s="56"/>
      <c r="X233" s="56"/>
      <c r="Y233" s="56"/>
      <c r="Z233" s="56"/>
      <c r="AA233" s="56"/>
      <c r="AB233" s="18">
        <f t="shared" si="37"/>
        <v>0</v>
      </c>
      <c r="AC233" s="16"/>
      <c r="AD233" s="56"/>
      <c r="AE233" s="56"/>
      <c r="AF233" s="56"/>
      <c r="AG233" s="56"/>
      <c r="AH233" s="56"/>
      <c r="AI233" s="56">
        <v>-6500</v>
      </c>
      <c r="AJ233" s="56"/>
      <c r="AK233" s="18">
        <f t="shared" si="38"/>
        <v>-6500</v>
      </c>
      <c r="AL233" s="3"/>
      <c r="AM233" s="18">
        <f t="shared" si="39"/>
        <v>-6500</v>
      </c>
    </row>
    <row r="234" spans="1:39" collapsed="1" x14ac:dyDescent="0.15">
      <c r="A234" s="3" t="s">
        <v>327</v>
      </c>
      <c r="C234" s="18">
        <f>SUM(C209:C233)</f>
        <v>-62402</v>
      </c>
      <c r="D234" s="18">
        <f>SUM(D209:D233)</f>
        <v>-37010</v>
      </c>
      <c r="E234" s="18">
        <f>SUM(E209:E233)</f>
        <v>-162112</v>
      </c>
      <c r="F234" s="17"/>
      <c r="G234" s="18">
        <f>SUM(G209:G233)</f>
        <v>-134449</v>
      </c>
      <c r="H234" s="17"/>
      <c r="I234" s="18">
        <f t="shared" si="40"/>
        <v>-395973</v>
      </c>
      <c r="J234" s="16"/>
      <c r="K234" s="18">
        <f>SUM(K209:K233)</f>
        <v>-76926</v>
      </c>
      <c r="L234" s="18">
        <f>SUM(L209:L233)</f>
        <v>-17184</v>
      </c>
      <c r="M234" s="18">
        <f>SUM(M209:M233)</f>
        <v>0</v>
      </c>
      <c r="N234" s="18">
        <f>SUM(N209:N233)</f>
        <v>-22542</v>
      </c>
      <c r="O234" s="17"/>
      <c r="P234" s="18">
        <f>SUM(P209:P233)</f>
        <v>-49701.97</v>
      </c>
      <c r="Q234" s="18">
        <f>SUM(Q209:Q233)</f>
        <v>0</v>
      </c>
      <c r="R234" s="18">
        <f t="shared" si="35"/>
        <v>-166353.97</v>
      </c>
      <c r="S234" s="18"/>
      <c r="T234" s="18">
        <f t="shared" si="36"/>
        <v>-562326.97</v>
      </c>
      <c r="U234" s="18"/>
      <c r="V234" s="18">
        <f>SUM(V209:V233)</f>
        <v>-71072</v>
      </c>
      <c r="W234" s="18">
        <f>SUM(W209:W233)</f>
        <v>-45947</v>
      </c>
      <c r="X234" s="18">
        <f>SUM(X209:X233)</f>
        <v>-157656</v>
      </c>
      <c r="Y234" s="18"/>
      <c r="Z234" s="18">
        <f>SUM(Z209:Z233)</f>
        <v>-198036</v>
      </c>
      <c r="AA234" s="18"/>
      <c r="AB234" s="18">
        <f t="shared" si="37"/>
        <v>-472711</v>
      </c>
      <c r="AC234" s="16"/>
      <c r="AD234" s="18">
        <f t="shared" ref="AD234:AI234" si="41">SUM(AD209:AD233)</f>
        <v>-60340</v>
      </c>
      <c r="AE234" s="18">
        <f t="shared" si="41"/>
        <v>-17678.41</v>
      </c>
      <c r="AF234" s="18">
        <f t="shared" si="41"/>
        <v>0</v>
      </c>
      <c r="AG234" s="18">
        <f t="shared" si="41"/>
        <v>-19835</v>
      </c>
      <c r="AH234" s="18">
        <f t="shared" si="41"/>
        <v>-6516</v>
      </c>
      <c r="AI234" s="18">
        <f t="shared" si="41"/>
        <v>-43510.67</v>
      </c>
      <c r="AJ234" s="18"/>
      <c r="AK234" s="18">
        <f t="shared" si="38"/>
        <v>-147880.08000000002</v>
      </c>
      <c r="AM234" s="18">
        <f t="shared" si="39"/>
        <v>-620591.08000000007</v>
      </c>
    </row>
    <row r="235" spans="1:39" s="31" customFormat="1" hidden="1" outlineLevel="1" x14ac:dyDescent="0.15">
      <c r="A235" s="31" t="s">
        <v>329</v>
      </c>
      <c r="B235" s="31" t="s">
        <v>75</v>
      </c>
      <c r="C235" s="32"/>
      <c r="D235" s="32"/>
      <c r="E235" s="32">
        <v>-16208</v>
      </c>
      <c r="F235" s="17"/>
      <c r="G235" s="32"/>
      <c r="H235" s="17"/>
      <c r="I235" s="18">
        <f t="shared" si="40"/>
        <v>-16208</v>
      </c>
      <c r="J235" s="16"/>
      <c r="K235" s="32"/>
      <c r="L235" s="32"/>
      <c r="M235" s="32"/>
      <c r="N235" s="32"/>
      <c r="O235" s="17"/>
      <c r="P235" s="32"/>
      <c r="Q235" s="32"/>
      <c r="R235" s="18">
        <f t="shared" si="35"/>
        <v>0</v>
      </c>
      <c r="S235" s="18"/>
      <c r="T235" s="18">
        <f t="shared" si="36"/>
        <v>-16208</v>
      </c>
      <c r="U235" s="18"/>
      <c r="V235" s="32"/>
      <c r="W235" s="32"/>
      <c r="X235" s="32">
        <v>-18389</v>
      </c>
      <c r="Y235" s="32"/>
      <c r="Z235" s="32"/>
      <c r="AA235" s="32"/>
      <c r="AB235" s="18">
        <f t="shared" si="37"/>
        <v>-18389</v>
      </c>
      <c r="AC235" s="16"/>
      <c r="AD235" s="32"/>
      <c r="AE235" s="32"/>
      <c r="AF235" s="32"/>
      <c r="AG235" s="32"/>
      <c r="AH235" s="32"/>
      <c r="AI235" s="32"/>
      <c r="AJ235" s="32"/>
      <c r="AK235" s="18">
        <f t="shared" si="38"/>
        <v>0</v>
      </c>
      <c r="AL235" s="3"/>
      <c r="AM235" s="18">
        <f t="shared" si="39"/>
        <v>-18389</v>
      </c>
    </row>
    <row r="236" spans="1:39" s="31" customFormat="1" hidden="1" outlineLevel="1" x14ac:dyDescent="0.15">
      <c r="B236" s="31" t="s">
        <v>61</v>
      </c>
      <c r="C236" s="32"/>
      <c r="D236" s="32">
        <v>-10142</v>
      </c>
      <c r="E236" s="32"/>
      <c r="F236" s="17"/>
      <c r="G236" s="32"/>
      <c r="H236" s="17"/>
      <c r="I236" s="18">
        <f t="shared" si="40"/>
        <v>-10142</v>
      </c>
      <c r="J236" s="16"/>
      <c r="K236" s="32"/>
      <c r="L236" s="32"/>
      <c r="M236" s="32"/>
      <c r="N236" s="32"/>
      <c r="O236" s="17"/>
      <c r="P236" s="32"/>
      <c r="Q236" s="32"/>
      <c r="R236" s="18">
        <f t="shared" si="35"/>
        <v>0</v>
      </c>
      <c r="S236" s="18"/>
      <c r="T236" s="18">
        <f t="shared" si="36"/>
        <v>-10142</v>
      </c>
      <c r="U236" s="18"/>
      <c r="V236" s="32"/>
      <c r="W236" s="32">
        <v>-9519</v>
      </c>
      <c r="X236" s="32"/>
      <c r="Y236" s="32"/>
      <c r="Z236" s="32"/>
      <c r="AA236" s="32"/>
      <c r="AB236" s="18">
        <f t="shared" si="37"/>
        <v>-9519</v>
      </c>
      <c r="AC236" s="16"/>
      <c r="AD236" s="32"/>
      <c r="AE236" s="32"/>
      <c r="AF236" s="32"/>
      <c r="AG236" s="32"/>
      <c r="AH236" s="32"/>
      <c r="AI236" s="32"/>
      <c r="AJ236" s="32"/>
      <c r="AK236" s="18">
        <f t="shared" si="38"/>
        <v>0</v>
      </c>
      <c r="AL236" s="3"/>
      <c r="AM236" s="18">
        <f t="shared" si="39"/>
        <v>-9519</v>
      </c>
    </row>
    <row r="237" spans="1:39" s="31" customFormat="1" hidden="1" outlineLevel="1" x14ac:dyDescent="0.15">
      <c r="B237" s="31" t="s">
        <v>101</v>
      </c>
      <c r="C237" s="32"/>
      <c r="D237" s="32"/>
      <c r="E237" s="32"/>
      <c r="F237" s="17"/>
      <c r="G237" s="32">
        <v>-640</v>
      </c>
      <c r="H237" s="17"/>
      <c r="I237" s="18">
        <f t="shared" si="40"/>
        <v>-640</v>
      </c>
      <c r="J237" s="16"/>
      <c r="K237" s="32"/>
      <c r="L237" s="32"/>
      <c r="M237" s="32">
        <v>-1579</v>
      </c>
      <c r="N237" s="32"/>
      <c r="O237" s="17"/>
      <c r="P237" s="32"/>
      <c r="Q237" s="32"/>
      <c r="R237" s="18">
        <f t="shared" si="35"/>
        <v>-1579</v>
      </c>
      <c r="S237" s="18"/>
      <c r="T237" s="18">
        <f t="shared" si="36"/>
        <v>-2219</v>
      </c>
      <c r="U237" s="18"/>
      <c r="V237" s="32"/>
      <c r="W237" s="32"/>
      <c r="X237" s="32"/>
      <c r="Y237" s="32"/>
      <c r="Z237" s="32"/>
      <c r="AA237" s="32"/>
      <c r="AB237" s="18">
        <f t="shared" si="37"/>
        <v>0</v>
      </c>
      <c r="AC237" s="16"/>
      <c r="AD237" s="32"/>
      <c r="AE237" s="32"/>
      <c r="AF237" s="32">
        <v>-1502</v>
      </c>
      <c r="AG237" s="32"/>
      <c r="AH237" s="32"/>
      <c r="AI237" s="32"/>
      <c r="AJ237" s="32"/>
      <c r="AK237" s="18">
        <f t="shared" si="38"/>
        <v>-1502</v>
      </c>
      <c r="AL237" s="3"/>
      <c r="AM237" s="18">
        <f t="shared" si="39"/>
        <v>-1502</v>
      </c>
    </row>
    <row r="238" spans="1:39" s="31" customFormat="1" hidden="1" outlineLevel="1" x14ac:dyDescent="0.15">
      <c r="B238" s="31" t="s">
        <v>232</v>
      </c>
      <c r="C238" s="32"/>
      <c r="D238" s="32"/>
      <c r="E238" s="32"/>
      <c r="F238" s="17"/>
      <c r="G238" s="32"/>
      <c r="H238" s="17"/>
      <c r="I238" s="18">
        <f t="shared" si="40"/>
        <v>0</v>
      </c>
      <c r="J238" s="16"/>
      <c r="K238" s="32"/>
      <c r="L238" s="32"/>
      <c r="M238" s="32"/>
      <c r="N238" s="32"/>
      <c r="O238" s="17"/>
      <c r="P238" s="32">
        <v>-391.78</v>
      </c>
      <c r="Q238" s="32"/>
      <c r="R238" s="18">
        <f t="shared" si="35"/>
        <v>-391.78</v>
      </c>
      <c r="S238" s="18"/>
      <c r="T238" s="18">
        <f t="shared" si="36"/>
        <v>-391.78</v>
      </c>
      <c r="U238" s="18"/>
      <c r="V238" s="32"/>
      <c r="W238" s="32"/>
      <c r="X238" s="32"/>
      <c r="Y238" s="32"/>
      <c r="Z238" s="32"/>
      <c r="AA238" s="32"/>
      <c r="AB238" s="18">
        <f t="shared" si="37"/>
        <v>0</v>
      </c>
      <c r="AC238" s="16"/>
      <c r="AD238" s="32"/>
      <c r="AE238" s="32"/>
      <c r="AF238" s="32"/>
      <c r="AG238" s="32"/>
      <c r="AH238" s="32"/>
      <c r="AI238" s="32">
        <v>-244.92</v>
      </c>
      <c r="AJ238" s="32"/>
      <c r="AK238" s="18">
        <f t="shared" si="38"/>
        <v>-244.92</v>
      </c>
      <c r="AL238" s="3"/>
      <c r="AM238" s="18">
        <f t="shared" si="39"/>
        <v>-244.92</v>
      </c>
    </row>
    <row r="239" spans="1:39" s="31" customFormat="1" hidden="1" outlineLevel="1" x14ac:dyDescent="0.15">
      <c r="B239" s="31" t="s">
        <v>290</v>
      </c>
      <c r="C239" s="32"/>
      <c r="D239" s="32"/>
      <c r="E239" s="32"/>
      <c r="F239" s="17"/>
      <c r="G239" s="32">
        <v>-31</v>
      </c>
      <c r="H239" s="17"/>
      <c r="I239" s="18">
        <f t="shared" si="40"/>
        <v>-31</v>
      </c>
      <c r="J239" s="16"/>
      <c r="K239" s="32"/>
      <c r="L239" s="32"/>
      <c r="M239" s="32"/>
      <c r="N239" s="32"/>
      <c r="O239" s="17"/>
      <c r="P239" s="32"/>
      <c r="Q239" s="32"/>
      <c r="R239" s="18">
        <f t="shared" si="35"/>
        <v>0</v>
      </c>
      <c r="S239" s="18"/>
      <c r="T239" s="18">
        <f t="shared" si="36"/>
        <v>-31</v>
      </c>
      <c r="U239" s="18"/>
      <c r="V239" s="32"/>
      <c r="W239" s="32"/>
      <c r="X239" s="32"/>
      <c r="Y239" s="32"/>
      <c r="Z239" s="32">
        <v>-921</v>
      </c>
      <c r="AA239" s="32"/>
      <c r="AB239" s="18">
        <f t="shared" si="37"/>
        <v>-921</v>
      </c>
      <c r="AC239" s="16"/>
      <c r="AD239" s="32"/>
      <c r="AE239" s="32"/>
      <c r="AF239" s="32"/>
      <c r="AG239" s="32"/>
      <c r="AH239" s="32"/>
      <c r="AI239" s="32"/>
      <c r="AJ239" s="32"/>
      <c r="AK239" s="18">
        <f t="shared" si="38"/>
        <v>0</v>
      </c>
      <c r="AL239" s="3"/>
      <c r="AM239" s="18">
        <f t="shared" si="39"/>
        <v>-921</v>
      </c>
    </row>
    <row r="240" spans="1:39" s="31" customFormat="1" hidden="1" outlineLevel="1" x14ac:dyDescent="0.15">
      <c r="B240" s="31" t="s">
        <v>236</v>
      </c>
      <c r="C240" s="32"/>
      <c r="D240" s="32"/>
      <c r="E240" s="32"/>
      <c r="F240" s="17"/>
      <c r="G240" s="32"/>
      <c r="H240" s="17"/>
      <c r="I240" s="18">
        <f t="shared" si="40"/>
        <v>0</v>
      </c>
      <c r="J240" s="16"/>
      <c r="K240" s="32"/>
      <c r="L240" s="32"/>
      <c r="M240" s="32"/>
      <c r="N240" s="32"/>
      <c r="O240" s="17"/>
      <c r="P240" s="32">
        <v>-282.36</v>
      </c>
      <c r="Q240" s="32"/>
      <c r="R240" s="18">
        <f t="shared" si="35"/>
        <v>-282.36</v>
      </c>
      <c r="S240" s="18"/>
      <c r="T240" s="18">
        <f t="shared" si="36"/>
        <v>-282.36</v>
      </c>
      <c r="U240" s="18"/>
      <c r="V240" s="32"/>
      <c r="W240" s="32"/>
      <c r="X240" s="32"/>
      <c r="Y240" s="32"/>
      <c r="Z240" s="32"/>
      <c r="AA240" s="32"/>
      <c r="AB240" s="18">
        <f t="shared" si="37"/>
        <v>0</v>
      </c>
      <c r="AC240" s="16"/>
      <c r="AD240" s="32"/>
      <c r="AE240" s="32"/>
      <c r="AF240" s="32"/>
      <c r="AG240" s="32"/>
      <c r="AH240" s="32"/>
      <c r="AI240" s="32">
        <v>-338.47</v>
      </c>
      <c r="AJ240" s="32"/>
      <c r="AK240" s="18">
        <f t="shared" si="38"/>
        <v>-338.47</v>
      </c>
      <c r="AL240" s="3"/>
      <c r="AM240" s="18">
        <f t="shared" si="39"/>
        <v>-338.47</v>
      </c>
    </row>
    <row r="241" spans="2:39" s="31" customFormat="1" hidden="1" outlineLevel="1" x14ac:dyDescent="0.15">
      <c r="B241" s="31" t="s">
        <v>107</v>
      </c>
      <c r="C241" s="32"/>
      <c r="D241" s="32"/>
      <c r="E241" s="32"/>
      <c r="F241" s="17"/>
      <c r="G241" s="32">
        <v>-40</v>
      </c>
      <c r="H241" s="17"/>
      <c r="I241" s="18">
        <f t="shared" si="40"/>
        <v>-40</v>
      </c>
      <c r="J241" s="16"/>
      <c r="K241" s="32"/>
      <c r="L241" s="32"/>
      <c r="M241" s="32"/>
      <c r="N241" s="32"/>
      <c r="O241" s="17"/>
      <c r="P241" s="32"/>
      <c r="Q241" s="32"/>
      <c r="R241" s="18">
        <f t="shared" si="35"/>
        <v>0</v>
      </c>
      <c r="S241" s="18"/>
      <c r="T241" s="18">
        <f t="shared" si="36"/>
        <v>-40</v>
      </c>
      <c r="U241" s="18"/>
      <c r="V241" s="32"/>
      <c r="W241" s="32"/>
      <c r="X241" s="32"/>
      <c r="Y241" s="32"/>
      <c r="Z241" s="32">
        <v>-694</v>
      </c>
      <c r="AA241" s="32"/>
      <c r="AB241" s="18">
        <f t="shared" si="37"/>
        <v>-694</v>
      </c>
      <c r="AC241" s="16"/>
      <c r="AD241" s="32"/>
      <c r="AE241" s="32"/>
      <c r="AF241" s="32"/>
      <c r="AG241" s="32"/>
      <c r="AH241" s="32"/>
      <c r="AI241" s="32"/>
      <c r="AJ241" s="32"/>
      <c r="AK241" s="18">
        <f t="shared" si="38"/>
        <v>0</v>
      </c>
      <c r="AL241" s="3"/>
      <c r="AM241" s="18">
        <f t="shared" si="39"/>
        <v>-694</v>
      </c>
    </row>
    <row r="242" spans="2:39" s="31" customFormat="1" hidden="1" outlineLevel="1" x14ac:dyDescent="0.15">
      <c r="B242" s="31" t="s">
        <v>14</v>
      </c>
      <c r="C242" s="32">
        <v>-75296</v>
      </c>
      <c r="D242" s="32"/>
      <c r="E242" s="32"/>
      <c r="F242" s="17"/>
      <c r="G242" s="32"/>
      <c r="H242" s="17"/>
      <c r="I242" s="18">
        <f t="shared" si="40"/>
        <v>-75296</v>
      </c>
      <c r="J242" s="16"/>
      <c r="K242" s="32"/>
      <c r="L242" s="32"/>
      <c r="M242" s="32"/>
      <c r="N242" s="32"/>
      <c r="O242" s="17"/>
      <c r="P242" s="32">
        <v>-3555.77</v>
      </c>
      <c r="Q242" s="32"/>
      <c r="R242" s="18">
        <f t="shared" si="35"/>
        <v>-3555.77</v>
      </c>
      <c r="S242" s="18"/>
      <c r="T242" s="18">
        <f t="shared" si="36"/>
        <v>-78851.77</v>
      </c>
      <c r="U242" s="18"/>
      <c r="V242" s="32">
        <v>-114715</v>
      </c>
      <c r="W242" s="32"/>
      <c r="X242" s="32"/>
      <c r="Y242" s="32"/>
      <c r="Z242" s="32"/>
      <c r="AA242" s="32"/>
      <c r="AB242" s="18">
        <f t="shared" si="37"/>
        <v>-114715</v>
      </c>
      <c r="AC242" s="16"/>
      <c r="AD242" s="32"/>
      <c r="AE242" s="32"/>
      <c r="AF242" s="32"/>
      <c r="AG242" s="32"/>
      <c r="AH242" s="32"/>
      <c r="AI242" s="32">
        <v>-1372.98</v>
      </c>
      <c r="AJ242" s="32"/>
      <c r="AK242" s="18">
        <f t="shared" si="38"/>
        <v>-1372.98</v>
      </c>
      <c r="AL242" s="3"/>
      <c r="AM242" s="18">
        <f t="shared" si="39"/>
        <v>-116087.98</v>
      </c>
    </row>
    <row r="243" spans="2:39" s="31" customFormat="1" hidden="1" outlineLevel="1" x14ac:dyDescent="0.15">
      <c r="B243" s="31" t="s">
        <v>149</v>
      </c>
      <c r="C243" s="32"/>
      <c r="D243" s="32"/>
      <c r="E243" s="32"/>
      <c r="F243" s="17"/>
      <c r="G243" s="32"/>
      <c r="H243" s="17"/>
      <c r="I243" s="18">
        <f t="shared" si="40"/>
        <v>0</v>
      </c>
      <c r="J243" s="16"/>
      <c r="K243" s="32"/>
      <c r="L243" s="32">
        <v>-1805.71</v>
      </c>
      <c r="M243" s="32"/>
      <c r="N243" s="32"/>
      <c r="O243" s="17"/>
      <c r="P243" s="32"/>
      <c r="Q243" s="32"/>
      <c r="R243" s="18">
        <f t="shared" si="35"/>
        <v>-1805.71</v>
      </c>
      <c r="S243" s="18"/>
      <c r="T243" s="18">
        <f t="shared" si="36"/>
        <v>-1805.71</v>
      </c>
      <c r="U243" s="18"/>
      <c r="V243" s="32"/>
      <c r="W243" s="32"/>
      <c r="X243" s="32"/>
      <c r="Y243" s="32"/>
      <c r="Z243" s="32"/>
      <c r="AA243" s="32"/>
      <c r="AB243" s="18">
        <f t="shared" si="37"/>
        <v>0</v>
      </c>
      <c r="AC243" s="16"/>
      <c r="AD243" s="32"/>
      <c r="AE243" s="32">
        <v>-1719.12</v>
      </c>
      <c r="AF243" s="32"/>
      <c r="AG243" s="32"/>
      <c r="AH243" s="32"/>
      <c r="AI243" s="32"/>
      <c r="AJ243" s="32"/>
      <c r="AK243" s="18">
        <f t="shared" si="38"/>
        <v>-1719.12</v>
      </c>
      <c r="AL243" s="3"/>
      <c r="AM243" s="18">
        <f t="shared" si="39"/>
        <v>-1719.12</v>
      </c>
    </row>
    <row r="244" spans="2:39" s="31" customFormat="1" hidden="1" outlineLevel="1" x14ac:dyDescent="0.15">
      <c r="B244" s="31" t="s">
        <v>122</v>
      </c>
      <c r="C244" s="32"/>
      <c r="D244" s="32"/>
      <c r="E244" s="32"/>
      <c r="F244" s="17"/>
      <c r="G244" s="32"/>
      <c r="H244" s="17"/>
      <c r="I244" s="18">
        <f t="shared" si="40"/>
        <v>0</v>
      </c>
      <c r="J244" s="16"/>
      <c r="K244" s="32">
        <v>-2228</v>
      </c>
      <c r="L244" s="32"/>
      <c r="M244" s="32"/>
      <c r="N244" s="32"/>
      <c r="O244" s="17"/>
      <c r="P244" s="32"/>
      <c r="Q244" s="32"/>
      <c r="R244" s="18">
        <f t="shared" si="35"/>
        <v>-2228</v>
      </c>
      <c r="S244" s="18"/>
      <c r="T244" s="18">
        <f t="shared" si="36"/>
        <v>-2228</v>
      </c>
      <c r="U244" s="18"/>
      <c r="V244" s="32"/>
      <c r="W244" s="32"/>
      <c r="X244" s="32"/>
      <c r="Y244" s="32"/>
      <c r="Z244" s="32"/>
      <c r="AA244" s="32"/>
      <c r="AB244" s="18">
        <f t="shared" si="37"/>
        <v>0</v>
      </c>
      <c r="AC244" s="16"/>
      <c r="AD244" s="32">
        <v>-2004</v>
      </c>
      <c r="AE244" s="32"/>
      <c r="AF244" s="32"/>
      <c r="AG244" s="32"/>
      <c r="AH244" s="32"/>
      <c r="AI244" s="32"/>
      <c r="AJ244" s="32"/>
      <c r="AK244" s="18">
        <f t="shared" si="38"/>
        <v>-2004</v>
      </c>
      <c r="AL244" s="3"/>
      <c r="AM244" s="18">
        <f t="shared" si="39"/>
        <v>-2004</v>
      </c>
    </row>
    <row r="245" spans="2:39" s="31" customFormat="1" hidden="1" outlineLevel="1" x14ac:dyDescent="0.15">
      <c r="B245" s="31" t="s">
        <v>102</v>
      </c>
      <c r="C245" s="32"/>
      <c r="D245" s="32"/>
      <c r="E245" s="32"/>
      <c r="F245" s="17"/>
      <c r="G245" s="32">
        <v>-621</v>
      </c>
      <c r="H245" s="17"/>
      <c r="I245" s="18">
        <f t="shared" si="40"/>
        <v>-621</v>
      </c>
      <c r="J245" s="16"/>
      <c r="K245" s="32"/>
      <c r="L245" s="32"/>
      <c r="M245" s="32"/>
      <c r="N245" s="32"/>
      <c r="O245" s="17"/>
      <c r="P245" s="32"/>
      <c r="Q245" s="32"/>
      <c r="R245" s="18">
        <f t="shared" si="35"/>
        <v>0</v>
      </c>
      <c r="S245" s="18"/>
      <c r="T245" s="18">
        <f t="shared" si="36"/>
        <v>-621</v>
      </c>
      <c r="U245" s="18"/>
      <c r="V245" s="32"/>
      <c r="W245" s="32"/>
      <c r="X245" s="32"/>
      <c r="Y245" s="32"/>
      <c r="Z245" s="32">
        <v>-389</v>
      </c>
      <c r="AA245" s="32"/>
      <c r="AB245" s="18">
        <f t="shared" si="37"/>
        <v>-389</v>
      </c>
      <c r="AC245" s="16"/>
      <c r="AD245" s="32"/>
      <c r="AE245" s="32"/>
      <c r="AF245" s="32"/>
      <c r="AG245" s="32"/>
      <c r="AH245" s="32"/>
      <c r="AI245" s="32"/>
      <c r="AJ245" s="32"/>
      <c r="AK245" s="18">
        <f t="shared" si="38"/>
        <v>0</v>
      </c>
      <c r="AL245" s="3"/>
      <c r="AM245" s="18">
        <f t="shared" si="39"/>
        <v>-389</v>
      </c>
    </row>
    <row r="246" spans="2:39" s="31" customFormat="1" hidden="1" outlineLevel="1" x14ac:dyDescent="0.15">
      <c r="B246" s="31" t="s">
        <v>241</v>
      </c>
      <c r="C246" s="32"/>
      <c r="D246" s="32"/>
      <c r="E246" s="32"/>
      <c r="F246" s="17"/>
      <c r="G246" s="32"/>
      <c r="H246" s="17"/>
      <c r="I246" s="18">
        <f t="shared" si="40"/>
        <v>0</v>
      </c>
      <c r="J246" s="16"/>
      <c r="K246" s="32"/>
      <c r="L246" s="32"/>
      <c r="M246" s="32"/>
      <c r="N246" s="32"/>
      <c r="O246" s="17"/>
      <c r="P246" s="32">
        <v>-6165.17</v>
      </c>
      <c r="Q246" s="32"/>
      <c r="R246" s="18">
        <f t="shared" si="35"/>
        <v>-6165.17</v>
      </c>
      <c r="S246" s="18"/>
      <c r="T246" s="18">
        <f t="shared" si="36"/>
        <v>-6165.17</v>
      </c>
      <c r="U246" s="18"/>
      <c r="V246" s="32"/>
      <c r="W246" s="32"/>
      <c r="X246" s="32"/>
      <c r="Y246" s="32"/>
      <c r="Z246" s="32"/>
      <c r="AA246" s="32"/>
      <c r="AB246" s="18">
        <f t="shared" si="37"/>
        <v>0</v>
      </c>
      <c r="AC246" s="16"/>
      <c r="AD246" s="32"/>
      <c r="AE246" s="32"/>
      <c r="AF246" s="32"/>
      <c r="AG246" s="32"/>
      <c r="AH246" s="32"/>
      <c r="AI246" s="32">
        <v>-7610.23</v>
      </c>
      <c r="AJ246" s="32"/>
      <c r="AK246" s="18">
        <f t="shared" si="38"/>
        <v>-7610.23</v>
      </c>
      <c r="AL246" s="3"/>
      <c r="AM246" s="18">
        <f t="shared" si="39"/>
        <v>-7610.23</v>
      </c>
    </row>
    <row r="247" spans="2:39" s="31" customFormat="1" hidden="1" outlineLevel="1" x14ac:dyDescent="0.15">
      <c r="B247" s="31" t="s">
        <v>36</v>
      </c>
      <c r="C247" s="32">
        <v>-315</v>
      </c>
      <c r="D247" s="32"/>
      <c r="E247" s="32"/>
      <c r="F247" s="17"/>
      <c r="G247" s="32"/>
      <c r="H247" s="17"/>
      <c r="I247" s="18">
        <f t="shared" si="40"/>
        <v>-315</v>
      </c>
      <c r="J247" s="16"/>
      <c r="K247" s="32"/>
      <c r="L247" s="32"/>
      <c r="M247" s="32"/>
      <c r="N247" s="32"/>
      <c r="O247" s="17"/>
      <c r="P247" s="32"/>
      <c r="Q247" s="32"/>
      <c r="R247" s="18">
        <f t="shared" si="35"/>
        <v>0</v>
      </c>
      <c r="S247" s="18"/>
      <c r="T247" s="18">
        <f t="shared" si="36"/>
        <v>-315</v>
      </c>
      <c r="U247" s="18"/>
      <c r="V247" s="32">
        <v>-502</v>
      </c>
      <c r="W247" s="32"/>
      <c r="X247" s="32"/>
      <c r="Y247" s="32"/>
      <c r="Z247" s="32"/>
      <c r="AA247" s="32"/>
      <c r="AB247" s="18">
        <f t="shared" si="37"/>
        <v>-502</v>
      </c>
      <c r="AC247" s="16"/>
      <c r="AD247" s="32"/>
      <c r="AE247" s="32"/>
      <c r="AF247" s="32"/>
      <c r="AG247" s="32"/>
      <c r="AH247" s="32"/>
      <c r="AI247" s="32"/>
      <c r="AJ247" s="32"/>
      <c r="AK247" s="18">
        <f t="shared" si="38"/>
        <v>0</v>
      </c>
      <c r="AL247" s="3"/>
      <c r="AM247" s="18">
        <f t="shared" si="39"/>
        <v>-502</v>
      </c>
    </row>
    <row r="248" spans="2:39" s="31" customFormat="1" hidden="1" outlineLevel="1" x14ac:dyDescent="0.15">
      <c r="B248" s="31" t="s">
        <v>242</v>
      </c>
      <c r="C248" s="32"/>
      <c r="D248" s="32"/>
      <c r="E248" s="32"/>
      <c r="F248" s="17"/>
      <c r="G248" s="32"/>
      <c r="H248" s="17"/>
      <c r="I248" s="18">
        <f t="shared" si="40"/>
        <v>0</v>
      </c>
      <c r="J248" s="16"/>
      <c r="K248" s="32"/>
      <c r="L248" s="32"/>
      <c r="M248" s="32">
        <v>-2194</v>
      </c>
      <c r="N248" s="32"/>
      <c r="O248" s="17"/>
      <c r="P248" s="32">
        <v>-766.26</v>
      </c>
      <c r="Q248" s="32"/>
      <c r="R248" s="18">
        <f t="shared" si="35"/>
        <v>-2960.26</v>
      </c>
      <c r="S248" s="18"/>
      <c r="T248" s="18">
        <f t="shared" si="36"/>
        <v>-2960.26</v>
      </c>
      <c r="U248" s="18"/>
      <c r="V248" s="32"/>
      <c r="W248" s="32"/>
      <c r="X248" s="32"/>
      <c r="Y248" s="32"/>
      <c r="Z248" s="32"/>
      <c r="AA248" s="32"/>
      <c r="AB248" s="18">
        <f t="shared" si="37"/>
        <v>0</v>
      </c>
      <c r="AC248" s="16"/>
      <c r="AD248" s="32"/>
      <c r="AE248" s="32"/>
      <c r="AF248" s="32">
        <v>-7062</v>
      </c>
      <c r="AG248" s="32"/>
      <c r="AH248" s="32"/>
      <c r="AI248" s="32">
        <v>-1633.38</v>
      </c>
      <c r="AJ248" s="32"/>
      <c r="AK248" s="18">
        <f t="shared" si="38"/>
        <v>-8695.380000000001</v>
      </c>
      <c r="AL248" s="3"/>
      <c r="AM248" s="18">
        <f t="shared" si="39"/>
        <v>-8695.380000000001</v>
      </c>
    </row>
    <row r="249" spans="2:39" s="31" customFormat="1" hidden="1" outlineLevel="1" x14ac:dyDescent="0.15">
      <c r="B249" s="31" t="s">
        <v>37</v>
      </c>
      <c r="C249" s="32">
        <v>-3328</v>
      </c>
      <c r="D249" s="32"/>
      <c r="E249" s="32"/>
      <c r="F249" s="17"/>
      <c r="G249" s="32"/>
      <c r="H249" s="17"/>
      <c r="I249" s="18">
        <f t="shared" si="40"/>
        <v>-3328</v>
      </c>
      <c r="J249" s="16"/>
      <c r="K249" s="32">
        <v>-697</v>
      </c>
      <c r="L249" s="32">
        <v>-546.36</v>
      </c>
      <c r="M249" s="32">
        <v>-1642</v>
      </c>
      <c r="N249" s="32"/>
      <c r="O249" s="17"/>
      <c r="P249" s="32"/>
      <c r="Q249" s="32"/>
      <c r="R249" s="18">
        <f t="shared" si="35"/>
        <v>-2885.36</v>
      </c>
      <c r="S249" s="18"/>
      <c r="T249" s="18">
        <f t="shared" si="36"/>
        <v>-6213.3600000000006</v>
      </c>
      <c r="U249" s="18"/>
      <c r="V249" s="32">
        <v>-4085</v>
      </c>
      <c r="W249" s="32"/>
      <c r="X249" s="32"/>
      <c r="Y249" s="32"/>
      <c r="Z249" s="32"/>
      <c r="AA249" s="32"/>
      <c r="AB249" s="18">
        <f t="shared" si="37"/>
        <v>-4085</v>
      </c>
      <c r="AC249" s="16"/>
      <c r="AD249" s="32">
        <v>-518</v>
      </c>
      <c r="AE249" s="32">
        <v>-400.22</v>
      </c>
      <c r="AF249" s="32">
        <v>-2359</v>
      </c>
      <c r="AG249" s="32"/>
      <c r="AH249" s="32"/>
      <c r="AI249" s="32"/>
      <c r="AJ249" s="32"/>
      <c r="AK249" s="18">
        <f t="shared" si="38"/>
        <v>-3277.2200000000003</v>
      </c>
      <c r="AL249" s="3"/>
      <c r="AM249" s="18">
        <f t="shared" si="39"/>
        <v>-7362.22</v>
      </c>
    </row>
    <row r="250" spans="2:39" s="31" customFormat="1" hidden="1" outlineLevel="1" x14ac:dyDescent="0.15">
      <c r="B250" s="31" t="s">
        <v>243</v>
      </c>
      <c r="C250" s="32"/>
      <c r="D250" s="32"/>
      <c r="E250" s="32"/>
      <c r="F250" s="17"/>
      <c r="G250" s="32"/>
      <c r="H250" s="17"/>
      <c r="I250" s="18">
        <f t="shared" si="40"/>
        <v>0</v>
      </c>
      <c r="J250" s="16"/>
      <c r="K250" s="32"/>
      <c r="L250" s="32"/>
      <c r="M250" s="32"/>
      <c r="N250" s="32"/>
      <c r="O250" s="17"/>
      <c r="P250" s="32">
        <v>-1009.77</v>
      </c>
      <c r="Q250" s="32"/>
      <c r="R250" s="18">
        <f t="shared" si="35"/>
        <v>-1009.77</v>
      </c>
      <c r="S250" s="18"/>
      <c r="T250" s="18">
        <f t="shared" si="36"/>
        <v>-1009.77</v>
      </c>
      <c r="U250" s="18"/>
      <c r="V250" s="32"/>
      <c r="W250" s="32"/>
      <c r="X250" s="32"/>
      <c r="Y250" s="32"/>
      <c r="Z250" s="32"/>
      <c r="AA250" s="32"/>
      <c r="AB250" s="18">
        <f t="shared" si="37"/>
        <v>0</v>
      </c>
      <c r="AC250" s="16"/>
      <c r="AD250" s="32"/>
      <c r="AE250" s="32"/>
      <c r="AF250" s="32"/>
      <c r="AG250" s="32"/>
      <c r="AH250" s="32"/>
      <c r="AI250" s="32">
        <v>-826.73</v>
      </c>
      <c r="AJ250" s="32"/>
      <c r="AK250" s="18">
        <f t="shared" si="38"/>
        <v>-826.73</v>
      </c>
      <c r="AL250" s="3"/>
      <c r="AM250" s="18">
        <f t="shared" si="39"/>
        <v>-826.73</v>
      </c>
    </row>
    <row r="251" spans="2:39" s="31" customFormat="1" hidden="1" outlineLevel="1" x14ac:dyDescent="0.15">
      <c r="B251" s="31" t="s">
        <v>70</v>
      </c>
      <c r="C251" s="32"/>
      <c r="D251" s="32"/>
      <c r="E251" s="32">
        <v>-16049</v>
      </c>
      <c r="F251" s="17"/>
      <c r="G251" s="32"/>
      <c r="H251" s="17"/>
      <c r="I251" s="18">
        <f t="shared" si="40"/>
        <v>-16049</v>
      </c>
      <c r="J251" s="16"/>
      <c r="K251" s="32"/>
      <c r="L251" s="32"/>
      <c r="M251" s="32"/>
      <c r="N251" s="32"/>
      <c r="O251" s="17"/>
      <c r="P251" s="32"/>
      <c r="Q251" s="32"/>
      <c r="R251" s="18">
        <f t="shared" si="35"/>
        <v>0</v>
      </c>
      <c r="S251" s="18"/>
      <c r="T251" s="18">
        <f t="shared" si="36"/>
        <v>-16049</v>
      </c>
      <c r="U251" s="18"/>
      <c r="V251" s="32"/>
      <c r="W251" s="32"/>
      <c r="X251" s="32">
        <v>-13463</v>
      </c>
      <c r="Y251" s="32"/>
      <c r="Z251" s="32"/>
      <c r="AA251" s="32"/>
      <c r="AB251" s="18">
        <f t="shared" si="37"/>
        <v>-13463</v>
      </c>
      <c r="AC251" s="16"/>
      <c r="AD251" s="32"/>
      <c r="AE251" s="32"/>
      <c r="AF251" s="32"/>
      <c r="AG251" s="32"/>
      <c r="AH251" s="32"/>
      <c r="AI251" s="32"/>
      <c r="AJ251" s="32"/>
      <c r="AK251" s="18">
        <f t="shared" si="38"/>
        <v>0</v>
      </c>
      <c r="AL251" s="3"/>
      <c r="AM251" s="18">
        <f t="shared" si="39"/>
        <v>-13463</v>
      </c>
    </row>
    <row r="252" spans="2:39" s="31" customFormat="1" hidden="1" outlineLevel="1" x14ac:dyDescent="0.15">
      <c r="B252" s="31" t="s">
        <v>38</v>
      </c>
      <c r="C252" s="32">
        <v>-26580</v>
      </c>
      <c r="D252" s="32"/>
      <c r="E252" s="32"/>
      <c r="F252" s="17"/>
      <c r="G252" s="32"/>
      <c r="H252" s="17"/>
      <c r="I252" s="18">
        <f t="shared" si="40"/>
        <v>-26580</v>
      </c>
      <c r="J252" s="16"/>
      <c r="K252" s="32"/>
      <c r="L252" s="32">
        <v>-883.63</v>
      </c>
      <c r="M252" s="32"/>
      <c r="N252" s="32"/>
      <c r="O252" s="17"/>
      <c r="P252" s="32"/>
      <c r="Q252" s="32"/>
      <c r="R252" s="18">
        <f t="shared" si="35"/>
        <v>-883.63</v>
      </c>
      <c r="S252" s="18"/>
      <c r="T252" s="18">
        <f t="shared" si="36"/>
        <v>-27463.63</v>
      </c>
      <c r="U252" s="18"/>
      <c r="V252" s="32">
        <v>-24598</v>
      </c>
      <c r="W252" s="32"/>
      <c r="X252" s="32"/>
      <c r="Y252" s="32"/>
      <c r="Z252" s="32"/>
      <c r="AA252" s="32"/>
      <c r="AB252" s="18">
        <f t="shared" si="37"/>
        <v>-24598</v>
      </c>
      <c r="AC252" s="16"/>
      <c r="AD252" s="32"/>
      <c r="AE252" s="32">
        <v>-695.87</v>
      </c>
      <c r="AF252" s="32"/>
      <c r="AG252" s="32"/>
      <c r="AH252" s="32"/>
      <c r="AI252" s="32"/>
      <c r="AJ252" s="32"/>
      <c r="AK252" s="18">
        <f t="shared" si="38"/>
        <v>-695.87</v>
      </c>
      <c r="AL252" s="3"/>
      <c r="AM252" s="18">
        <f t="shared" si="39"/>
        <v>-25293.87</v>
      </c>
    </row>
    <row r="253" spans="2:39" s="31" customFormat="1" hidden="1" outlineLevel="1" x14ac:dyDescent="0.15">
      <c r="B253" s="31" t="s">
        <v>105</v>
      </c>
      <c r="C253" s="32"/>
      <c r="D253" s="32"/>
      <c r="E253" s="32"/>
      <c r="F253" s="17"/>
      <c r="G253" s="32">
        <v>-254</v>
      </c>
      <c r="H253" s="17"/>
      <c r="I253" s="18">
        <f t="shared" si="40"/>
        <v>-254</v>
      </c>
      <c r="J253" s="16"/>
      <c r="K253" s="32"/>
      <c r="L253" s="32"/>
      <c r="M253" s="32">
        <v>-519</v>
      </c>
      <c r="N253" s="32">
        <v>-620</v>
      </c>
      <c r="O253" s="17"/>
      <c r="P253" s="32"/>
      <c r="Q253" s="32"/>
      <c r="R253" s="18">
        <f t="shared" si="35"/>
        <v>-1139</v>
      </c>
      <c r="S253" s="18"/>
      <c r="T253" s="18">
        <f t="shared" si="36"/>
        <v>-1393</v>
      </c>
      <c r="U253" s="18"/>
      <c r="V253" s="32"/>
      <c r="W253" s="32"/>
      <c r="X253" s="32"/>
      <c r="Y253" s="32"/>
      <c r="Z253" s="32">
        <v>-581</v>
      </c>
      <c r="AA253" s="32"/>
      <c r="AB253" s="18">
        <f t="shared" si="37"/>
        <v>-581</v>
      </c>
      <c r="AC253" s="16"/>
      <c r="AD253" s="32"/>
      <c r="AE253" s="32"/>
      <c r="AF253" s="32">
        <v>-396</v>
      </c>
      <c r="AG253" s="32">
        <v>-136</v>
      </c>
      <c r="AH253" s="32"/>
      <c r="AI253" s="32"/>
      <c r="AJ253" s="32"/>
      <c r="AK253" s="18">
        <f t="shared" si="38"/>
        <v>-532</v>
      </c>
      <c r="AL253" s="3"/>
      <c r="AM253" s="18">
        <f t="shared" si="39"/>
        <v>-1113</v>
      </c>
    </row>
    <row r="254" spans="2:39" s="31" customFormat="1" hidden="1" outlineLevel="1" x14ac:dyDescent="0.15">
      <c r="B254" s="31" t="s">
        <v>281</v>
      </c>
      <c r="C254" s="32"/>
      <c r="D254" s="32"/>
      <c r="E254" s="32"/>
      <c r="F254" s="17"/>
      <c r="G254" s="32"/>
      <c r="H254" s="17"/>
      <c r="I254" s="18">
        <f t="shared" si="40"/>
        <v>0</v>
      </c>
      <c r="J254" s="16"/>
      <c r="K254" s="32"/>
      <c r="L254" s="32"/>
      <c r="M254" s="32"/>
      <c r="N254" s="32"/>
      <c r="O254" s="17"/>
      <c r="P254" s="32"/>
      <c r="Q254" s="32"/>
      <c r="R254" s="18">
        <f t="shared" si="35"/>
        <v>0</v>
      </c>
      <c r="S254" s="18"/>
      <c r="T254" s="18">
        <f t="shared" si="36"/>
        <v>0</v>
      </c>
      <c r="U254" s="18"/>
      <c r="V254" s="32"/>
      <c r="W254" s="32"/>
      <c r="X254" s="32"/>
      <c r="Y254" s="32"/>
      <c r="Z254" s="32"/>
      <c r="AA254" s="32"/>
      <c r="AB254" s="18">
        <f t="shared" si="37"/>
        <v>0</v>
      </c>
      <c r="AC254" s="16"/>
      <c r="AD254" s="32"/>
      <c r="AE254" s="32"/>
      <c r="AF254" s="32"/>
      <c r="AG254" s="32"/>
      <c r="AH254" s="32">
        <v>-425</v>
      </c>
      <c r="AI254" s="32"/>
      <c r="AJ254" s="32"/>
      <c r="AK254" s="18">
        <f t="shared" si="38"/>
        <v>-425</v>
      </c>
      <c r="AL254" s="3"/>
      <c r="AM254" s="18">
        <f t="shared" si="39"/>
        <v>-425</v>
      </c>
    </row>
    <row r="255" spans="2:39" s="31" customFormat="1" hidden="1" outlineLevel="1" x14ac:dyDescent="0.15">
      <c r="B255" s="31" t="s">
        <v>124</v>
      </c>
      <c r="C255" s="32"/>
      <c r="D255" s="32"/>
      <c r="E255" s="32"/>
      <c r="F255" s="17"/>
      <c r="G255" s="32"/>
      <c r="H255" s="17"/>
      <c r="I255" s="18">
        <f t="shared" si="40"/>
        <v>0</v>
      </c>
      <c r="J255" s="16"/>
      <c r="K255" s="32">
        <v>-17469</v>
      </c>
      <c r="L255" s="32"/>
      <c r="M255" s="32"/>
      <c r="N255" s="32"/>
      <c r="O255" s="17"/>
      <c r="P255" s="32"/>
      <c r="Q255" s="32"/>
      <c r="R255" s="18">
        <f t="shared" si="35"/>
        <v>-17469</v>
      </c>
      <c r="S255" s="18"/>
      <c r="T255" s="18">
        <f t="shared" si="36"/>
        <v>-17469</v>
      </c>
      <c r="U255" s="18"/>
      <c r="V255" s="32"/>
      <c r="W255" s="32"/>
      <c r="X255" s="32"/>
      <c r="Y255" s="32"/>
      <c r="Z255" s="32"/>
      <c r="AA255" s="32"/>
      <c r="AB255" s="18">
        <f t="shared" si="37"/>
        <v>0</v>
      </c>
      <c r="AC255" s="16"/>
      <c r="AD255" s="32">
        <v>-22906</v>
      </c>
      <c r="AE255" s="32"/>
      <c r="AF255" s="32"/>
      <c r="AG255" s="32"/>
      <c r="AH255" s="32"/>
      <c r="AI255" s="32"/>
      <c r="AJ255" s="32"/>
      <c r="AK255" s="18">
        <f t="shared" si="38"/>
        <v>-22906</v>
      </c>
      <c r="AL255" s="3"/>
      <c r="AM255" s="18">
        <f t="shared" si="39"/>
        <v>-22906</v>
      </c>
    </row>
    <row r="256" spans="2:39" s="31" customFormat="1" hidden="1" outlineLevel="1" x14ac:dyDescent="0.15">
      <c r="B256" s="31" t="s">
        <v>40</v>
      </c>
      <c r="C256" s="32">
        <v>-7806</v>
      </c>
      <c r="D256" s="32"/>
      <c r="E256" s="32"/>
      <c r="F256" s="17"/>
      <c r="G256" s="32">
        <v>-572</v>
      </c>
      <c r="H256" s="17"/>
      <c r="I256" s="18">
        <f t="shared" si="40"/>
        <v>-8378</v>
      </c>
      <c r="J256" s="16"/>
      <c r="K256" s="32"/>
      <c r="L256" s="32"/>
      <c r="M256" s="32"/>
      <c r="N256" s="32"/>
      <c r="O256" s="17"/>
      <c r="P256" s="32">
        <v>-1515</v>
      </c>
      <c r="Q256" s="32"/>
      <c r="R256" s="18">
        <f t="shared" si="35"/>
        <v>-1515</v>
      </c>
      <c r="S256" s="18"/>
      <c r="T256" s="18">
        <f t="shared" si="36"/>
        <v>-9893</v>
      </c>
      <c r="U256" s="18"/>
      <c r="V256" s="32">
        <v>-6761</v>
      </c>
      <c r="W256" s="32"/>
      <c r="X256" s="32"/>
      <c r="Y256" s="32"/>
      <c r="Z256" s="32">
        <v>-436</v>
      </c>
      <c r="AA256" s="32"/>
      <c r="AB256" s="18">
        <f t="shared" si="37"/>
        <v>-7197</v>
      </c>
      <c r="AC256" s="16"/>
      <c r="AD256" s="32"/>
      <c r="AE256" s="32"/>
      <c r="AF256" s="32"/>
      <c r="AG256" s="32"/>
      <c r="AH256" s="32"/>
      <c r="AI256" s="32">
        <v>-158</v>
      </c>
      <c r="AJ256" s="32"/>
      <c r="AK256" s="18">
        <f t="shared" si="38"/>
        <v>-158</v>
      </c>
      <c r="AL256" s="3"/>
      <c r="AM256" s="18">
        <f t="shared" si="39"/>
        <v>-7355</v>
      </c>
    </row>
    <row r="257" spans="1:39" s="31" customFormat="1" hidden="1" outlineLevel="1" x14ac:dyDescent="0.15">
      <c r="B257" s="31" t="s">
        <v>148</v>
      </c>
      <c r="C257" s="32"/>
      <c r="D257" s="32"/>
      <c r="E257" s="32"/>
      <c r="F257" s="17"/>
      <c r="G257" s="32"/>
      <c r="H257" s="17"/>
      <c r="I257" s="18">
        <f t="shared" si="40"/>
        <v>0</v>
      </c>
      <c r="J257" s="16"/>
      <c r="K257" s="32"/>
      <c r="L257" s="32">
        <v>-2535.2600000000002</v>
      </c>
      <c r="M257" s="32"/>
      <c r="N257" s="32"/>
      <c r="O257" s="17"/>
      <c r="P257" s="32"/>
      <c r="Q257" s="32"/>
      <c r="R257" s="18">
        <f t="shared" si="35"/>
        <v>-2535.2600000000002</v>
      </c>
      <c r="S257" s="18"/>
      <c r="T257" s="18">
        <f t="shared" si="36"/>
        <v>-2535.2600000000002</v>
      </c>
      <c r="U257" s="18"/>
      <c r="V257" s="32"/>
      <c r="W257" s="32"/>
      <c r="X257" s="32"/>
      <c r="Y257" s="32"/>
      <c r="Z257" s="32"/>
      <c r="AA257" s="32"/>
      <c r="AB257" s="18">
        <f t="shared" si="37"/>
        <v>0</v>
      </c>
      <c r="AC257" s="16"/>
      <c r="AD257" s="32"/>
      <c r="AE257" s="32">
        <v>-2685.79</v>
      </c>
      <c r="AF257" s="32"/>
      <c r="AG257" s="32"/>
      <c r="AH257" s="32"/>
      <c r="AI257" s="32"/>
      <c r="AJ257" s="32"/>
      <c r="AK257" s="18">
        <f t="shared" si="38"/>
        <v>-2685.79</v>
      </c>
      <c r="AL257" s="3"/>
      <c r="AM257" s="18">
        <f t="shared" si="39"/>
        <v>-2685.79</v>
      </c>
    </row>
    <row r="258" spans="1:39" s="31" customFormat="1" hidden="1" outlineLevel="1" x14ac:dyDescent="0.15">
      <c r="B258" s="31" t="s">
        <v>126</v>
      </c>
      <c r="C258" s="32"/>
      <c r="D258" s="32"/>
      <c r="E258" s="32"/>
      <c r="F258" s="17"/>
      <c r="G258" s="32"/>
      <c r="H258" s="17"/>
      <c r="I258" s="18">
        <f t="shared" si="40"/>
        <v>0</v>
      </c>
      <c r="J258" s="16"/>
      <c r="K258" s="32">
        <v>-3341</v>
      </c>
      <c r="L258" s="32"/>
      <c r="M258" s="32"/>
      <c r="N258" s="32"/>
      <c r="O258" s="17"/>
      <c r="P258" s="32"/>
      <c r="Q258" s="32"/>
      <c r="R258" s="18">
        <f t="shared" si="35"/>
        <v>-3341</v>
      </c>
      <c r="S258" s="18"/>
      <c r="T258" s="18">
        <f t="shared" si="36"/>
        <v>-3341</v>
      </c>
      <c r="U258" s="18"/>
      <c r="V258" s="32"/>
      <c r="W258" s="32"/>
      <c r="X258" s="32"/>
      <c r="Y258" s="32"/>
      <c r="Z258" s="32"/>
      <c r="AA258" s="32"/>
      <c r="AB258" s="18">
        <f t="shared" si="37"/>
        <v>0</v>
      </c>
      <c r="AC258" s="16"/>
      <c r="AD258" s="32">
        <v>-3510</v>
      </c>
      <c r="AE258" s="32"/>
      <c r="AF258" s="32"/>
      <c r="AG258" s="32"/>
      <c r="AH258" s="32"/>
      <c r="AI258" s="32"/>
      <c r="AJ258" s="32"/>
      <c r="AK258" s="18">
        <f t="shared" si="38"/>
        <v>-3510</v>
      </c>
      <c r="AL258" s="3"/>
      <c r="AM258" s="18">
        <f t="shared" si="39"/>
        <v>-3510</v>
      </c>
    </row>
    <row r="259" spans="1:39" s="31" customFormat="1" hidden="1" outlineLevel="1" x14ac:dyDescent="0.15">
      <c r="B259" s="31" t="s">
        <v>230</v>
      </c>
      <c r="C259" s="32"/>
      <c r="D259" s="32">
        <v>-7539</v>
      </c>
      <c r="E259" s="32"/>
      <c r="F259" s="17"/>
      <c r="G259" s="32"/>
      <c r="H259" s="17"/>
      <c r="I259" s="18">
        <f t="shared" si="40"/>
        <v>-7539</v>
      </c>
      <c r="J259" s="16"/>
      <c r="K259" s="32"/>
      <c r="L259" s="32"/>
      <c r="M259" s="32"/>
      <c r="N259" s="32"/>
      <c r="O259" s="17"/>
      <c r="P259" s="32">
        <v>-867.48</v>
      </c>
      <c r="Q259" s="32"/>
      <c r="R259" s="18">
        <f t="shared" si="35"/>
        <v>-867.48</v>
      </c>
      <c r="S259" s="18"/>
      <c r="T259" s="18">
        <f t="shared" si="36"/>
        <v>-8406.48</v>
      </c>
      <c r="U259" s="18"/>
      <c r="V259" s="32"/>
      <c r="W259" s="32">
        <v>-10626</v>
      </c>
      <c r="X259" s="32"/>
      <c r="Y259" s="32"/>
      <c r="Z259" s="32"/>
      <c r="AA259" s="32"/>
      <c r="AB259" s="18">
        <f t="shared" si="37"/>
        <v>-10626</v>
      </c>
      <c r="AC259" s="16"/>
      <c r="AD259" s="32"/>
      <c r="AE259" s="32"/>
      <c r="AF259" s="32"/>
      <c r="AG259" s="32"/>
      <c r="AH259" s="32"/>
      <c r="AI259" s="32">
        <v>-2007.3</v>
      </c>
      <c r="AJ259" s="32"/>
      <c r="AK259" s="18">
        <f t="shared" si="38"/>
        <v>-2007.3</v>
      </c>
      <c r="AL259" s="3"/>
      <c r="AM259" s="18">
        <f t="shared" si="39"/>
        <v>-12633.3</v>
      </c>
    </row>
    <row r="260" spans="1:39" s="31" customFormat="1" hidden="1" outlineLevel="1" x14ac:dyDescent="0.15">
      <c r="B260" s="31" t="s">
        <v>13</v>
      </c>
      <c r="C260" s="32">
        <v>-18246</v>
      </c>
      <c r="D260" s="32"/>
      <c r="E260" s="32"/>
      <c r="F260" s="17"/>
      <c r="G260" s="32"/>
      <c r="H260" s="17"/>
      <c r="I260" s="18">
        <f t="shared" si="40"/>
        <v>-18246</v>
      </c>
      <c r="J260" s="16"/>
      <c r="K260" s="32"/>
      <c r="L260" s="32"/>
      <c r="M260" s="32"/>
      <c r="N260" s="32"/>
      <c r="O260" s="17"/>
      <c r="P260" s="32"/>
      <c r="Q260" s="32"/>
      <c r="R260" s="18">
        <f t="shared" si="35"/>
        <v>0</v>
      </c>
      <c r="S260" s="18"/>
      <c r="T260" s="18">
        <f t="shared" si="36"/>
        <v>-18246</v>
      </c>
      <c r="U260" s="18"/>
      <c r="V260" s="32">
        <v>-14453</v>
      </c>
      <c r="W260" s="32"/>
      <c r="X260" s="32"/>
      <c r="Y260" s="32"/>
      <c r="Z260" s="32"/>
      <c r="AA260" s="32"/>
      <c r="AB260" s="18">
        <f t="shared" si="37"/>
        <v>-14453</v>
      </c>
      <c r="AC260" s="16"/>
      <c r="AD260" s="32"/>
      <c r="AE260" s="32"/>
      <c r="AF260" s="32"/>
      <c r="AG260" s="32"/>
      <c r="AH260" s="32"/>
      <c r="AI260" s="32"/>
      <c r="AJ260" s="32"/>
      <c r="AK260" s="18">
        <f t="shared" si="38"/>
        <v>0</v>
      </c>
      <c r="AL260" s="3"/>
      <c r="AM260" s="18">
        <f t="shared" si="39"/>
        <v>-14453</v>
      </c>
    </row>
    <row r="261" spans="1:39" s="31" customFormat="1" hidden="1" outlineLevel="1" x14ac:dyDescent="0.15">
      <c r="B261" s="31" t="s">
        <v>359</v>
      </c>
      <c r="C261" s="32"/>
      <c r="D261" s="32"/>
      <c r="E261" s="32"/>
      <c r="F261" s="17"/>
      <c r="G261" s="32"/>
      <c r="H261" s="17"/>
      <c r="I261" s="18"/>
      <c r="J261" s="16"/>
      <c r="K261" s="32"/>
      <c r="L261" s="32"/>
      <c r="M261" s="32"/>
      <c r="N261" s="32"/>
      <c r="O261" s="17"/>
      <c r="P261" s="32"/>
      <c r="Q261" s="32">
        <v>-2207</v>
      </c>
      <c r="R261" s="18"/>
      <c r="S261" s="18"/>
      <c r="T261" s="18"/>
      <c r="U261" s="18"/>
      <c r="V261" s="32"/>
      <c r="W261" s="32"/>
      <c r="X261" s="32"/>
      <c r="Y261" s="32"/>
      <c r="Z261" s="32"/>
      <c r="AA261" s="32"/>
      <c r="AB261" s="18"/>
      <c r="AC261" s="16"/>
      <c r="AD261" s="32"/>
      <c r="AE261" s="32"/>
      <c r="AF261" s="32"/>
      <c r="AG261" s="32"/>
      <c r="AH261" s="32"/>
      <c r="AI261" s="32"/>
      <c r="AJ261" s="32"/>
      <c r="AK261" s="18"/>
      <c r="AL261" s="3"/>
      <c r="AM261" s="18"/>
    </row>
    <row r="262" spans="1:39" s="31" customFormat="1" hidden="1" outlineLevel="1" x14ac:dyDescent="0.15">
      <c r="B262" s="31" t="s">
        <v>360</v>
      </c>
      <c r="C262" s="32"/>
      <c r="D262" s="32"/>
      <c r="E262" s="32"/>
      <c r="F262" s="17"/>
      <c r="G262" s="32"/>
      <c r="H262" s="17"/>
      <c r="I262" s="18"/>
      <c r="J262" s="16"/>
      <c r="K262" s="32"/>
      <c r="L262" s="32"/>
      <c r="M262" s="32"/>
      <c r="N262" s="32"/>
      <c r="O262" s="17"/>
      <c r="P262" s="32"/>
      <c r="Q262" s="32">
        <v>-57</v>
      </c>
      <c r="R262" s="18"/>
      <c r="S262" s="18"/>
      <c r="T262" s="18"/>
      <c r="U262" s="18"/>
      <c r="V262" s="32"/>
      <c r="W262" s="32"/>
      <c r="X262" s="32"/>
      <c r="Y262" s="32"/>
      <c r="Z262" s="32"/>
      <c r="AA262" s="32"/>
      <c r="AB262" s="18"/>
      <c r="AC262" s="16"/>
      <c r="AD262" s="32"/>
      <c r="AE262" s="32"/>
      <c r="AF262" s="32"/>
      <c r="AG262" s="32"/>
      <c r="AH262" s="32"/>
      <c r="AI262" s="32"/>
      <c r="AJ262" s="32"/>
      <c r="AK262" s="18"/>
      <c r="AL262" s="3"/>
      <c r="AM262" s="18"/>
    </row>
    <row r="263" spans="1:39" s="31" customFormat="1" hidden="1" outlineLevel="1" x14ac:dyDescent="0.15">
      <c r="B263" s="31" t="s">
        <v>358</v>
      </c>
      <c r="C263" s="32"/>
      <c r="D263" s="32"/>
      <c r="E263" s="32"/>
      <c r="F263" s="17"/>
      <c r="G263" s="32"/>
      <c r="H263" s="17"/>
      <c r="I263" s="18"/>
      <c r="J263" s="16"/>
      <c r="K263" s="32"/>
      <c r="L263" s="32"/>
      <c r="M263" s="32"/>
      <c r="N263" s="32"/>
      <c r="O263" s="17"/>
      <c r="P263" s="32"/>
      <c r="Q263" s="32">
        <v>-8989</v>
      </c>
      <c r="R263" s="18"/>
      <c r="S263" s="18"/>
      <c r="T263" s="18"/>
      <c r="U263" s="18"/>
      <c r="V263" s="32"/>
      <c r="W263" s="32"/>
      <c r="X263" s="32"/>
      <c r="Y263" s="32"/>
      <c r="Z263" s="32"/>
      <c r="AA263" s="32"/>
      <c r="AB263" s="18"/>
      <c r="AC263" s="16"/>
      <c r="AD263" s="32"/>
      <c r="AE263" s="32"/>
      <c r="AF263" s="32"/>
      <c r="AG263" s="32"/>
      <c r="AH263" s="32"/>
      <c r="AI263" s="32"/>
      <c r="AJ263" s="32"/>
      <c r="AK263" s="18"/>
      <c r="AL263" s="3"/>
      <c r="AM263" s="18"/>
    </row>
    <row r="264" spans="1:39" s="31" customFormat="1" hidden="1" outlineLevel="1" x14ac:dyDescent="0.15">
      <c r="B264" s="31" t="s">
        <v>31</v>
      </c>
      <c r="C264" s="32">
        <v>-2248</v>
      </c>
      <c r="D264" s="32"/>
      <c r="E264" s="32"/>
      <c r="F264" s="17"/>
      <c r="G264" s="32"/>
      <c r="H264" s="17"/>
      <c r="I264" s="18">
        <f t="shared" si="40"/>
        <v>-2248</v>
      </c>
      <c r="J264" s="16"/>
      <c r="K264" s="32"/>
      <c r="L264" s="32"/>
      <c r="M264" s="32"/>
      <c r="N264" s="32"/>
      <c r="O264" s="17"/>
      <c r="P264" s="32"/>
      <c r="Q264" s="32"/>
      <c r="R264" s="18">
        <f t="shared" si="35"/>
        <v>0</v>
      </c>
      <c r="S264" s="18"/>
      <c r="T264" s="18">
        <f t="shared" si="36"/>
        <v>-2248</v>
      </c>
      <c r="U264" s="18"/>
      <c r="V264" s="32">
        <v>-2977</v>
      </c>
      <c r="W264" s="32"/>
      <c r="X264" s="32"/>
      <c r="Y264" s="32"/>
      <c r="Z264" s="32"/>
      <c r="AA264" s="32"/>
      <c r="AB264" s="18">
        <f t="shared" si="37"/>
        <v>-2977</v>
      </c>
      <c r="AC264" s="16"/>
      <c r="AD264" s="32"/>
      <c r="AE264" s="32"/>
      <c r="AF264" s="32"/>
      <c r="AG264" s="32"/>
      <c r="AH264" s="32"/>
      <c r="AI264" s="32"/>
      <c r="AJ264" s="32"/>
      <c r="AK264" s="18">
        <f t="shared" si="38"/>
        <v>0</v>
      </c>
      <c r="AL264" s="3"/>
      <c r="AM264" s="18">
        <f t="shared" si="39"/>
        <v>-2977</v>
      </c>
    </row>
    <row r="265" spans="1:39" collapsed="1" x14ac:dyDescent="0.15">
      <c r="A265" s="3" t="s">
        <v>329</v>
      </c>
      <c r="C265" s="18">
        <f>SUM(C235:C264)</f>
        <v>-133819</v>
      </c>
      <c r="D265" s="18">
        <f t="shared" ref="D265:AI265" si="42">SUM(D235:D264)</f>
        <v>-17681</v>
      </c>
      <c r="E265" s="18">
        <f t="shared" si="42"/>
        <v>-32257</v>
      </c>
      <c r="F265" s="17"/>
      <c r="G265" s="18">
        <f t="shared" si="42"/>
        <v>-2158</v>
      </c>
      <c r="H265" s="17"/>
      <c r="I265" s="18">
        <f t="shared" si="40"/>
        <v>-185915</v>
      </c>
      <c r="J265" s="16"/>
      <c r="K265" s="18">
        <f t="shared" si="42"/>
        <v>-23735</v>
      </c>
      <c r="L265" s="18">
        <f t="shared" si="42"/>
        <v>-5770.9600000000009</v>
      </c>
      <c r="M265" s="18">
        <f t="shared" si="42"/>
        <v>-5934</v>
      </c>
      <c r="N265" s="18">
        <f t="shared" si="42"/>
        <v>-620</v>
      </c>
      <c r="O265" s="17"/>
      <c r="P265" s="18">
        <f t="shared" si="42"/>
        <v>-14553.59</v>
      </c>
      <c r="Q265" s="18">
        <f t="shared" si="42"/>
        <v>-11253</v>
      </c>
      <c r="R265" s="18">
        <f>SUM(K265:Q265)</f>
        <v>-61866.55</v>
      </c>
      <c r="S265" s="18"/>
      <c r="T265" s="18">
        <f t="shared" si="36"/>
        <v>-247781.55</v>
      </c>
      <c r="U265" s="18"/>
      <c r="V265" s="18">
        <f t="shared" si="42"/>
        <v>-168091</v>
      </c>
      <c r="W265" s="18">
        <f t="shared" si="42"/>
        <v>-20145</v>
      </c>
      <c r="X265" s="18">
        <f t="shared" si="42"/>
        <v>-31852</v>
      </c>
      <c r="Y265" s="18"/>
      <c r="Z265" s="18">
        <f t="shared" si="42"/>
        <v>-3021</v>
      </c>
      <c r="AA265" s="18"/>
      <c r="AB265" s="18">
        <f t="shared" si="37"/>
        <v>-223109</v>
      </c>
      <c r="AC265" s="16"/>
      <c r="AD265" s="18">
        <f t="shared" si="42"/>
        <v>-28938</v>
      </c>
      <c r="AE265" s="18">
        <f t="shared" si="42"/>
        <v>-5501</v>
      </c>
      <c r="AF265" s="18">
        <f t="shared" si="42"/>
        <v>-11319</v>
      </c>
      <c r="AG265" s="18">
        <f t="shared" si="42"/>
        <v>-136</v>
      </c>
      <c r="AH265" s="18">
        <f t="shared" si="42"/>
        <v>-425</v>
      </c>
      <c r="AI265" s="18">
        <f t="shared" si="42"/>
        <v>-14192.009999999998</v>
      </c>
      <c r="AJ265" s="18"/>
      <c r="AK265" s="18">
        <f t="shared" si="38"/>
        <v>-60511.009999999995</v>
      </c>
      <c r="AM265" s="18">
        <f t="shared" si="39"/>
        <v>-283620.01</v>
      </c>
    </row>
    <row r="266" spans="1:39" s="57" customFormat="1" hidden="1" outlineLevel="1" x14ac:dyDescent="0.15">
      <c r="B266" s="57" t="s">
        <v>103</v>
      </c>
      <c r="C266" s="58"/>
      <c r="D266" s="58"/>
      <c r="E266" s="58"/>
      <c r="F266" s="26"/>
      <c r="G266" s="58">
        <v>-573</v>
      </c>
      <c r="H266" s="26"/>
      <c r="I266" s="18">
        <f t="shared" si="40"/>
        <v>-573</v>
      </c>
      <c r="J266" s="25"/>
      <c r="K266" s="58"/>
      <c r="L266" s="58"/>
      <c r="M266" s="58">
        <v>-7236</v>
      </c>
      <c r="N266" s="58"/>
      <c r="O266" s="26"/>
      <c r="P266" s="58">
        <v>-9315.17</v>
      </c>
      <c r="Q266" s="58"/>
      <c r="R266" s="18">
        <f t="shared" si="35"/>
        <v>-16551.169999999998</v>
      </c>
      <c r="S266" s="18"/>
      <c r="T266" s="18">
        <f t="shared" si="36"/>
        <v>-17124.169999999998</v>
      </c>
      <c r="U266" s="27"/>
      <c r="V266" s="58"/>
      <c r="W266" s="58"/>
      <c r="X266" s="58"/>
      <c r="Y266" s="58"/>
      <c r="Z266" s="58">
        <v>-553</v>
      </c>
      <c r="AA266" s="58"/>
      <c r="AB266" s="18">
        <f t="shared" si="37"/>
        <v>-553</v>
      </c>
      <c r="AC266" s="25"/>
      <c r="AD266" s="58"/>
      <c r="AE266" s="58"/>
      <c r="AF266" s="58">
        <v>-6509</v>
      </c>
      <c r="AG266" s="58"/>
      <c r="AH266" s="58"/>
      <c r="AI266" s="58">
        <v>-10404.02</v>
      </c>
      <c r="AJ266" s="58"/>
      <c r="AK266" s="18">
        <f t="shared" si="38"/>
        <v>-16913.02</v>
      </c>
      <c r="AL266" s="28"/>
      <c r="AM266" s="18">
        <f t="shared" si="39"/>
        <v>-17466.02</v>
      </c>
    </row>
    <row r="267" spans="1:39" collapsed="1" x14ac:dyDescent="0.15">
      <c r="A267" s="3" t="s">
        <v>103</v>
      </c>
      <c r="C267" s="18">
        <f>C266</f>
        <v>0</v>
      </c>
      <c r="D267" s="18">
        <f t="shared" ref="D267:AI267" si="43">D266</f>
        <v>0</v>
      </c>
      <c r="E267" s="18">
        <f t="shared" si="43"/>
        <v>0</v>
      </c>
      <c r="F267" s="17"/>
      <c r="G267" s="18">
        <f t="shared" si="43"/>
        <v>-573</v>
      </c>
      <c r="H267" s="17"/>
      <c r="I267" s="18">
        <f t="shared" si="40"/>
        <v>-573</v>
      </c>
      <c r="J267" s="16"/>
      <c r="K267" s="18">
        <f t="shared" si="43"/>
        <v>0</v>
      </c>
      <c r="L267" s="18">
        <f t="shared" si="43"/>
        <v>0</v>
      </c>
      <c r="M267" s="18">
        <f t="shared" si="43"/>
        <v>-7236</v>
      </c>
      <c r="N267" s="18">
        <f t="shared" si="43"/>
        <v>0</v>
      </c>
      <c r="O267" s="17"/>
      <c r="P267" s="18">
        <f t="shared" si="43"/>
        <v>-9315.17</v>
      </c>
      <c r="Q267" s="18">
        <f t="shared" si="43"/>
        <v>0</v>
      </c>
      <c r="R267" s="18">
        <f t="shared" si="35"/>
        <v>-16551.169999999998</v>
      </c>
      <c r="S267" s="18"/>
      <c r="T267" s="18">
        <f t="shared" si="36"/>
        <v>-17124.169999999998</v>
      </c>
      <c r="U267" s="18"/>
      <c r="V267" s="18">
        <f t="shared" si="43"/>
        <v>0</v>
      </c>
      <c r="W267" s="18">
        <f t="shared" si="43"/>
        <v>0</v>
      </c>
      <c r="X267" s="18">
        <f t="shared" si="43"/>
        <v>0</v>
      </c>
      <c r="Y267" s="18"/>
      <c r="Z267" s="18">
        <f t="shared" si="43"/>
        <v>-553</v>
      </c>
      <c r="AA267" s="18"/>
      <c r="AB267" s="18">
        <f t="shared" si="37"/>
        <v>-553</v>
      </c>
      <c r="AC267" s="16"/>
      <c r="AD267" s="18">
        <f t="shared" si="43"/>
        <v>0</v>
      </c>
      <c r="AE267" s="18">
        <f t="shared" si="43"/>
        <v>0</v>
      </c>
      <c r="AF267" s="18">
        <f t="shared" si="43"/>
        <v>-6509</v>
      </c>
      <c r="AG267" s="18">
        <f t="shared" si="43"/>
        <v>0</v>
      </c>
      <c r="AH267" s="18">
        <f t="shared" si="43"/>
        <v>0</v>
      </c>
      <c r="AI267" s="18">
        <f t="shared" si="43"/>
        <v>-10404.02</v>
      </c>
      <c r="AJ267" s="18"/>
      <c r="AK267" s="18">
        <f t="shared" si="38"/>
        <v>-16913.02</v>
      </c>
      <c r="AM267" s="18">
        <f t="shared" si="39"/>
        <v>-17466.02</v>
      </c>
    </row>
    <row r="268" spans="1:39" s="59" customFormat="1" hidden="1" outlineLevel="1" x14ac:dyDescent="0.15">
      <c r="A268" s="59" t="s">
        <v>84</v>
      </c>
      <c r="B268" s="59" t="s">
        <v>63</v>
      </c>
      <c r="C268" s="60"/>
      <c r="D268" s="60">
        <v>-15755</v>
      </c>
      <c r="E268" s="60"/>
      <c r="F268" s="17"/>
      <c r="G268" s="60"/>
      <c r="H268" s="17"/>
      <c r="I268" s="18">
        <f t="shared" si="40"/>
        <v>-15755</v>
      </c>
      <c r="J268" s="16"/>
      <c r="K268" s="60"/>
      <c r="L268" s="60"/>
      <c r="M268" s="60"/>
      <c r="N268" s="60"/>
      <c r="O268" s="17"/>
      <c r="P268" s="60">
        <v>-1300</v>
      </c>
      <c r="Q268" s="60"/>
      <c r="R268" s="18">
        <f t="shared" si="35"/>
        <v>-1300</v>
      </c>
      <c r="S268" s="18"/>
      <c r="T268" s="18">
        <f t="shared" si="36"/>
        <v>-17055</v>
      </c>
      <c r="U268" s="18"/>
      <c r="V268" s="60"/>
      <c r="W268" s="60">
        <v>-27605</v>
      </c>
      <c r="X268" s="60"/>
      <c r="Y268" s="60"/>
      <c r="Z268" s="60"/>
      <c r="AA268" s="60"/>
      <c r="AB268" s="18">
        <f t="shared" si="37"/>
        <v>-27605</v>
      </c>
      <c r="AC268" s="16"/>
      <c r="AD268" s="60"/>
      <c r="AE268" s="60"/>
      <c r="AF268" s="60"/>
      <c r="AG268" s="60"/>
      <c r="AH268" s="60"/>
      <c r="AI268" s="60"/>
      <c r="AJ268" s="60"/>
      <c r="AK268" s="18">
        <f t="shared" si="38"/>
        <v>0</v>
      </c>
      <c r="AL268" s="3"/>
      <c r="AM268" s="18">
        <f t="shared" si="39"/>
        <v>-27605</v>
      </c>
    </row>
    <row r="269" spans="1:39" s="59" customFormat="1" hidden="1" outlineLevel="1" x14ac:dyDescent="0.15">
      <c r="B269" s="59" t="s">
        <v>84</v>
      </c>
      <c r="C269" s="60"/>
      <c r="D269" s="60"/>
      <c r="E269" s="60"/>
      <c r="F269" s="17"/>
      <c r="G269" s="60"/>
      <c r="H269" s="17"/>
      <c r="I269" s="18">
        <f t="shared" si="40"/>
        <v>0</v>
      </c>
      <c r="J269" s="16"/>
      <c r="K269" s="60"/>
      <c r="L269" s="60">
        <v>-1654.55</v>
      </c>
      <c r="M269" s="60"/>
      <c r="N269" s="60"/>
      <c r="O269" s="17"/>
      <c r="P269" s="60"/>
      <c r="Q269" s="60"/>
      <c r="R269" s="18">
        <f t="shared" si="35"/>
        <v>-1654.55</v>
      </c>
      <c r="S269" s="18"/>
      <c r="T269" s="18">
        <f t="shared" si="36"/>
        <v>-1654.55</v>
      </c>
      <c r="U269" s="18"/>
      <c r="V269" s="60"/>
      <c r="W269" s="60"/>
      <c r="X269" s="60"/>
      <c r="Y269" s="60"/>
      <c r="Z269" s="60"/>
      <c r="AA269" s="60"/>
      <c r="AB269" s="18">
        <f t="shared" si="37"/>
        <v>0</v>
      </c>
      <c r="AC269" s="16"/>
      <c r="AD269" s="60"/>
      <c r="AE269" s="60">
        <v>-2121.0500000000002</v>
      </c>
      <c r="AF269" s="60"/>
      <c r="AG269" s="60"/>
      <c r="AH269" s="60">
        <v>-500</v>
      </c>
      <c r="AI269" s="60"/>
      <c r="AJ269" s="60"/>
      <c r="AK269" s="18">
        <f t="shared" si="38"/>
        <v>-2621.0500000000002</v>
      </c>
      <c r="AL269" s="3"/>
      <c r="AM269" s="18">
        <f t="shared" si="39"/>
        <v>-2621.0500000000002</v>
      </c>
    </row>
    <row r="270" spans="1:39" s="59" customFormat="1" hidden="1" outlineLevel="1" x14ac:dyDescent="0.15">
      <c r="B270" s="59" t="s">
        <v>119</v>
      </c>
      <c r="C270" s="60"/>
      <c r="D270" s="60"/>
      <c r="E270" s="60"/>
      <c r="F270" s="17"/>
      <c r="G270" s="60"/>
      <c r="H270" s="17"/>
      <c r="I270" s="18">
        <f t="shared" si="40"/>
        <v>0</v>
      </c>
      <c r="J270" s="16"/>
      <c r="K270" s="60">
        <v>-6852</v>
      </c>
      <c r="L270" s="60"/>
      <c r="M270" s="60"/>
      <c r="N270" s="60"/>
      <c r="O270" s="17"/>
      <c r="P270" s="60"/>
      <c r="Q270" s="60"/>
      <c r="R270" s="18">
        <f t="shared" si="35"/>
        <v>-6852</v>
      </c>
      <c r="S270" s="18"/>
      <c r="T270" s="18">
        <f t="shared" si="36"/>
        <v>-6852</v>
      </c>
      <c r="U270" s="18"/>
      <c r="V270" s="60"/>
      <c r="W270" s="60"/>
      <c r="X270" s="60"/>
      <c r="Y270" s="60"/>
      <c r="Z270" s="60"/>
      <c r="AA270" s="60"/>
      <c r="AB270" s="18">
        <f t="shared" si="37"/>
        <v>0</v>
      </c>
      <c r="AC270" s="16"/>
      <c r="AD270" s="60">
        <v>-5868</v>
      </c>
      <c r="AE270" s="60"/>
      <c r="AF270" s="60"/>
      <c r="AG270" s="60"/>
      <c r="AH270" s="60"/>
      <c r="AI270" s="60"/>
      <c r="AJ270" s="60"/>
      <c r="AK270" s="18">
        <f t="shared" si="38"/>
        <v>-5868</v>
      </c>
      <c r="AL270" s="3"/>
      <c r="AM270" s="18">
        <f t="shared" si="39"/>
        <v>-5868</v>
      </c>
    </row>
    <row r="271" spans="1:39" collapsed="1" x14ac:dyDescent="0.15">
      <c r="A271" s="3" t="s">
        <v>84</v>
      </c>
      <c r="C271" s="18">
        <f>SUM(C268:C270)</f>
        <v>0</v>
      </c>
      <c r="D271" s="18">
        <f t="shared" ref="D271:AI271" si="44">SUM(D268:D270)</f>
        <v>-15755</v>
      </c>
      <c r="E271" s="18">
        <f t="shared" si="44"/>
        <v>0</v>
      </c>
      <c r="F271" s="17"/>
      <c r="G271" s="18">
        <f t="shared" si="44"/>
        <v>0</v>
      </c>
      <c r="H271" s="17"/>
      <c r="I271" s="18">
        <f t="shared" si="40"/>
        <v>-15755</v>
      </c>
      <c r="J271" s="16"/>
      <c r="K271" s="18">
        <f t="shared" si="44"/>
        <v>-6852</v>
      </c>
      <c r="L271" s="18">
        <f t="shared" si="44"/>
        <v>-1654.55</v>
      </c>
      <c r="M271" s="18">
        <f t="shared" si="44"/>
        <v>0</v>
      </c>
      <c r="N271" s="18">
        <f t="shared" si="44"/>
        <v>0</v>
      </c>
      <c r="O271" s="17"/>
      <c r="P271" s="18">
        <f t="shared" si="44"/>
        <v>-1300</v>
      </c>
      <c r="Q271" s="18">
        <f t="shared" si="44"/>
        <v>0</v>
      </c>
      <c r="R271" s="18">
        <f t="shared" si="35"/>
        <v>-9806.5499999999993</v>
      </c>
      <c r="S271" s="18"/>
      <c r="T271" s="18">
        <f t="shared" si="36"/>
        <v>-25561.55</v>
      </c>
      <c r="U271" s="18"/>
      <c r="V271" s="18">
        <f t="shared" si="44"/>
        <v>0</v>
      </c>
      <c r="W271" s="18">
        <f t="shared" si="44"/>
        <v>-27605</v>
      </c>
      <c r="X271" s="18">
        <f t="shared" si="44"/>
        <v>0</v>
      </c>
      <c r="Y271" s="18"/>
      <c r="Z271" s="18">
        <f t="shared" si="44"/>
        <v>0</v>
      </c>
      <c r="AA271" s="18"/>
      <c r="AB271" s="18">
        <f t="shared" si="37"/>
        <v>-27605</v>
      </c>
      <c r="AC271" s="16"/>
      <c r="AD271" s="18">
        <f t="shared" si="44"/>
        <v>-5868</v>
      </c>
      <c r="AE271" s="18">
        <f t="shared" si="44"/>
        <v>-2121.0500000000002</v>
      </c>
      <c r="AF271" s="18">
        <f t="shared" si="44"/>
        <v>0</v>
      </c>
      <c r="AG271" s="18">
        <f t="shared" si="44"/>
        <v>0</v>
      </c>
      <c r="AH271" s="18">
        <f t="shared" si="44"/>
        <v>-500</v>
      </c>
      <c r="AI271" s="18">
        <f t="shared" si="44"/>
        <v>0</v>
      </c>
      <c r="AJ271" s="18"/>
      <c r="AK271" s="18">
        <f t="shared" si="38"/>
        <v>-8489.0499999999993</v>
      </c>
      <c r="AM271" s="18">
        <f t="shared" si="39"/>
        <v>-36094.050000000003</v>
      </c>
    </row>
    <row r="272" spans="1:39" s="74" customFormat="1" hidden="1" outlineLevel="1" x14ac:dyDescent="0.15">
      <c r="A272" s="74" t="s">
        <v>330</v>
      </c>
      <c r="B272" s="74" t="s">
        <v>121</v>
      </c>
      <c r="C272" s="75"/>
      <c r="D272" s="75"/>
      <c r="E272" s="75"/>
      <c r="F272" s="26"/>
      <c r="G272" s="75"/>
      <c r="H272" s="26"/>
      <c r="I272" s="27">
        <f t="shared" si="40"/>
        <v>0</v>
      </c>
      <c r="J272" s="25"/>
      <c r="K272" s="75"/>
      <c r="L272" s="75"/>
      <c r="M272" s="75"/>
      <c r="N272" s="75"/>
      <c r="O272" s="26"/>
      <c r="P272" s="75"/>
      <c r="Q272" s="75"/>
      <c r="R272" s="27">
        <f t="shared" si="35"/>
        <v>0</v>
      </c>
      <c r="S272" s="27"/>
      <c r="T272" s="27">
        <f t="shared" si="36"/>
        <v>0</v>
      </c>
      <c r="U272" s="27"/>
      <c r="V272" s="75"/>
      <c r="W272" s="75"/>
      <c r="X272" s="75"/>
      <c r="Y272" s="75"/>
      <c r="Z272" s="75"/>
      <c r="AA272" s="75"/>
      <c r="AB272" s="27">
        <f t="shared" si="37"/>
        <v>0</v>
      </c>
      <c r="AC272" s="25"/>
      <c r="AD272" s="75">
        <v>-1894</v>
      </c>
      <c r="AE272" s="75"/>
      <c r="AF272" s="75"/>
      <c r="AG272" s="75"/>
      <c r="AH272" s="75"/>
      <c r="AI272" s="75"/>
      <c r="AJ272" s="75"/>
      <c r="AK272" s="27">
        <f t="shared" si="38"/>
        <v>-1894</v>
      </c>
      <c r="AL272" s="28"/>
      <c r="AM272" s="27">
        <f t="shared" si="39"/>
        <v>-1894</v>
      </c>
    </row>
    <row r="273" spans="1:39" s="74" customFormat="1" hidden="1" outlineLevel="1" x14ac:dyDescent="0.15">
      <c r="B273" s="74" t="s">
        <v>234</v>
      </c>
      <c r="C273" s="75"/>
      <c r="D273" s="75"/>
      <c r="E273" s="75"/>
      <c r="F273" s="26"/>
      <c r="G273" s="75"/>
      <c r="H273" s="26"/>
      <c r="I273" s="27">
        <f t="shared" si="40"/>
        <v>0</v>
      </c>
      <c r="J273" s="25"/>
      <c r="K273" s="75"/>
      <c r="L273" s="75"/>
      <c r="M273" s="75"/>
      <c r="N273" s="75"/>
      <c r="O273" s="26"/>
      <c r="P273" s="75"/>
      <c r="Q273" s="75"/>
      <c r="R273" s="27">
        <f t="shared" si="35"/>
        <v>0</v>
      </c>
      <c r="S273" s="27"/>
      <c r="T273" s="27">
        <f t="shared" si="36"/>
        <v>0</v>
      </c>
      <c r="U273" s="27"/>
      <c r="V273" s="75"/>
      <c r="W273" s="75"/>
      <c r="X273" s="75"/>
      <c r="Y273" s="75"/>
      <c r="Z273" s="75"/>
      <c r="AA273" s="75"/>
      <c r="AB273" s="27">
        <f t="shared" si="37"/>
        <v>0</v>
      </c>
      <c r="AC273" s="25"/>
      <c r="AD273" s="75"/>
      <c r="AE273" s="75"/>
      <c r="AF273" s="75"/>
      <c r="AG273" s="75"/>
      <c r="AH273" s="75"/>
      <c r="AI273" s="75">
        <v>-1930</v>
      </c>
      <c r="AJ273" s="75"/>
      <c r="AK273" s="27">
        <f t="shared" si="38"/>
        <v>-1930</v>
      </c>
      <c r="AL273" s="28"/>
      <c r="AM273" s="27">
        <f t="shared" si="39"/>
        <v>-1930</v>
      </c>
    </row>
    <row r="274" spans="1:39" s="74" customFormat="1" hidden="1" outlineLevel="1" x14ac:dyDescent="0.15">
      <c r="B274" s="74" t="s">
        <v>55</v>
      </c>
      <c r="C274" s="75"/>
      <c r="D274" s="75">
        <v>-204946</v>
      </c>
      <c r="E274" s="75"/>
      <c r="F274" s="26"/>
      <c r="G274" s="75"/>
      <c r="H274" s="26"/>
      <c r="I274" s="27">
        <f t="shared" si="40"/>
        <v>-204946</v>
      </c>
      <c r="J274" s="25"/>
      <c r="K274" s="75"/>
      <c r="L274" s="75"/>
      <c r="M274" s="75"/>
      <c r="N274" s="75"/>
      <c r="O274" s="26"/>
      <c r="P274" s="75"/>
      <c r="Q274" s="75"/>
      <c r="R274" s="27">
        <f t="shared" si="35"/>
        <v>0</v>
      </c>
      <c r="S274" s="27"/>
      <c r="T274" s="27">
        <f t="shared" si="36"/>
        <v>-204946</v>
      </c>
      <c r="U274" s="27"/>
      <c r="V274" s="75"/>
      <c r="W274" s="75">
        <v>-228808</v>
      </c>
      <c r="X274" s="75"/>
      <c r="Y274" s="75"/>
      <c r="Z274" s="75"/>
      <c r="AA274" s="75"/>
      <c r="AB274" s="27">
        <f t="shared" si="37"/>
        <v>-228808</v>
      </c>
      <c r="AC274" s="25"/>
      <c r="AD274" s="75"/>
      <c r="AE274" s="75"/>
      <c r="AF274" s="75"/>
      <c r="AG274" s="75"/>
      <c r="AH274" s="75"/>
      <c r="AI274" s="75"/>
      <c r="AJ274" s="75"/>
      <c r="AK274" s="27">
        <f t="shared" si="38"/>
        <v>0</v>
      </c>
      <c r="AL274" s="28"/>
      <c r="AM274" s="27">
        <f t="shared" si="39"/>
        <v>-228808</v>
      </c>
    </row>
    <row r="275" spans="1:39" s="74" customFormat="1" hidden="1" outlineLevel="1" x14ac:dyDescent="0.15">
      <c r="B275" s="74" t="s">
        <v>106</v>
      </c>
      <c r="C275" s="75"/>
      <c r="D275" s="75"/>
      <c r="E275" s="75"/>
      <c r="F275" s="26"/>
      <c r="G275" s="75">
        <v>-188</v>
      </c>
      <c r="H275" s="26"/>
      <c r="I275" s="27">
        <f t="shared" si="40"/>
        <v>-188</v>
      </c>
      <c r="J275" s="25"/>
      <c r="K275" s="75"/>
      <c r="L275" s="75"/>
      <c r="M275" s="75"/>
      <c r="N275" s="75"/>
      <c r="O275" s="26"/>
      <c r="P275" s="75"/>
      <c r="Q275" s="75"/>
      <c r="R275" s="27">
        <f t="shared" si="35"/>
        <v>0</v>
      </c>
      <c r="S275" s="27"/>
      <c r="T275" s="27">
        <f t="shared" si="36"/>
        <v>-188</v>
      </c>
      <c r="U275" s="27"/>
      <c r="V275" s="75"/>
      <c r="W275" s="75"/>
      <c r="X275" s="75"/>
      <c r="Y275" s="75"/>
      <c r="Z275" s="75"/>
      <c r="AA275" s="75"/>
      <c r="AB275" s="27">
        <f t="shared" si="37"/>
        <v>0</v>
      </c>
      <c r="AC275" s="25"/>
      <c r="AD275" s="75"/>
      <c r="AE275" s="75"/>
      <c r="AF275" s="75"/>
      <c r="AG275" s="75"/>
      <c r="AH275" s="75"/>
      <c r="AI275" s="75"/>
      <c r="AJ275" s="75"/>
      <c r="AK275" s="27">
        <f t="shared" si="38"/>
        <v>0</v>
      </c>
      <c r="AL275" s="28"/>
      <c r="AM275" s="27">
        <f t="shared" si="39"/>
        <v>0</v>
      </c>
    </row>
    <row r="276" spans="1:39" s="74" customFormat="1" hidden="1" outlineLevel="1" x14ac:dyDescent="0.15">
      <c r="B276" s="74" t="s">
        <v>277</v>
      </c>
      <c r="C276" s="75"/>
      <c r="D276" s="75"/>
      <c r="E276" s="75"/>
      <c r="F276" s="26"/>
      <c r="G276" s="75"/>
      <c r="H276" s="26"/>
      <c r="I276" s="27">
        <f t="shared" si="40"/>
        <v>0</v>
      </c>
      <c r="J276" s="25"/>
      <c r="K276" s="75"/>
      <c r="L276" s="75"/>
      <c r="M276" s="75"/>
      <c r="N276" s="75"/>
      <c r="O276" s="26"/>
      <c r="P276" s="75"/>
      <c r="Q276" s="75"/>
      <c r="R276" s="27">
        <f t="shared" si="35"/>
        <v>0</v>
      </c>
      <c r="S276" s="27"/>
      <c r="T276" s="27">
        <f t="shared" si="36"/>
        <v>0</v>
      </c>
      <c r="U276" s="27"/>
      <c r="V276" s="75"/>
      <c r="W276" s="75"/>
      <c r="X276" s="75"/>
      <c r="Y276" s="75"/>
      <c r="Z276" s="75"/>
      <c r="AA276" s="75"/>
      <c r="AB276" s="27">
        <f t="shared" si="37"/>
        <v>0</v>
      </c>
      <c r="AC276" s="25"/>
      <c r="AD276" s="75"/>
      <c r="AE276" s="75"/>
      <c r="AF276" s="75"/>
      <c r="AG276" s="75"/>
      <c r="AH276" s="75">
        <v>-50</v>
      </c>
      <c r="AI276" s="75"/>
      <c r="AJ276" s="75"/>
      <c r="AK276" s="27">
        <f t="shared" si="38"/>
        <v>-50</v>
      </c>
      <c r="AL276" s="28"/>
      <c r="AM276" s="27">
        <f t="shared" si="39"/>
        <v>-50</v>
      </c>
    </row>
    <row r="277" spans="1:39" s="74" customFormat="1" hidden="1" outlineLevel="1" x14ac:dyDescent="0.15">
      <c r="B277" s="74" t="s">
        <v>361</v>
      </c>
      <c r="C277" s="75"/>
      <c r="D277" s="75"/>
      <c r="E277" s="75"/>
      <c r="F277" s="26"/>
      <c r="G277" s="75"/>
      <c r="H277" s="26"/>
      <c r="I277" s="27"/>
      <c r="J277" s="25"/>
      <c r="K277" s="75"/>
      <c r="L277" s="75"/>
      <c r="M277" s="75"/>
      <c r="N277" s="75"/>
      <c r="O277" s="26"/>
      <c r="P277" s="75"/>
      <c r="Q277" s="75">
        <v>-1233</v>
      </c>
      <c r="R277" s="27"/>
      <c r="S277" s="27"/>
      <c r="T277" s="27"/>
      <c r="U277" s="27"/>
      <c r="V277" s="75"/>
      <c r="W277" s="75"/>
      <c r="X277" s="75"/>
      <c r="Y277" s="75"/>
      <c r="Z277" s="75"/>
      <c r="AA277" s="75"/>
      <c r="AB277" s="27"/>
      <c r="AC277" s="25"/>
      <c r="AD277" s="75"/>
      <c r="AE277" s="75"/>
      <c r="AF277" s="75"/>
      <c r="AG277" s="75"/>
      <c r="AH277" s="75"/>
      <c r="AI277" s="75"/>
      <c r="AJ277" s="75"/>
      <c r="AK277" s="27"/>
      <c r="AL277" s="28"/>
      <c r="AM277" s="27"/>
    </row>
    <row r="278" spans="1:39" s="74" customFormat="1" hidden="1" outlineLevel="1" x14ac:dyDescent="0.15">
      <c r="B278" s="74" t="s">
        <v>362</v>
      </c>
      <c r="C278" s="75"/>
      <c r="D278" s="75"/>
      <c r="E278" s="75"/>
      <c r="F278" s="26"/>
      <c r="G278" s="75"/>
      <c r="H278" s="26"/>
      <c r="I278" s="27"/>
      <c r="J278" s="25"/>
      <c r="K278" s="75"/>
      <c r="L278" s="75"/>
      <c r="M278" s="75"/>
      <c r="N278" s="75"/>
      <c r="O278" s="26"/>
      <c r="P278" s="75"/>
      <c r="Q278" s="75">
        <v>-1242</v>
      </c>
      <c r="R278" s="27"/>
      <c r="S278" s="27"/>
      <c r="T278" s="27"/>
      <c r="U278" s="27"/>
      <c r="V278" s="75"/>
      <c r="W278" s="75"/>
      <c r="X278" s="75"/>
      <c r="Y278" s="75"/>
      <c r="Z278" s="75"/>
      <c r="AA278" s="75"/>
      <c r="AB278" s="27"/>
      <c r="AC278" s="25"/>
      <c r="AD278" s="75"/>
      <c r="AE278" s="75"/>
      <c r="AF278" s="75"/>
      <c r="AG278" s="75"/>
      <c r="AH278" s="75"/>
      <c r="AI278" s="75"/>
      <c r="AJ278" s="75"/>
      <c r="AK278" s="27"/>
      <c r="AL278" s="28"/>
      <c r="AM278" s="27"/>
    </row>
    <row r="279" spans="1:39" s="74" customFormat="1" hidden="1" outlineLevel="1" x14ac:dyDescent="0.15">
      <c r="B279" s="74" t="s">
        <v>15</v>
      </c>
      <c r="C279" s="75">
        <v>-158275</v>
      </c>
      <c r="D279" s="75"/>
      <c r="E279" s="75"/>
      <c r="F279" s="26"/>
      <c r="G279" s="75"/>
      <c r="H279" s="26"/>
      <c r="I279" s="27">
        <f t="shared" si="40"/>
        <v>-158275</v>
      </c>
      <c r="J279" s="25"/>
      <c r="K279" s="75"/>
      <c r="L279" s="75"/>
      <c r="M279" s="75"/>
      <c r="N279" s="75"/>
      <c r="O279" s="26"/>
      <c r="P279" s="75"/>
      <c r="Q279" s="75"/>
      <c r="R279" s="27">
        <f t="shared" si="35"/>
        <v>0</v>
      </c>
      <c r="S279" s="27"/>
      <c r="T279" s="27">
        <f t="shared" si="36"/>
        <v>-158275</v>
      </c>
      <c r="U279" s="27"/>
      <c r="V279" s="75">
        <v>-152690</v>
      </c>
      <c r="W279" s="75"/>
      <c r="X279" s="75"/>
      <c r="Y279" s="75"/>
      <c r="Z279" s="75"/>
      <c r="AA279" s="75"/>
      <c r="AB279" s="27">
        <f t="shared" si="37"/>
        <v>-152690</v>
      </c>
      <c r="AC279" s="25"/>
      <c r="AD279" s="75"/>
      <c r="AE279" s="75"/>
      <c r="AF279" s="75"/>
      <c r="AG279" s="75"/>
      <c r="AH279" s="75"/>
      <c r="AI279" s="75"/>
      <c r="AJ279" s="75"/>
      <c r="AK279" s="27">
        <f t="shared" si="38"/>
        <v>0</v>
      </c>
      <c r="AL279" s="28"/>
      <c r="AM279" s="27">
        <f t="shared" si="39"/>
        <v>-152690</v>
      </c>
    </row>
    <row r="280" spans="1:39" s="74" customFormat="1" hidden="1" outlineLevel="1" x14ac:dyDescent="0.15">
      <c r="B280" s="74" t="s">
        <v>100</v>
      </c>
      <c r="C280" s="75"/>
      <c r="D280" s="75"/>
      <c r="E280" s="75"/>
      <c r="F280" s="26"/>
      <c r="G280" s="75">
        <v>-800</v>
      </c>
      <c r="H280" s="26"/>
      <c r="I280" s="27">
        <f t="shared" si="40"/>
        <v>-800</v>
      </c>
      <c r="J280" s="25"/>
      <c r="K280" s="75"/>
      <c r="L280" s="75"/>
      <c r="M280" s="75"/>
      <c r="N280" s="75"/>
      <c r="O280" s="26"/>
      <c r="P280" s="75"/>
      <c r="Q280" s="75"/>
      <c r="R280" s="27">
        <f t="shared" si="35"/>
        <v>0</v>
      </c>
      <c r="S280" s="27"/>
      <c r="T280" s="27">
        <f t="shared" si="36"/>
        <v>-800</v>
      </c>
      <c r="U280" s="27"/>
      <c r="V280" s="75"/>
      <c r="W280" s="75"/>
      <c r="X280" s="75"/>
      <c r="Y280" s="75"/>
      <c r="Z280" s="75"/>
      <c r="AA280" s="75"/>
      <c r="AB280" s="27">
        <f t="shared" si="37"/>
        <v>0</v>
      </c>
      <c r="AC280" s="25"/>
      <c r="AD280" s="75"/>
      <c r="AE280" s="75"/>
      <c r="AF280" s="75"/>
      <c r="AG280" s="75"/>
      <c r="AH280" s="75"/>
      <c r="AI280" s="75"/>
      <c r="AJ280" s="75"/>
      <c r="AK280" s="27">
        <f t="shared" si="38"/>
        <v>0</v>
      </c>
      <c r="AL280" s="28"/>
      <c r="AM280" s="27">
        <f t="shared" si="39"/>
        <v>0</v>
      </c>
    </row>
    <row r="281" spans="1:39" collapsed="1" x14ac:dyDescent="0.15">
      <c r="A281" s="3" t="s">
        <v>331</v>
      </c>
      <c r="C281" s="18">
        <f>SUM(C272:C280)</f>
        <v>-158275</v>
      </c>
      <c r="D281" s="18">
        <f t="shared" ref="D281:AI281" si="45">SUM(D272:D280)</f>
        <v>-204946</v>
      </c>
      <c r="E281" s="18">
        <f t="shared" si="45"/>
        <v>0</v>
      </c>
      <c r="F281" s="17"/>
      <c r="G281" s="18">
        <f t="shared" si="45"/>
        <v>-988</v>
      </c>
      <c r="H281" s="17"/>
      <c r="I281" s="18">
        <f t="shared" si="40"/>
        <v>-364209</v>
      </c>
      <c r="J281" s="16"/>
      <c r="K281" s="18">
        <f t="shared" si="45"/>
        <v>0</v>
      </c>
      <c r="L281" s="18">
        <f t="shared" si="45"/>
        <v>0</v>
      </c>
      <c r="M281" s="18">
        <f t="shared" si="45"/>
        <v>0</v>
      </c>
      <c r="N281" s="18">
        <f t="shared" si="45"/>
        <v>0</v>
      </c>
      <c r="O281" s="17"/>
      <c r="P281" s="18">
        <f t="shared" si="45"/>
        <v>0</v>
      </c>
      <c r="Q281" s="18">
        <f t="shared" si="45"/>
        <v>-2475</v>
      </c>
      <c r="R281" s="18">
        <f>SUM(K281:Q281)</f>
        <v>-2475</v>
      </c>
      <c r="S281" s="18"/>
      <c r="T281" s="18">
        <f t="shared" si="36"/>
        <v>-366684</v>
      </c>
      <c r="U281" s="18"/>
      <c r="V281" s="18">
        <f t="shared" si="45"/>
        <v>-152690</v>
      </c>
      <c r="W281" s="18">
        <f t="shared" si="45"/>
        <v>-228808</v>
      </c>
      <c r="X281" s="18">
        <f t="shared" si="45"/>
        <v>0</v>
      </c>
      <c r="Y281" s="18"/>
      <c r="Z281" s="18">
        <f t="shared" si="45"/>
        <v>0</v>
      </c>
      <c r="AA281" s="18"/>
      <c r="AB281" s="18">
        <f t="shared" si="37"/>
        <v>-381498</v>
      </c>
      <c r="AC281" s="16"/>
      <c r="AD281" s="18">
        <f t="shared" si="45"/>
        <v>-1894</v>
      </c>
      <c r="AE281" s="18">
        <f t="shared" si="45"/>
        <v>0</v>
      </c>
      <c r="AF281" s="18">
        <f t="shared" si="45"/>
        <v>0</v>
      </c>
      <c r="AG281" s="18">
        <f t="shared" si="45"/>
        <v>0</v>
      </c>
      <c r="AH281" s="18">
        <f t="shared" si="45"/>
        <v>-50</v>
      </c>
      <c r="AI281" s="18">
        <f t="shared" si="45"/>
        <v>-1930</v>
      </c>
      <c r="AJ281" s="18"/>
      <c r="AK281" s="18">
        <f t="shared" si="38"/>
        <v>-3874</v>
      </c>
      <c r="AM281" s="18">
        <f t="shared" si="39"/>
        <v>-385372</v>
      </c>
    </row>
    <row r="282" spans="1:39" s="61" customFormat="1" hidden="1" outlineLevel="1" x14ac:dyDescent="0.15">
      <c r="A282" s="61" t="s">
        <v>90</v>
      </c>
      <c r="B282" s="61" t="s">
        <v>90</v>
      </c>
      <c r="C282" s="62"/>
      <c r="D282" s="62"/>
      <c r="E282" s="62"/>
      <c r="F282" s="17"/>
      <c r="G282" s="62">
        <v>-3279</v>
      </c>
      <c r="H282" s="17"/>
      <c r="I282" s="18">
        <f t="shared" si="40"/>
        <v>-3279</v>
      </c>
      <c r="J282" s="16"/>
      <c r="K282" s="62"/>
      <c r="L282" s="62">
        <v>-97.67</v>
      </c>
      <c r="M282" s="62">
        <v>-8108</v>
      </c>
      <c r="N282" s="62"/>
      <c r="O282" s="17"/>
      <c r="P282" s="62"/>
      <c r="Q282" s="62"/>
      <c r="R282" s="18">
        <f t="shared" si="35"/>
        <v>-8205.67</v>
      </c>
      <c r="S282" s="18"/>
      <c r="T282" s="18">
        <f t="shared" si="36"/>
        <v>-11484.67</v>
      </c>
      <c r="U282" s="18"/>
      <c r="V282" s="62"/>
      <c r="W282" s="62"/>
      <c r="X282" s="62"/>
      <c r="Y282" s="62"/>
      <c r="Z282" s="62">
        <v>-9092</v>
      </c>
      <c r="AA282" s="62"/>
      <c r="AB282" s="18">
        <f t="shared" si="37"/>
        <v>-9092</v>
      </c>
      <c r="AC282" s="16"/>
      <c r="AD282" s="62"/>
      <c r="AE282" s="62">
        <v>-372.37</v>
      </c>
      <c r="AF282" s="62">
        <v>-3350</v>
      </c>
      <c r="AG282" s="62"/>
      <c r="AH282" s="62"/>
      <c r="AI282" s="62"/>
      <c r="AJ282" s="62"/>
      <c r="AK282" s="18">
        <f t="shared" si="38"/>
        <v>-3722.37</v>
      </c>
      <c r="AL282" s="3"/>
      <c r="AM282" s="18">
        <f t="shared" si="39"/>
        <v>-12814.369999999999</v>
      </c>
    </row>
    <row r="283" spans="1:39" s="61" customFormat="1" hidden="1" outlineLevel="1" x14ac:dyDescent="0.15">
      <c r="B283" s="61" t="s">
        <v>245</v>
      </c>
      <c r="C283" s="62"/>
      <c r="D283" s="62"/>
      <c r="E283" s="62"/>
      <c r="F283" s="17"/>
      <c r="G283" s="62"/>
      <c r="H283" s="17"/>
      <c r="I283" s="18">
        <f t="shared" si="40"/>
        <v>0</v>
      </c>
      <c r="J283" s="16"/>
      <c r="K283" s="62"/>
      <c r="L283" s="62"/>
      <c r="M283" s="62"/>
      <c r="N283" s="62"/>
      <c r="O283" s="17"/>
      <c r="P283" s="62">
        <v>-4660.53</v>
      </c>
      <c r="Q283" s="62"/>
      <c r="R283" s="18">
        <f t="shared" si="35"/>
        <v>-4660.53</v>
      </c>
      <c r="S283" s="18"/>
      <c r="T283" s="18">
        <f t="shared" si="36"/>
        <v>-4660.53</v>
      </c>
      <c r="U283" s="18"/>
      <c r="V283" s="62"/>
      <c r="W283" s="62"/>
      <c r="X283" s="62"/>
      <c r="Y283" s="62"/>
      <c r="Z283" s="62"/>
      <c r="AA283" s="62"/>
      <c r="AB283" s="18">
        <f t="shared" si="37"/>
        <v>0</v>
      </c>
      <c r="AC283" s="16"/>
      <c r="AD283" s="62"/>
      <c r="AE283" s="62"/>
      <c r="AF283" s="62"/>
      <c r="AG283" s="62"/>
      <c r="AH283" s="62">
        <v>-1117</v>
      </c>
      <c r="AI283" s="62">
        <v>-1255.1300000000001</v>
      </c>
      <c r="AJ283" s="62"/>
      <c r="AK283" s="18">
        <f t="shared" si="38"/>
        <v>-2372.13</v>
      </c>
      <c r="AL283" s="3"/>
      <c r="AM283" s="18">
        <f t="shared" si="39"/>
        <v>-2372.13</v>
      </c>
    </row>
    <row r="284" spans="1:39" s="61" customFormat="1" hidden="1" outlineLevel="1" x14ac:dyDescent="0.15">
      <c r="B284" s="61" t="s">
        <v>194</v>
      </c>
      <c r="C284" s="62"/>
      <c r="D284" s="62"/>
      <c r="E284" s="62"/>
      <c r="F284" s="17"/>
      <c r="G284" s="62"/>
      <c r="H284" s="17"/>
      <c r="I284" s="18">
        <f t="shared" si="40"/>
        <v>0</v>
      </c>
      <c r="J284" s="16"/>
      <c r="K284" s="62"/>
      <c r="L284" s="62"/>
      <c r="M284" s="62"/>
      <c r="N284" s="62"/>
      <c r="O284" s="17"/>
      <c r="P284" s="62"/>
      <c r="Q284" s="62"/>
      <c r="R284" s="18">
        <f t="shared" si="35"/>
        <v>0</v>
      </c>
      <c r="S284" s="18"/>
      <c r="T284" s="18">
        <f t="shared" si="36"/>
        <v>0</v>
      </c>
      <c r="U284" s="18"/>
      <c r="V284" s="62"/>
      <c r="W284" s="62"/>
      <c r="X284" s="62"/>
      <c r="Y284" s="62"/>
      <c r="Z284" s="62"/>
      <c r="AA284" s="62"/>
      <c r="AB284" s="18">
        <f t="shared" si="37"/>
        <v>0</v>
      </c>
      <c r="AC284" s="16"/>
      <c r="AD284" s="62"/>
      <c r="AE284" s="62"/>
      <c r="AF284" s="62"/>
      <c r="AG284" s="62">
        <v>-783</v>
      </c>
      <c r="AH284" s="62"/>
      <c r="AI284" s="62"/>
      <c r="AJ284" s="62"/>
      <c r="AK284" s="18">
        <f t="shared" si="38"/>
        <v>-783</v>
      </c>
      <c r="AL284" s="3"/>
      <c r="AM284" s="18">
        <f t="shared" si="39"/>
        <v>-783</v>
      </c>
    </row>
    <row r="285" spans="1:39" s="61" customFormat="1" hidden="1" outlineLevel="1" x14ac:dyDescent="0.15">
      <c r="B285" s="61" t="s">
        <v>146</v>
      </c>
      <c r="C285" s="62"/>
      <c r="D285" s="62"/>
      <c r="E285" s="62"/>
      <c r="F285" s="17"/>
      <c r="G285" s="62"/>
      <c r="H285" s="17"/>
      <c r="I285" s="18">
        <f t="shared" si="40"/>
        <v>0</v>
      </c>
      <c r="J285" s="16"/>
      <c r="K285" s="62"/>
      <c r="L285" s="62"/>
      <c r="M285" s="62"/>
      <c r="N285" s="62"/>
      <c r="O285" s="17"/>
      <c r="P285" s="62"/>
      <c r="Q285" s="62"/>
      <c r="R285" s="18">
        <f t="shared" si="35"/>
        <v>0</v>
      </c>
      <c r="S285" s="18"/>
      <c r="T285" s="18">
        <f t="shared" si="36"/>
        <v>0</v>
      </c>
      <c r="U285" s="18"/>
      <c r="V285" s="62"/>
      <c r="W285" s="62"/>
      <c r="X285" s="62"/>
      <c r="Y285" s="62"/>
      <c r="Z285" s="62"/>
      <c r="AA285" s="62"/>
      <c r="AB285" s="18">
        <f t="shared" si="37"/>
        <v>0</v>
      </c>
      <c r="AC285" s="16"/>
      <c r="AD285" s="62"/>
      <c r="AE285" s="62">
        <v>-9090.91</v>
      </c>
      <c r="AF285" s="62"/>
      <c r="AG285" s="62"/>
      <c r="AH285" s="62"/>
      <c r="AI285" s="62"/>
      <c r="AJ285" s="62"/>
      <c r="AK285" s="18">
        <f t="shared" si="38"/>
        <v>-9090.91</v>
      </c>
      <c r="AL285" s="3"/>
      <c r="AM285" s="18">
        <f t="shared" si="39"/>
        <v>-9090.91</v>
      </c>
    </row>
    <row r="286" spans="1:39" s="61" customFormat="1" hidden="1" outlineLevel="1" x14ac:dyDescent="0.15">
      <c r="B286" s="61" t="s">
        <v>78</v>
      </c>
      <c r="C286" s="62"/>
      <c r="D286" s="62"/>
      <c r="E286" s="62">
        <v>-160000</v>
      </c>
      <c r="F286" s="17"/>
      <c r="G286" s="62"/>
      <c r="H286" s="17"/>
      <c r="I286" s="18">
        <f t="shared" si="40"/>
        <v>-160000</v>
      </c>
      <c r="J286" s="16"/>
      <c r="K286" s="62"/>
      <c r="L286" s="62"/>
      <c r="M286" s="62"/>
      <c r="N286" s="62"/>
      <c r="O286" s="17"/>
      <c r="P286" s="62"/>
      <c r="Q286" s="62"/>
      <c r="R286" s="18">
        <f t="shared" si="35"/>
        <v>0</v>
      </c>
      <c r="S286" s="18"/>
      <c r="T286" s="18">
        <f t="shared" si="36"/>
        <v>-160000</v>
      </c>
      <c r="U286" s="18"/>
      <c r="V286" s="62"/>
      <c r="W286" s="62"/>
      <c r="X286" s="62"/>
      <c r="Y286" s="62"/>
      <c r="Z286" s="62"/>
      <c r="AA286" s="62"/>
      <c r="AB286" s="18">
        <f t="shared" si="37"/>
        <v>0</v>
      </c>
      <c r="AC286" s="16"/>
      <c r="AD286" s="62"/>
      <c r="AE286" s="62"/>
      <c r="AF286" s="62"/>
      <c r="AG286" s="62"/>
      <c r="AH286" s="62"/>
      <c r="AI286" s="62"/>
      <c r="AJ286" s="62"/>
      <c r="AK286" s="18">
        <f t="shared" si="38"/>
        <v>0</v>
      </c>
      <c r="AL286" s="3"/>
      <c r="AM286" s="18">
        <f t="shared" si="39"/>
        <v>0</v>
      </c>
    </row>
    <row r="287" spans="1:39" s="61" customFormat="1" hidden="1" outlineLevel="1" x14ac:dyDescent="0.15">
      <c r="B287" s="61" t="s">
        <v>197</v>
      </c>
      <c r="C287" s="62"/>
      <c r="D287" s="62"/>
      <c r="E287" s="62"/>
      <c r="F287" s="17"/>
      <c r="G287" s="62"/>
      <c r="H287" s="17"/>
      <c r="I287" s="18">
        <f t="shared" si="40"/>
        <v>0</v>
      </c>
      <c r="J287" s="16"/>
      <c r="K287" s="62"/>
      <c r="L287" s="62"/>
      <c r="M287" s="62"/>
      <c r="N287" s="62">
        <v>-727</v>
      </c>
      <c r="O287" s="17"/>
      <c r="P287" s="62"/>
      <c r="Q287" s="62"/>
      <c r="R287" s="18">
        <f t="shared" si="35"/>
        <v>-727</v>
      </c>
      <c r="S287" s="18"/>
      <c r="T287" s="18">
        <f t="shared" si="36"/>
        <v>-727</v>
      </c>
      <c r="U287" s="18"/>
      <c r="V287" s="62"/>
      <c r="W287" s="62"/>
      <c r="X287" s="62"/>
      <c r="Y287" s="62"/>
      <c r="Z287" s="62"/>
      <c r="AA287" s="62"/>
      <c r="AB287" s="18">
        <f t="shared" si="37"/>
        <v>0</v>
      </c>
      <c r="AC287" s="16"/>
      <c r="AD287" s="62"/>
      <c r="AE287" s="62"/>
      <c r="AF287" s="62"/>
      <c r="AG287" s="62">
        <v>-7965</v>
      </c>
      <c r="AH287" s="62"/>
      <c r="AI287" s="62"/>
      <c r="AJ287" s="62"/>
      <c r="AK287" s="18">
        <f t="shared" si="38"/>
        <v>-7965</v>
      </c>
      <c r="AL287" s="3"/>
      <c r="AM287" s="18">
        <f t="shared" si="39"/>
        <v>-7965</v>
      </c>
    </row>
    <row r="288" spans="1:39" s="61" customFormat="1" hidden="1" outlineLevel="1" x14ac:dyDescent="0.15">
      <c r="B288" s="61" t="s">
        <v>195</v>
      </c>
      <c r="C288" s="62"/>
      <c r="D288" s="62"/>
      <c r="E288" s="62"/>
      <c r="F288" s="17"/>
      <c r="G288" s="62"/>
      <c r="H288" s="17"/>
      <c r="I288" s="18">
        <f t="shared" si="40"/>
        <v>0</v>
      </c>
      <c r="J288" s="16"/>
      <c r="K288" s="62"/>
      <c r="L288" s="62"/>
      <c r="M288" s="62"/>
      <c r="N288" s="62">
        <v>-6686</v>
      </c>
      <c r="O288" s="17"/>
      <c r="P288" s="62"/>
      <c r="Q288" s="62"/>
      <c r="R288" s="18">
        <f t="shared" si="35"/>
        <v>-6686</v>
      </c>
      <c r="S288" s="18"/>
      <c r="T288" s="18">
        <f t="shared" si="36"/>
        <v>-6686</v>
      </c>
      <c r="U288" s="18"/>
      <c r="V288" s="62"/>
      <c r="W288" s="62"/>
      <c r="X288" s="62"/>
      <c r="Y288" s="62"/>
      <c r="Z288" s="62"/>
      <c r="AA288" s="62"/>
      <c r="AB288" s="18">
        <f t="shared" si="37"/>
        <v>0</v>
      </c>
      <c r="AC288" s="16"/>
      <c r="AD288" s="62"/>
      <c r="AE288" s="62"/>
      <c r="AF288" s="62"/>
      <c r="AG288" s="62">
        <v>-9262</v>
      </c>
      <c r="AH288" s="62"/>
      <c r="AI288" s="62"/>
      <c r="AJ288" s="62"/>
      <c r="AK288" s="18">
        <f t="shared" si="38"/>
        <v>-9262</v>
      </c>
      <c r="AL288" s="3"/>
      <c r="AM288" s="18">
        <f t="shared" si="39"/>
        <v>-9262</v>
      </c>
    </row>
    <row r="289" spans="1:39" s="61" customFormat="1" hidden="1" outlineLevel="1" x14ac:dyDescent="0.15">
      <c r="B289" s="61" t="s">
        <v>196</v>
      </c>
      <c r="C289" s="62"/>
      <c r="D289" s="62"/>
      <c r="E289" s="62"/>
      <c r="F289" s="17"/>
      <c r="G289" s="62"/>
      <c r="H289" s="17"/>
      <c r="I289" s="18">
        <f t="shared" si="40"/>
        <v>0</v>
      </c>
      <c r="J289" s="16"/>
      <c r="K289" s="62"/>
      <c r="L289" s="62"/>
      <c r="M289" s="62"/>
      <c r="N289" s="62">
        <v>-1628</v>
      </c>
      <c r="O289" s="17"/>
      <c r="P289" s="62"/>
      <c r="Q289" s="62"/>
      <c r="R289" s="18">
        <f t="shared" si="35"/>
        <v>-1628</v>
      </c>
      <c r="S289" s="18"/>
      <c r="T289" s="18">
        <f t="shared" si="36"/>
        <v>-1628</v>
      </c>
      <c r="U289" s="18"/>
      <c r="V289" s="62"/>
      <c r="W289" s="62"/>
      <c r="X289" s="62"/>
      <c r="Y289" s="62"/>
      <c r="Z289" s="62"/>
      <c r="AA289" s="62"/>
      <c r="AB289" s="18">
        <f t="shared" si="37"/>
        <v>0</v>
      </c>
      <c r="AC289" s="16"/>
      <c r="AD289" s="62"/>
      <c r="AE289" s="62"/>
      <c r="AF289" s="62"/>
      <c r="AG289" s="62">
        <v>-2464</v>
      </c>
      <c r="AH289" s="62"/>
      <c r="AI289" s="62"/>
      <c r="AJ289" s="62"/>
      <c r="AK289" s="18">
        <f t="shared" si="38"/>
        <v>-2464</v>
      </c>
      <c r="AL289" s="3"/>
      <c r="AM289" s="18">
        <f t="shared" si="39"/>
        <v>-2464</v>
      </c>
    </row>
    <row r="290" spans="1:39" s="61" customFormat="1" hidden="1" outlineLevel="1" x14ac:dyDescent="0.15">
      <c r="B290" s="61" t="s">
        <v>34</v>
      </c>
      <c r="C290" s="62">
        <v>-10982</v>
      </c>
      <c r="D290" s="62"/>
      <c r="E290" s="62"/>
      <c r="F290" s="17"/>
      <c r="G290" s="62"/>
      <c r="H290" s="17"/>
      <c r="I290" s="18">
        <f t="shared" si="40"/>
        <v>-10982</v>
      </c>
      <c r="J290" s="16"/>
      <c r="K290" s="62"/>
      <c r="L290" s="62"/>
      <c r="M290" s="62"/>
      <c r="N290" s="62"/>
      <c r="O290" s="17"/>
      <c r="P290" s="62"/>
      <c r="Q290" s="62"/>
      <c r="R290" s="18">
        <f t="shared" ref="R290:R336" si="46">SUM(K290:P290)</f>
        <v>0</v>
      </c>
      <c r="S290" s="18"/>
      <c r="T290" s="18">
        <f t="shared" ref="T290:T336" si="47">R290+I290</f>
        <v>-10982</v>
      </c>
      <c r="U290" s="18"/>
      <c r="V290" s="62">
        <v>-7208</v>
      </c>
      <c r="W290" s="62"/>
      <c r="X290" s="62"/>
      <c r="Y290" s="62"/>
      <c r="Z290" s="62"/>
      <c r="AA290" s="62"/>
      <c r="AB290" s="18">
        <f t="shared" ref="AB290:AB338" si="48">SUM(V290:Z290)</f>
        <v>-7208</v>
      </c>
      <c r="AC290" s="16"/>
      <c r="AD290" s="62"/>
      <c r="AE290" s="62"/>
      <c r="AF290" s="62"/>
      <c r="AG290" s="62"/>
      <c r="AH290" s="62"/>
      <c r="AI290" s="62"/>
      <c r="AJ290" s="62"/>
      <c r="AK290" s="18">
        <f t="shared" ref="AK290:AK338" si="49">SUM(AD290:AI290)</f>
        <v>0</v>
      </c>
      <c r="AL290" s="3"/>
      <c r="AM290" s="18">
        <f t="shared" ref="AM290:AM342" si="50">SUM(AB290,AK290)</f>
        <v>-7208</v>
      </c>
    </row>
    <row r="291" spans="1:39" s="61" customFormat="1" hidden="1" outlineLevel="1" x14ac:dyDescent="0.15">
      <c r="B291" s="61" t="s">
        <v>73</v>
      </c>
      <c r="C291" s="62"/>
      <c r="D291" s="62"/>
      <c r="E291" s="62">
        <v>-40029</v>
      </c>
      <c r="F291" s="17"/>
      <c r="G291" s="62"/>
      <c r="H291" s="17"/>
      <c r="I291" s="18">
        <f t="shared" ref="I291:I338" si="51">SUM(C291:G291)</f>
        <v>-40029</v>
      </c>
      <c r="J291" s="16"/>
      <c r="K291" s="62"/>
      <c r="L291" s="62"/>
      <c r="M291" s="62"/>
      <c r="N291" s="62"/>
      <c r="O291" s="17"/>
      <c r="P291" s="62"/>
      <c r="Q291" s="62"/>
      <c r="R291" s="18">
        <f t="shared" si="46"/>
        <v>0</v>
      </c>
      <c r="S291" s="18"/>
      <c r="T291" s="18">
        <f t="shared" si="47"/>
        <v>-40029</v>
      </c>
      <c r="U291" s="18"/>
      <c r="V291" s="62"/>
      <c r="W291" s="62"/>
      <c r="X291" s="62">
        <v>-78403</v>
      </c>
      <c r="Y291" s="62"/>
      <c r="Z291" s="62"/>
      <c r="AA291" s="62"/>
      <c r="AB291" s="18">
        <f t="shared" si="48"/>
        <v>-78403</v>
      </c>
      <c r="AC291" s="16"/>
      <c r="AD291" s="62"/>
      <c r="AE291" s="62"/>
      <c r="AF291" s="62"/>
      <c r="AG291" s="62"/>
      <c r="AH291" s="62"/>
      <c r="AI291" s="62"/>
      <c r="AJ291" s="62"/>
      <c r="AK291" s="18">
        <f t="shared" si="49"/>
        <v>0</v>
      </c>
      <c r="AL291" s="3"/>
      <c r="AM291" s="18">
        <f t="shared" si="50"/>
        <v>-78403</v>
      </c>
    </row>
    <row r="292" spans="1:39" collapsed="1" x14ac:dyDescent="0.15">
      <c r="A292" s="3" t="s">
        <v>90</v>
      </c>
      <c r="C292" s="18">
        <f>SUM(C282:C291)</f>
        <v>-10982</v>
      </c>
      <c r="D292" s="18">
        <f t="shared" ref="D292:AI292" si="52">SUM(D282:D291)</f>
        <v>0</v>
      </c>
      <c r="E292" s="18">
        <f t="shared" si="52"/>
        <v>-200029</v>
      </c>
      <c r="F292" s="17"/>
      <c r="G292" s="18">
        <f t="shared" si="52"/>
        <v>-3279</v>
      </c>
      <c r="H292" s="17"/>
      <c r="I292" s="18">
        <f t="shared" si="51"/>
        <v>-214290</v>
      </c>
      <c r="J292" s="16"/>
      <c r="K292" s="18">
        <f t="shared" si="52"/>
        <v>0</v>
      </c>
      <c r="L292" s="18">
        <f t="shared" si="52"/>
        <v>-97.67</v>
      </c>
      <c r="M292" s="18">
        <f t="shared" si="52"/>
        <v>-8108</v>
      </c>
      <c r="N292" s="18">
        <f t="shared" si="52"/>
        <v>-9041</v>
      </c>
      <c r="O292" s="17"/>
      <c r="P292" s="18">
        <f t="shared" si="52"/>
        <v>-4660.53</v>
      </c>
      <c r="Q292" s="18">
        <f t="shared" si="52"/>
        <v>0</v>
      </c>
      <c r="R292" s="18">
        <f t="shared" si="46"/>
        <v>-21907.199999999997</v>
      </c>
      <c r="S292" s="18"/>
      <c r="T292" s="18">
        <f t="shared" si="47"/>
        <v>-236197.2</v>
      </c>
      <c r="U292" s="18"/>
      <c r="V292" s="18">
        <f t="shared" si="52"/>
        <v>-7208</v>
      </c>
      <c r="W292" s="18">
        <f t="shared" si="52"/>
        <v>0</v>
      </c>
      <c r="X292" s="18">
        <f t="shared" si="52"/>
        <v>-78403</v>
      </c>
      <c r="Y292" s="18"/>
      <c r="Z292" s="18">
        <f t="shared" si="52"/>
        <v>-9092</v>
      </c>
      <c r="AA292" s="18"/>
      <c r="AB292" s="18">
        <f t="shared" si="48"/>
        <v>-94703</v>
      </c>
      <c r="AC292" s="16"/>
      <c r="AD292" s="18">
        <f t="shared" si="52"/>
        <v>0</v>
      </c>
      <c r="AE292" s="18">
        <f t="shared" si="52"/>
        <v>-9463.2800000000007</v>
      </c>
      <c r="AF292" s="18">
        <f t="shared" si="52"/>
        <v>-3350</v>
      </c>
      <c r="AG292" s="18">
        <f t="shared" si="52"/>
        <v>-20474</v>
      </c>
      <c r="AH292" s="18">
        <f t="shared" si="52"/>
        <v>-1117</v>
      </c>
      <c r="AI292" s="18">
        <f t="shared" si="52"/>
        <v>-1255.1300000000001</v>
      </c>
      <c r="AJ292" s="18"/>
      <c r="AK292" s="18">
        <f t="shared" si="49"/>
        <v>-35659.409999999996</v>
      </c>
      <c r="AM292" s="18">
        <f t="shared" si="50"/>
        <v>-130362.41</v>
      </c>
    </row>
    <row r="293" spans="1:39" s="63" customFormat="1" hidden="1" outlineLevel="1" x14ac:dyDescent="0.15">
      <c r="A293" s="63" t="s">
        <v>332</v>
      </c>
      <c r="B293" s="63" t="s">
        <v>240</v>
      </c>
      <c r="C293" s="64"/>
      <c r="D293" s="64"/>
      <c r="E293" s="64"/>
      <c r="F293" s="17"/>
      <c r="G293" s="64"/>
      <c r="H293" s="17"/>
      <c r="I293" s="18">
        <f t="shared" si="51"/>
        <v>0</v>
      </c>
      <c r="J293" s="16"/>
      <c r="K293" s="64"/>
      <c r="L293" s="64"/>
      <c r="M293" s="64"/>
      <c r="N293" s="64"/>
      <c r="O293" s="17"/>
      <c r="P293" s="64">
        <v>-1644.03</v>
      </c>
      <c r="Q293" s="64"/>
      <c r="R293" s="18">
        <f t="shared" si="46"/>
        <v>-1644.03</v>
      </c>
      <c r="S293" s="18"/>
      <c r="T293" s="18">
        <f t="shared" si="47"/>
        <v>-1644.03</v>
      </c>
      <c r="U293" s="18"/>
      <c r="V293" s="64"/>
      <c r="W293" s="64"/>
      <c r="X293" s="64"/>
      <c r="Y293" s="64"/>
      <c r="Z293" s="64"/>
      <c r="AA293" s="64"/>
      <c r="AB293" s="18">
        <f t="shared" si="48"/>
        <v>0</v>
      </c>
      <c r="AC293" s="16"/>
      <c r="AD293" s="64"/>
      <c r="AE293" s="64"/>
      <c r="AF293" s="64"/>
      <c r="AG293" s="64"/>
      <c r="AH293" s="64"/>
      <c r="AI293" s="64">
        <v>-703.1</v>
      </c>
      <c r="AJ293" s="64"/>
      <c r="AK293" s="18">
        <f t="shared" si="49"/>
        <v>-703.1</v>
      </c>
      <c r="AL293" s="3"/>
      <c r="AM293" s="18">
        <f t="shared" si="50"/>
        <v>-703.1</v>
      </c>
    </row>
    <row r="294" spans="1:39" s="63" customFormat="1" hidden="1" outlineLevel="1" x14ac:dyDescent="0.15">
      <c r="B294" s="63" t="s">
        <v>278</v>
      </c>
      <c r="C294" s="64"/>
      <c r="D294" s="64"/>
      <c r="E294" s="64"/>
      <c r="F294" s="17"/>
      <c r="G294" s="64"/>
      <c r="H294" s="17"/>
      <c r="I294" s="18">
        <f t="shared" si="51"/>
        <v>0</v>
      </c>
      <c r="J294" s="16"/>
      <c r="K294" s="64"/>
      <c r="L294" s="64"/>
      <c r="M294" s="64"/>
      <c r="N294" s="64"/>
      <c r="O294" s="17"/>
      <c r="P294" s="64"/>
      <c r="Q294" s="64"/>
      <c r="R294" s="18">
        <f t="shared" si="46"/>
        <v>0</v>
      </c>
      <c r="S294" s="18"/>
      <c r="T294" s="18">
        <f t="shared" si="47"/>
        <v>0</v>
      </c>
      <c r="U294" s="18"/>
      <c r="V294" s="64"/>
      <c r="W294" s="64"/>
      <c r="X294" s="64"/>
      <c r="Y294" s="64"/>
      <c r="Z294" s="64"/>
      <c r="AA294" s="64"/>
      <c r="AB294" s="18">
        <f t="shared" si="48"/>
        <v>0</v>
      </c>
      <c r="AC294" s="16"/>
      <c r="AD294" s="64"/>
      <c r="AE294" s="64"/>
      <c r="AF294" s="64"/>
      <c r="AG294" s="64"/>
      <c r="AH294" s="64">
        <v>-75</v>
      </c>
      <c r="AI294" s="64"/>
      <c r="AJ294" s="64"/>
      <c r="AK294" s="18">
        <f t="shared" si="49"/>
        <v>-75</v>
      </c>
      <c r="AL294" s="3"/>
      <c r="AM294" s="18">
        <f t="shared" si="50"/>
        <v>-75</v>
      </c>
    </row>
    <row r="295" spans="1:39" s="63" customFormat="1" hidden="1" outlineLevel="1" x14ac:dyDescent="0.15">
      <c r="B295" s="63" t="s">
        <v>261</v>
      </c>
      <c r="C295" s="64"/>
      <c r="D295" s="64"/>
      <c r="E295" s="64"/>
      <c r="F295" s="17"/>
      <c r="G295" s="64"/>
      <c r="H295" s="17"/>
      <c r="I295" s="18">
        <f t="shared" si="51"/>
        <v>0</v>
      </c>
      <c r="J295" s="16"/>
      <c r="K295" s="64"/>
      <c r="L295" s="64"/>
      <c r="M295" s="64">
        <v>-68</v>
      </c>
      <c r="N295" s="64"/>
      <c r="O295" s="17"/>
      <c r="P295" s="64"/>
      <c r="Q295" s="64"/>
      <c r="R295" s="18">
        <f t="shared" si="46"/>
        <v>-68</v>
      </c>
      <c r="S295" s="18"/>
      <c r="T295" s="18">
        <f t="shared" si="47"/>
        <v>-68</v>
      </c>
      <c r="U295" s="18"/>
      <c r="V295" s="64"/>
      <c r="W295" s="64"/>
      <c r="X295" s="64"/>
      <c r="Y295" s="64"/>
      <c r="Z295" s="64"/>
      <c r="AA295" s="64"/>
      <c r="AB295" s="18">
        <f t="shared" si="48"/>
        <v>0</v>
      </c>
      <c r="AC295" s="16"/>
      <c r="AD295" s="64"/>
      <c r="AE295" s="64"/>
      <c r="AF295" s="64">
        <v>-65</v>
      </c>
      <c r="AG295" s="64"/>
      <c r="AH295" s="64"/>
      <c r="AI295" s="64"/>
      <c r="AJ295" s="64"/>
      <c r="AK295" s="18">
        <f t="shared" si="49"/>
        <v>-65</v>
      </c>
      <c r="AL295" s="3"/>
      <c r="AM295" s="18">
        <f t="shared" si="50"/>
        <v>-65</v>
      </c>
    </row>
    <row r="296" spans="1:39" s="63" customFormat="1" hidden="1" outlineLevel="1" x14ac:dyDescent="0.15">
      <c r="B296" s="63" t="s">
        <v>123</v>
      </c>
      <c r="C296" s="64"/>
      <c r="D296" s="64"/>
      <c r="E296" s="64"/>
      <c r="F296" s="17"/>
      <c r="G296" s="64"/>
      <c r="H296" s="17"/>
      <c r="I296" s="18">
        <f t="shared" si="51"/>
        <v>0</v>
      </c>
      <c r="J296" s="16"/>
      <c r="K296" s="64">
        <v>-94</v>
      </c>
      <c r="L296" s="64"/>
      <c r="M296" s="64"/>
      <c r="N296" s="64"/>
      <c r="O296" s="17"/>
      <c r="P296" s="64"/>
      <c r="Q296" s="64"/>
      <c r="R296" s="18">
        <f t="shared" si="46"/>
        <v>-94</v>
      </c>
      <c r="S296" s="18"/>
      <c r="T296" s="18">
        <f t="shared" si="47"/>
        <v>-94</v>
      </c>
      <c r="U296" s="18"/>
      <c r="V296" s="64"/>
      <c r="W296" s="64"/>
      <c r="X296" s="64"/>
      <c r="Y296" s="64"/>
      <c r="Z296" s="64"/>
      <c r="AA296" s="64"/>
      <c r="AB296" s="18">
        <f t="shared" si="48"/>
        <v>0</v>
      </c>
      <c r="AC296" s="16"/>
      <c r="AD296" s="64">
        <v>-89</v>
      </c>
      <c r="AE296" s="64"/>
      <c r="AF296" s="64"/>
      <c r="AG296" s="64"/>
      <c r="AH296" s="64"/>
      <c r="AI296" s="64"/>
      <c r="AJ296" s="64"/>
      <c r="AK296" s="18">
        <f t="shared" si="49"/>
        <v>-89</v>
      </c>
      <c r="AL296" s="3"/>
      <c r="AM296" s="18">
        <f t="shared" si="50"/>
        <v>-89</v>
      </c>
    </row>
    <row r="297" spans="1:39" s="63" customFormat="1" hidden="1" outlineLevel="1" x14ac:dyDescent="0.15">
      <c r="B297" s="63" t="s">
        <v>109</v>
      </c>
      <c r="C297" s="64"/>
      <c r="D297" s="64"/>
      <c r="E297" s="64"/>
      <c r="F297" s="17"/>
      <c r="G297" s="64"/>
      <c r="H297" s="17"/>
      <c r="I297" s="18">
        <f t="shared" si="51"/>
        <v>0</v>
      </c>
      <c r="J297" s="16"/>
      <c r="K297" s="64"/>
      <c r="L297" s="64"/>
      <c r="M297" s="64"/>
      <c r="N297" s="64"/>
      <c r="O297" s="17"/>
      <c r="P297" s="64"/>
      <c r="Q297" s="64"/>
      <c r="R297" s="18">
        <f t="shared" si="46"/>
        <v>0</v>
      </c>
      <c r="S297" s="18"/>
      <c r="T297" s="18">
        <f t="shared" si="47"/>
        <v>0</v>
      </c>
      <c r="U297" s="18"/>
      <c r="V297" s="64"/>
      <c r="W297" s="64"/>
      <c r="X297" s="64"/>
      <c r="Y297" s="64"/>
      <c r="Z297" s="64">
        <v>-205</v>
      </c>
      <c r="AA297" s="64"/>
      <c r="AB297" s="18">
        <f t="shared" si="48"/>
        <v>-205</v>
      </c>
      <c r="AC297" s="16"/>
      <c r="AD297" s="64"/>
      <c r="AE297" s="64"/>
      <c r="AF297" s="64"/>
      <c r="AG297" s="64"/>
      <c r="AH297" s="64"/>
      <c r="AI297" s="64"/>
      <c r="AJ297" s="64"/>
      <c r="AK297" s="18">
        <f t="shared" si="49"/>
        <v>0</v>
      </c>
      <c r="AL297" s="3"/>
      <c r="AM297" s="18">
        <f t="shared" si="50"/>
        <v>-205</v>
      </c>
    </row>
    <row r="298" spans="1:39" s="63" customFormat="1" hidden="1" outlineLevel="1" x14ac:dyDescent="0.15">
      <c r="B298" s="63" t="s">
        <v>58</v>
      </c>
      <c r="C298" s="64"/>
      <c r="D298" s="64">
        <v>-10638</v>
      </c>
      <c r="E298" s="64"/>
      <c r="F298" s="17"/>
      <c r="G298" s="64"/>
      <c r="H298" s="17"/>
      <c r="I298" s="18">
        <f t="shared" si="51"/>
        <v>-10638</v>
      </c>
      <c r="J298" s="16"/>
      <c r="K298" s="64"/>
      <c r="L298" s="64"/>
      <c r="M298" s="64"/>
      <c r="N298" s="64"/>
      <c r="O298" s="17"/>
      <c r="P298" s="64"/>
      <c r="Q298" s="64"/>
      <c r="R298" s="18">
        <f t="shared" si="46"/>
        <v>0</v>
      </c>
      <c r="S298" s="18"/>
      <c r="T298" s="18">
        <f t="shared" si="47"/>
        <v>-10638</v>
      </c>
      <c r="U298" s="18"/>
      <c r="V298" s="64"/>
      <c r="W298" s="64">
        <v>-8739</v>
      </c>
      <c r="X298" s="64"/>
      <c r="Y298" s="64"/>
      <c r="Z298" s="64"/>
      <c r="AA298" s="64"/>
      <c r="AB298" s="18">
        <f t="shared" si="48"/>
        <v>-8739</v>
      </c>
      <c r="AC298" s="16"/>
      <c r="AD298" s="64"/>
      <c r="AE298" s="64"/>
      <c r="AF298" s="64"/>
      <c r="AG298" s="64"/>
      <c r="AH298" s="64"/>
      <c r="AI298" s="64"/>
      <c r="AJ298" s="64"/>
      <c r="AK298" s="18">
        <f t="shared" si="49"/>
        <v>0</v>
      </c>
      <c r="AL298" s="3"/>
      <c r="AM298" s="18">
        <f t="shared" si="50"/>
        <v>-8739</v>
      </c>
    </row>
    <row r="299" spans="1:39" s="63" customFormat="1" hidden="1" outlineLevel="1" x14ac:dyDescent="0.15">
      <c r="B299" s="63" t="s">
        <v>89</v>
      </c>
      <c r="C299" s="64"/>
      <c r="D299" s="64"/>
      <c r="E299" s="64"/>
      <c r="F299" s="17"/>
      <c r="G299" s="64">
        <v>-16250</v>
      </c>
      <c r="H299" s="17"/>
      <c r="I299" s="18">
        <f t="shared" si="51"/>
        <v>-16250</v>
      </c>
      <c r="J299" s="16"/>
      <c r="K299" s="64"/>
      <c r="L299" s="64"/>
      <c r="M299" s="64"/>
      <c r="N299" s="64"/>
      <c r="O299" s="17"/>
      <c r="P299" s="64"/>
      <c r="Q299" s="64"/>
      <c r="R299" s="18">
        <f t="shared" si="46"/>
        <v>0</v>
      </c>
      <c r="S299" s="18"/>
      <c r="T299" s="18">
        <f t="shared" si="47"/>
        <v>-16250</v>
      </c>
      <c r="U299" s="18"/>
      <c r="V299" s="64"/>
      <c r="W299" s="64"/>
      <c r="X299" s="64"/>
      <c r="Y299" s="64"/>
      <c r="Z299" s="64">
        <v>-30000</v>
      </c>
      <c r="AA299" s="64"/>
      <c r="AB299" s="18">
        <f t="shared" si="48"/>
        <v>-30000</v>
      </c>
      <c r="AC299" s="16"/>
      <c r="AD299" s="64"/>
      <c r="AE299" s="64"/>
      <c r="AF299" s="64"/>
      <c r="AG299" s="64"/>
      <c r="AH299" s="64"/>
      <c r="AI299" s="64"/>
      <c r="AJ299" s="64"/>
      <c r="AK299" s="18">
        <f t="shared" si="49"/>
        <v>0</v>
      </c>
      <c r="AL299" s="3"/>
      <c r="AM299" s="18">
        <f t="shared" si="50"/>
        <v>-30000</v>
      </c>
    </row>
    <row r="300" spans="1:39" collapsed="1" x14ac:dyDescent="0.15">
      <c r="A300" s="3" t="s">
        <v>332</v>
      </c>
      <c r="C300" s="18">
        <f>SUM(C293:C299)</f>
        <v>0</v>
      </c>
      <c r="D300" s="18">
        <f t="shared" ref="D300:AI300" si="53">SUM(D293:D299)</f>
        <v>-10638</v>
      </c>
      <c r="E300" s="18">
        <f t="shared" si="53"/>
        <v>0</v>
      </c>
      <c r="F300" s="17"/>
      <c r="G300" s="18">
        <f t="shared" si="53"/>
        <v>-16250</v>
      </c>
      <c r="H300" s="17"/>
      <c r="I300" s="18">
        <f t="shared" si="51"/>
        <v>-26888</v>
      </c>
      <c r="J300" s="16"/>
      <c r="K300" s="18">
        <f t="shared" si="53"/>
        <v>-94</v>
      </c>
      <c r="L300" s="18">
        <f t="shared" si="53"/>
        <v>0</v>
      </c>
      <c r="M300" s="18">
        <f t="shared" si="53"/>
        <v>-68</v>
      </c>
      <c r="N300" s="18">
        <f t="shared" si="53"/>
        <v>0</v>
      </c>
      <c r="O300" s="17"/>
      <c r="P300" s="18">
        <f t="shared" si="53"/>
        <v>-1644.03</v>
      </c>
      <c r="Q300" s="18">
        <f t="shared" si="53"/>
        <v>0</v>
      </c>
      <c r="R300" s="18">
        <f t="shared" si="46"/>
        <v>-1806.03</v>
      </c>
      <c r="S300" s="18"/>
      <c r="T300" s="18">
        <f t="shared" si="47"/>
        <v>-28694.03</v>
      </c>
      <c r="U300" s="18"/>
      <c r="V300" s="18">
        <f t="shared" si="53"/>
        <v>0</v>
      </c>
      <c r="W300" s="18">
        <f t="shared" si="53"/>
        <v>-8739</v>
      </c>
      <c r="X300" s="18">
        <f t="shared" si="53"/>
        <v>0</v>
      </c>
      <c r="Y300" s="18"/>
      <c r="Z300" s="18">
        <f t="shared" si="53"/>
        <v>-30205</v>
      </c>
      <c r="AA300" s="18"/>
      <c r="AB300" s="18">
        <f t="shared" si="48"/>
        <v>-38944</v>
      </c>
      <c r="AC300" s="16"/>
      <c r="AD300" s="18">
        <f t="shared" si="53"/>
        <v>-89</v>
      </c>
      <c r="AE300" s="18">
        <f t="shared" si="53"/>
        <v>0</v>
      </c>
      <c r="AF300" s="18">
        <f t="shared" si="53"/>
        <v>-65</v>
      </c>
      <c r="AG300" s="18">
        <f t="shared" si="53"/>
        <v>0</v>
      </c>
      <c r="AH300" s="18">
        <f t="shared" si="53"/>
        <v>-75</v>
      </c>
      <c r="AI300" s="18">
        <f t="shared" si="53"/>
        <v>-703.1</v>
      </c>
      <c r="AJ300" s="18"/>
      <c r="AK300" s="18">
        <f t="shared" si="49"/>
        <v>-932.1</v>
      </c>
      <c r="AM300" s="18">
        <f t="shared" si="50"/>
        <v>-39876.1</v>
      </c>
    </row>
    <row r="301" spans="1:39" s="31" customFormat="1" hidden="1" outlineLevel="1" x14ac:dyDescent="0.15">
      <c r="A301" s="31" t="s">
        <v>333</v>
      </c>
      <c r="B301" s="31" t="s">
        <v>154</v>
      </c>
      <c r="C301" s="32"/>
      <c r="D301" s="32"/>
      <c r="E301" s="32"/>
      <c r="F301" s="17"/>
      <c r="G301" s="32"/>
      <c r="H301" s="17"/>
      <c r="I301" s="18">
        <f t="shared" si="51"/>
        <v>0</v>
      </c>
      <c r="J301" s="16"/>
      <c r="K301" s="32"/>
      <c r="L301" s="32">
        <v>-1326</v>
      </c>
      <c r="M301" s="32"/>
      <c r="N301" s="32"/>
      <c r="O301" s="17"/>
      <c r="P301" s="32"/>
      <c r="Q301" s="32"/>
      <c r="R301" s="18">
        <f t="shared" si="46"/>
        <v>-1326</v>
      </c>
      <c r="S301" s="18"/>
      <c r="T301" s="18">
        <f t="shared" si="47"/>
        <v>-1326</v>
      </c>
      <c r="U301" s="18"/>
      <c r="V301" s="32"/>
      <c r="W301" s="32"/>
      <c r="X301" s="32"/>
      <c r="Y301" s="32"/>
      <c r="Z301" s="32"/>
      <c r="AA301" s="32"/>
      <c r="AB301" s="18">
        <f t="shared" si="48"/>
        <v>0</v>
      </c>
      <c r="AC301" s="16"/>
      <c r="AD301" s="32"/>
      <c r="AE301" s="32">
        <v>-1550</v>
      </c>
      <c r="AF301" s="32"/>
      <c r="AG301" s="32"/>
      <c r="AH301" s="32"/>
      <c r="AI301" s="32"/>
      <c r="AJ301" s="32"/>
      <c r="AK301" s="18">
        <f t="shared" si="49"/>
        <v>-1550</v>
      </c>
      <c r="AL301" s="3"/>
      <c r="AM301" s="18">
        <f t="shared" si="50"/>
        <v>-1550</v>
      </c>
    </row>
    <row r="302" spans="1:39" s="31" customFormat="1" hidden="1" outlineLevel="1" x14ac:dyDescent="0.15">
      <c r="B302" s="31" t="s">
        <v>263</v>
      </c>
      <c r="C302" s="32"/>
      <c r="D302" s="32"/>
      <c r="E302" s="32"/>
      <c r="F302" s="17"/>
      <c r="G302" s="32"/>
      <c r="H302" s="17"/>
      <c r="I302" s="18">
        <f t="shared" si="51"/>
        <v>0</v>
      </c>
      <c r="J302" s="16"/>
      <c r="K302" s="32"/>
      <c r="L302" s="32"/>
      <c r="M302" s="32">
        <v>-1655</v>
      </c>
      <c r="N302" s="32"/>
      <c r="O302" s="17"/>
      <c r="P302" s="32"/>
      <c r="Q302" s="32"/>
      <c r="R302" s="18">
        <f t="shared" si="46"/>
        <v>-1655</v>
      </c>
      <c r="S302" s="18"/>
      <c r="T302" s="18">
        <f t="shared" si="47"/>
        <v>-1655</v>
      </c>
      <c r="U302" s="18"/>
      <c r="V302" s="32"/>
      <c r="W302" s="32"/>
      <c r="X302" s="32"/>
      <c r="Y302" s="32"/>
      <c r="Z302" s="32"/>
      <c r="AA302" s="32"/>
      <c r="AB302" s="18">
        <f t="shared" si="48"/>
        <v>0</v>
      </c>
      <c r="AC302" s="16"/>
      <c r="AD302" s="32"/>
      <c r="AE302" s="32"/>
      <c r="AF302" s="32">
        <v>-1642</v>
      </c>
      <c r="AG302" s="32"/>
      <c r="AH302" s="32"/>
      <c r="AI302" s="32"/>
      <c r="AJ302" s="32"/>
      <c r="AK302" s="18">
        <f t="shared" si="49"/>
        <v>-1642</v>
      </c>
      <c r="AL302" s="3"/>
      <c r="AM302" s="18">
        <f t="shared" si="50"/>
        <v>-1642</v>
      </c>
    </row>
    <row r="303" spans="1:39" s="31" customFormat="1" hidden="1" outlineLevel="1" x14ac:dyDescent="0.15">
      <c r="B303" s="31" t="s">
        <v>3</v>
      </c>
      <c r="C303" s="32"/>
      <c r="D303" s="32"/>
      <c r="E303" s="32"/>
      <c r="F303" s="17"/>
      <c r="G303" s="32"/>
      <c r="H303" s="17"/>
      <c r="I303" s="18">
        <f t="shared" si="51"/>
        <v>0</v>
      </c>
      <c r="J303" s="16"/>
      <c r="K303" s="32"/>
      <c r="L303" s="32"/>
      <c r="M303" s="32"/>
      <c r="N303" s="32"/>
      <c r="O303" s="17"/>
      <c r="P303" s="32"/>
      <c r="Q303" s="32"/>
      <c r="R303" s="18">
        <f t="shared" si="46"/>
        <v>0</v>
      </c>
      <c r="S303" s="18"/>
      <c r="T303" s="18">
        <f t="shared" si="47"/>
        <v>0</v>
      </c>
      <c r="U303" s="18"/>
      <c r="V303" s="32"/>
      <c r="W303" s="32"/>
      <c r="X303" s="32"/>
      <c r="Y303" s="32"/>
      <c r="Z303" s="32"/>
      <c r="AA303" s="32"/>
      <c r="AB303" s="18">
        <f t="shared" si="48"/>
        <v>0</v>
      </c>
      <c r="AC303" s="16"/>
      <c r="AD303" s="32"/>
      <c r="AE303" s="32"/>
      <c r="AF303" s="32"/>
      <c r="AG303" s="32">
        <v>-400</v>
      </c>
      <c r="AH303" s="32"/>
      <c r="AI303" s="32"/>
      <c r="AJ303" s="32"/>
      <c r="AK303" s="18">
        <f t="shared" si="49"/>
        <v>-400</v>
      </c>
      <c r="AL303" s="3"/>
      <c r="AM303" s="18">
        <f t="shared" si="50"/>
        <v>-400</v>
      </c>
    </row>
    <row r="304" spans="1:39" s="31" customFormat="1" hidden="1" outlineLevel="1" x14ac:dyDescent="0.15">
      <c r="B304" s="31" t="s">
        <v>57</v>
      </c>
      <c r="C304" s="32"/>
      <c r="D304" s="32">
        <v>-9422</v>
      </c>
      <c r="E304" s="32"/>
      <c r="F304" s="17"/>
      <c r="G304" s="32"/>
      <c r="H304" s="17"/>
      <c r="I304" s="18">
        <f t="shared" si="51"/>
        <v>-9422</v>
      </c>
      <c r="J304" s="16"/>
      <c r="K304" s="32"/>
      <c r="L304" s="32"/>
      <c r="M304" s="32"/>
      <c r="N304" s="32"/>
      <c r="O304" s="17"/>
      <c r="P304" s="32"/>
      <c r="Q304" s="32"/>
      <c r="R304" s="18">
        <f t="shared" si="46"/>
        <v>0</v>
      </c>
      <c r="S304" s="18"/>
      <c r="T304" s="18">
        <f t="shared" si="47"/>
        <v>-9422</v>
      </c>
      <c r="U304" s="18"/>
      <c r="V304" s="32"/>
      <c r="W304" s="32">
        <v>-13294</v>
      </c>
      <c r="X304" s="32"/>
      <c r="Y304" s="32"/>
      <c r="Z304" s="32"/>
      <c r="AA304" s="32"/>
      <c r="AB304" s="18">
        <f t="shared" si="48"/>
        <v>-13294</v>
      </c>
      <c r="AC304" s="16"/>
      <c r="AD304" s="32"/>
      <c r="AE304" s="32"/>
      <c r="AF304" s="32"/>
      <c r="AG304" s="32"/>
      <c r="AH304" s="32"/>
      <c r="AI304" s="32"/>
      <c r="AJ304" s="32"/>
      <c r="AK304" s="18">
        <f t="shared" si="49"/>
        <v>0</v>
      </c>
      <c r="AL304" s="3"/>
      <c r="AM304" s="18">
        <f t="shared" si="50"/>
        <v>-13294</v>
      </c>
    </row>
    <row r="305" spans="1:39" collapsed="1" x14ac:dyDescent="0.15">
      <c r="A305" s="3" t="s">
        <v>333</v>
      </c>
      <c r="C305" s="18">
        <f>SUM(C301:C304)</f>
        <v>0</v>
      </c>
      <c r="D305" s="18">
        <f t="shared" ref="D305:AI305" si="54">SUM(D301:D304)</f>
        <v>-9422</v>
      </c>
      <c r="E305" s="18">
        <f t="shared" si="54"/>
        <v>0</v>
      </c>
      <c r="F305" s="17"/>
      <c r="G305" s="18">
        <f t="shared" si="54"/>
        <v>0</v>
      </c>
      <c r="H305" s="17"/>
      <c r="I305" s="18">
        <f t="shared" si="51"/>
        <v>-9422</v>
      </c>
      <c r="J305" s="16"/>
      <c r="K305" s="18">
        <f t="shared" si="54"/>
        <v>0</v>
      </c>
      <c r="L305" s="18">
        <f t="shared" si="54"/>
        <v>-1326</v>
      </c>
      <c r="M305" s="18">
        <f t="shared" si="54"/>
        <v>-1655</v>
      </c>
      <c r="N305" s="18">
        <f t="shared" si="54"/>
        <v>0</v>
      </c>
      <c r="O305" s="17"/>
      <c r="P305" s="18">
        <f t="shared" si="54"/>
        <v>0</v>
      </c>
      <c r="Q305" s="18">
        <f t="shared" si="54"/>
        <v>0</v>
      </c>
      <c r="R305" s="18">
        <f t="shared" si="46"/>
        <v>-2981</v>
      </c>
      <c r="S305" s="18"/>
      <c r="T305" s="18">
        <f t="shared" si="47"/>
        <v>-12403</v>
      </c>
      <c r="U305" s="18"/>
      <c r="V305" s="18">
        <f t="shared" si="54"/>
        <v>0</v>
      </c>
      <c r="W305" s="18">
        <f t="shared" si="54"/>
        <v>-13294</v>
      </c>
      <c r="X305" s="18">
        <f t="shared" si="54"/>
        <v>0</v>
      </c>
      <c r="Y305" s="18"/>
      <c r="Z305" s="18">
        <f t="shared" si="54"/>
        <v>0</v>
      </c>
      <c r="AA305" s="18"/>
      <c r="AB305" s="18">
        <f t="shared" si="48"/>
        <v>-13294</v>
      </c>
      <c r="AC305" s="16"/>
      <c r="AD305" s="18">
        <f t="shared" si="54"/>
        <v>0</v>
      </c>
      <c r="AE305" s="18">
        <f t="shared" si="54"/>
        <v>-1550</v>
      </c>
      <c r="AF305" s="18">
        <f t="shared" si="54"/>
        <v>-1642</v>
      </c>
      <c r="AG305" s="18">
        <f t="shared" si="54"/>
        <v>-400</v>
      </c>
      <c r="AH305" s="18">
        <f t="shared" si="54"/>
        <v>0</v>
      </c>
      <c r="AI305" s="18">
        <f t="shared" si="54"/>
        <v>0</v>
      </c>
      <c r="AJ305" s="18"/>
      <c r="AK305" s="18">
        <f t="shared" si="49"/>
        <v>-3592</v>
      </c>
      <c r="AM305" s="18">
        <f t="shared" si="50"/>
        <v>-16886</v>
      </c>
    </row>
    <row r="306" spans="1:39" s="12" customFormat="1" hidden="1" outlineLevel="1" x14ac:dyDescent="0.15">
      <c r="A306" s="12" t="s">
        <v>334</v>
      </c>
      <c r="B306" s="12" t="s">
        <v>143</v>
      </c>
      <c r="C306" s="16"/>
      <c r="D306" s="16"/>
      <c r="E306" s="16"/>
      <c r="F306" s="17"/>
      <c r="G306" s="16"/>
      <c r="H306" s="17"/>
      <c r="I306" s="18">
        <f t="shared" si="51"/>
        <v>0</v>
      </c>
      <c r="J306" s="16"/>
      <c r="K306" s="16"/>
      <c r="L306" s="16">
        <v>-1453.16</v>
      </c>
      <c r="M306" s="16"/>
      <c r="N306" s="16"/>
      <c r="O306" s="17"/>
      <c r="P306" s="16"/>
      <c r="Q306" s="16"/>
      <c r="R306" s="18">
        <f t="shared" si="46"/>
        <v>-1453.16</v>
      </c>
      <c r="S306" s="18"/>
      <c r="T306" s="18">
        <f t="shared" si="47"/>
        <v>-1453.16</v>
      </c>
      <c r="U306" s="18"/>
      <c r="V306" s="16"/>
      <c r="W306" s="16"/>
      <c r="X306" s="16"/>
      <c r="Y306" s="16"/>
      <c r="Z306" s="16"/>
      <c r="AA306" s="16"/>
      <c r="AB306" s="18">
        <f t="shared" si="48"/>
        <v>0</v>
      </c>
      <c r="AC306" s="16"/>
      <c r="AD306" s="16"/>
      <c r="AE306" s="16">
        <v>-1915.86</v>
      </c>
      <c r="AF306" s="16"/>
      <c r="AG306" s="16"/>
      <c r="AH306" s="16"/>
      <c r="AI306" s="16"/>
      <c r="AJ306" s="16"/>
      <c r="AK306" s="18">
        <f t="shared" si="49"/>
        <v>-1915.86</v>
      </c>
      <c r="AL306" s="3"/>
      <c r="AM306" s="18">
        <f t="shared" si="50"/>
        <v>-1915.86</v>
      </c>
    </row>
    <row r="307" spans="1:39" s="12" customFormat="1" hidden="1" outlineLevel="1" x14ac:dyDescent="0.15">
      <c r="B307" s="12" t="s">
        <v>35</v>
      </c>
      <c r="C307" s="16">
        <v>-13910</v>
      </c>
      <c r="D307" s="16"/>
      <c r="E307" s="16"/>
      <c r="F307" s="17"/>
      <c r="G307" s="16"/>
      <c r="H307" s="17"/>
      <c r="I307" s="18">
        <f t="shared" si="51"/>
        <v>-13910</v>
      </c>
      <c r="J307" s="16"/>
      <c r="K307" s="16"/>
      <c r="L307" s="16"/>
      <c r="M307" s="16"/>
      <c r="N307" s="16"/>
      <c r="O307" s="17"/>
      <c r="P307" s="16"/>
      <c r="Q307" s="16"/>
      <c r="R307" s="18">
        <f t="shared" si="46"/>
        <v>0</v>
      </c>
      <c r="S307" s="18"/>
      <c r="T307" s="18">
        <f t="shared" si="47"/>
        <v>-13910</v>
      </c>
      <c r="U307" s="18"/>
      <c r="V307" s="16">
        <v>-26515</v>
      </c>
      <c r="W307" s="16"/>
      <c r="X307" s="16"/>
      <c r="Y307" s="16"/>
      <c r="Z307" s="16"/>
      <c r="AA307" s="16"/>
      <c r="AB307" s="18">
        <f t="shared" si="48"/>
        <v>-26515</v>
      </c>
      <c r="AC307" s="16"/>
      <c r="AD307" s="16"/>
      <c r="AE307" s="16"/>
      <c r="AF307" s="16"/>
      <c r="AG307" s="16"/>
      <c r="AH307" s="16"/>
      <c r="AI307" s="16"/>
      <c r="AJ307" s="16"/>
      <c r="AK307" s="18">
        <f t="shared" si="49"/>
        <v>0</v>
      </c>
      <c r="AL307" s="3"/>
      <c r="AM307" s="18">
        <f t="shared" si="50"/>
        <v>-26515</v>
      </c>
    </row>
    <row r="308" spans="1:39" s="12" customFormat="1" hidden="1" outlineLevel="1" x14ac:dyDescent="0.15">
      <c r="B308" s="12" t="s">
        <v>199</v>
      </c>
      <c r="C308" s="16"/>
      <c r="D308" s="16"/>
      <c r="E308" s="16"/>
      <c r="F308" s="17"/>
      <c r="G308" s="16"/>
      <c r="H308" s="17"/>
      <c r="I308" s="18">
        <f t="shared" si="51"/>
        <v>0</v>
      </c>
      <c r="J308" s="16"/>
      <c r="K308" s="16"/>
      <c r="L308" s="16"/>
      <c r="M308" s="16"/>
      <c r="N308" s="16">
        <v>-550</v>
      </c>
      <c r="O308" s="17"/>
      <c r="P308" s="16"/>
      <c r="Q308" s="16"/>
      <c r="R308" s="18">
        <f t="shared" si="46"/>
        <v>-550</v>
      </c>
      <c r="S308" s="18"/>
      <c r="T308" s="18">
        <f t="shared" si="47"/>
        <v>-550</v>
      </c>
      <c r="U308" s="18"/>
      <c r="V308" s="16"/>
      <c r="W308" s="16"/>
      <c r="X308" s="16"/>
      <c r="Y308" s="16"/>
      <c r="Z308" s="16"/>
      <c r="AA308" s="16"/>
      <c r="AB308" s="18">
        <f t="shared" si="48"/>
        <v>0</v>
      </c>
      <c r="AC308" s="16"/>
      <c r="AD308" s="16"/>
      <c r="AE308" s="16"/>
      <c r="AF308" s="16"/>
      <c r="AG308" s="16"/>
      <c r="AH308" s="16"/>
      <c r="AI308" s="16"/>
      <c r="AJ308" s="16"/>
      <c r="AK308" s="18">
        <f t="shared" si="49"/>
        <v>0</v>
      </c>
      <c r="AL308" s="3"/>
      <c r="AM308" s="18">
        <f t="shared" si="50"/>
        <v>0</v>
      </c>
    </row>
    <row r="309" spans="1:39" collapsed="1" x14ac:dyDescent="0.15">
      <c r="A309" s="3" t="s">
        <v>334</v>
      </c>
      <c r="C309" s="18">
        <f>SUM(C306:C308)</f>
        <v>-13910</v>
      </c>
      <c r="D309" s="18">
        <f t="shared" ref="D309:AI309" si="55">SUM(D306:D308)</f>
        <v>0</v>
      </c>
      <c r="E309" s="18">
        <f t="shared" si="55"/>
        <v>0</v>
      </c>
      <c r="F309" s="17"/>
      <c r="G309" s="18">
        <f t="shared" si="55"/>
        <v>0</v>
      </c>
      <c r="H309" s="17"/>
      <c r="I309" s="18">
        <f t="shared" si="51"/>
        <v>-13910</v>
      </c>
      <c r="J309" s="16"/>
      <c r="K309" s="18">
        <f t="shared" si="55"/>
        <v>0</v>
      </c>
      <c r="L309" s="18">
        <f t="shared" si="55"/>
        <v>-1453.16</v>
      </c>
      <c r="M309" s="18">
        <f t="shared" si="55"/>
        <v>0</v>
      </c>
      <c r="N309" s="18">
        <f t="shared" si="55"/>
        <v>-550</v>
      </c>
      <c r="O309" s="17"/>
      <c r="P309" s="18">
        <f t="shared" si="55"/>
        <v>0</v>
      </c>
      <c r="Q309" s="18">
        <f t="shared" si="55"/>
        <v>0</v>
      </c>
      <c r="R309" s="18">
        <f t="shared" si="46"/>
        <v>-2003.16</v>
      </c>
      <c r="S309" s="18"/>
      <c r="T309" s="18">
        <f t="shared" si="47"/>
        <v>-15913.16</v>
      </c>
      <c r="U309" s="18"/>
      <c r="V309" s="18">
        <f t="shared" si="55"/>
        <v>-26515</v>
      </c>
      <c r="W309" s="18">
        <f t="shared" si="55"/>
        <v>0</v>
      </c>
      <c r="X309" s="18">
        <f t="shared" si="55"/>
        <v>0</v>
      </c>
      <c r="Y309" s="18"/>
      <c r="Z309" s="18">
        <f t="shared" si="55"/>
        <v>0</v>
      </c>
      <c r="AA309" s="18"/>
      <c r="AB309" s="18">
        <f t="shared" si="48"/>
        <v>-26515</v>
      </c>
      <c r="AC309" s="16"/>
      <c r="AD309" s="18">
        <f t="shared" si="55"/>
        <v>0</v>
      </c>
      <c r="AE309" s="18">
        <f t="shared" si="55"/>
        <v>-1915.86</v>
      </c>
      <c r="AF309" s="18">
        <f t="shared" si="55"/>
        <v>0</v>
      </c>
      <c r="AG309" s="18">
        <f t="shared" si="55"/>
        <v>0</v>
      </c>
      <c r="AH309" s="18">
        <f t="shared" si="55"/>
        <v>0</v>
      </c>
      <c r="AI309" s="18">
        <f t="shared" si="55"/>
        <v>0</v>
      </c>
      <c r="AJ309" s="18"/>
      <c r="AK309" s="18">
        <f t="shared" si="49"/>
        <v>-1915.86</v>
      </c>
      <c r="AM309" s="18">
        <f t="shared" si="50"/>
        <v>-28430.86</v>
      </c>
    </row>
    <row r="310" spans="1:39" s="65" customFormat="1" hidden="1" outlineLevel="1" x14ac:dyDescent="0.15">
      <c r="A310" s="65" t="s">
        <v>20</v>
      </c>
      <c r="B310" s="65" t="s">
        <v>20</v>
      </c>
      <c r="C310" s="66">
        <v>-40346</v>
      </c>
      <c r="D310" s="66"/>
      <c r="E310" s="66"/>
      <c r="F310" s="26"/>
      <c r="G310" s="66"/>
      <c r="H310" s="26"/>
      <c r="I310" s="18">
        <f t="shared" si="51"/>
        <v>-40346</v>
      </c>
      <c r="J310" s="25"/>
      <c r="K310" s="66"/>
      <c r="L310" s="66"/>
      <c r="M310" s="66"/>
      <c r="N310" s="66"/>
      <c r="O310" s="26"/>
      <c r="P310" s="66"/>
      <c r="Q310" s="66"/>
      <c r="R310" s="18">
        <f t="shared" si="46"/>
        <v>0</v>
      </c>
      <c r="S310" s="18"/>
      <c r="T310" s="18">
        <f t="shared" si="47"/>
        <v>-40346</v>
      </c>
      <c r="U310" s="27"/>
      <c r="V310" s="66">
        <v>-27996</v>
      </c>
      <c r="W310" s="66"/>
      <c r="X310" s="66"/>
      <c r="Y310" s="66"/>
      <c r="Z310" s="66"/>
      <c r="AA310" s="66"/>
      <c r="AB310" s="18">
        <f t="shared" si="48"/>
        <v>-27996</v>
      </c>
      <c r="AC310" s="25"/>
      <c r="AD310" s="66"/>
      <c r="AE310" s="66"/>
      <c r="AF310" s="66"/>
      <c r="AG310" s="66"/>
      <c r="AH310" s="66"/>
      <c r="AI310" s="66"/>
      <c r="AJ310" s="66"/>
      <c r="AK310" s="18">
        <f t="shared" si="49"/>
        <v>0</v>
      </c>
      <c r="AL310" s="28"/>
      <c r="AM310" s="18">
        <f t="shared" si="50"/>
        <v>-27996</v>
      </c>
    </row>
    <row r="311" spans="1:39" s="65" customFormat="1" hidden="1" outlineLevel="1" x14ac:dyDescent="0.15">
      <c r="B311" s="65" t="s">
        <v>62</v>
      </c>
      <c r="C311" s="66"/>
      <c r="D311" s="66">
        <v>-13849</v>
      </c>
      <c r="E311" s="66"/>
      <c r="F311" s="26"/>
      <c r="G311" s="66"/>
      <c r="H311" s="26"/>
      <c r="I311" s="18">
        <f t="shared" si="51"/>
        <v>-13849</v>
      </c>
      <c r="J311" s="25"/>
      <c r="K311" s="66">
        <v>-8847</v>
      </c>
      <c r="L311" s="66"/>
      <c r="M311" s="66"/>
      <c r="N311" s="66">
        <v>-9895</v>
      </c>
      <c r="O311" s="26"/>
      <c r="P311" s="66">
        <v>-493.63</v>
      </c>
      <c r="Q311" s="66"/>
      <c r="R311" s="18">
        <f t="shared" si="46"/>
        <v>-19235.63</v>
      </c>
      <c r="S311" s="18"/>
      <c r="T311" s="18">
        <f t="shared" si="47"/>
        <v>-33084.630000000005</v>
      </c>
      <c r="U311" s="27"/>
      <c r="V311" s="66"/>
      <c r="W311" s="66">
        <v>-16364</v>
      </c>
      <c r="X311" s="66"/>
      <c r="Y311" s="66"/>
      <c r="Z311" s="66"/>
      <c r="AA311" s="66"/>
      <c r="AB311" s="18">
        <f t="shared" si="48"/>
        <v>-16364</v>
      </c>
      <c r="AC311" s="25"/>
      <c r="AD311" s="66">
        <v>-5624</v>
      </c>
      <c r="AE311" s="66"/>
      <c r="AF311" s="66"/>
      <c r="AG311" s="66">
        <v>-12880</v>
      </c>
      <c r="AH311" s="66"/>
      <c r="AI311" s="66">
        <v>-1587.05</v>
      </c>
      <c r="AJ311" s="66"/>
      <c r="AK311" s="18">
        <f t="shared" si="49"/>
        <v>-20091.05</v>
      </c>
      <c r="AL311" s="28"/>
      <c r="AM311" s="18">
        <f t="shared" si="50"/>
        <v>-36455.050000000003</v>
      </c>
    </row>
    <row r="312" spans="1:39" s="65" customFormat="1" hidden="1" outlineLevel="1" x14ac:dyDescent="0.15">
      <c r="B312" s="65" t="s">
        <v>150</v>
      </c>
      <c r="C312" s="66"/>
      <c r="D312" s="66"/>
      <c r="E312" s="66"/>
      <c r="F312" s="26"/>
      <c r="G312" s="66"/>
      <c r="H312" s="26"/>
      <c r="I312" s="18">
        <f t="shared" si="51"/>
        <v>0</v>
      </c>
      <c r="J312" s="25"/>
      <c r="K312" s="66"/>
      <c r="L312" s="66">
        <v>-8489.36</v>
      </c>
      <c r="M312" s="66"/>
      <c r="N312" s="66"/>
      <c r="O312" s="26"/>
      <c r="P312" s="66"/>
      <c r="Q312" s="66"/>
      <c r="R312" s="18">
        <f t="shared" si="46"/>
        <v>-8489.36</v>
      </c>
      <c r="S312" s="18"/>
      <c r="T312" s="18">
        <f t="shared" si="47"/>
        <v>-8489.36</v>
      </c>
      <c r="U312" s="27"/>
      <c r="V312" s="66"/>
      <c r="W312" s="66"/>
      <c r="X312" s="66"/>
      <c r="Y312" s="66"/>
      <c r="Z312" s="66"/>
      <c r="AA312" s="66"/>
      <c r="AB312" s="18">
        <f t="shared" si="48"/>
        <v>0</v>
      </c>
      <c r="AC312" s="25"/>
      <c r="AD312" s="66"/>
      <c r="AE312" s="66">
        <v>-9163.69</v>
      </c>
      <c r="AF312" s="66"/>
      <c r="AG312" s="66"/>
      <c r="AH312" s="66"/>
      <c r="AI312" s="66"/>
      <c r="AJ312" s="66"/>
      <c r="AK312" s="18">
        <f t="shared" si="49"/>
        <v>-9163.69</v>
      </c>
      <c r="AL312" s="28"/>
      <c r="AM312" s="18">
        <f t="shared" si="50"/>
        <v>-9163.69</v>
      </c>
    </row>
    <row r="313" spans="1:39" s="65" customFormat="1" hidden="1" outlineLevel="1" x14ac:dyDescent="0.15">
      <c r="B313" s="65" t="s">
        <v>283</v>
      </c>
      <c r="C313" s="66"/>
      <c r="D313" s="66"/>
      <c r="E313" s="66"/>
      <c r="F313" s="26"/>
      <c r="G313" s="66"/>
      <c r="H313" s="26"/>
      <c r="I313" s="18">
        <f t="shared" si="51"/>
        <v>0</v>
      </c>
      <c r="J313" s="25"/>
      <c r="K313" s="66"/>
      <c r="L313" s="66"/>
      <c r="M313" s="66"/>
      <c r="N313" s="66"/>
      <c r="O313" s="26"/>
      <c r="P313" s="66"/>
      <c r="Q313" s="66"/>
      <c r="R313" s="18">
        <f t="shared" si="46"/>
        <v>0</v>
      </c>
      <c r="S313" s="18"/>
      <c r="T313" s="18">
        <f t="shared" si="47"/>
        <v>0</v>
      </c>
      <c r="U313" s="27"/>
      <c r="V313" s="66"/>
      <c r="W313" s="66"/>
      <c r="X313" s="66"/>
      <c r="Y313" s="66"/>
      <c r="Z313" s="66"/>
      <c r="AA313" s="66"/>
      <c r="AB313" s="18">
        <f t="shared" si="48"/>
        <v>0</v>
      </c>
      <c r="AC313" s="25"/>
      <c r="AD313" s="66"/>
      <c r="AE313" s="66"/>
      <c r="AF313" s="66"/>
      <c r="AG313" s="66"/>
      <c r="AH313" s="66">
        <v>-790</v>
      </c>
      <c r="AI313" s="66"/>
      <c r="AJ313" s="66"/>
      <c r="AK313" s="18">
        <f t="shared" si="49"/>
        <v>-790</v>
      </c>
      <c r="AL313" s="28"/>
      <c r="AM313" s="18">
        <f t="shared" si="50"/>
        <v>-790</v>
      </c>
    </row>
    <row r="314" spans="1:39" s="65" customFormat="1" hidden="1" outlineLevel="1" x14ac:dyDescent="0.15">
      <c r="B314" s="65" t="s">
        <v>266</v>
      </c>
      <c r="C314" s="66"/>
      <c r="D314" s="66"/>
      <c r="E314" s="66"/>
      <c r="F314" s="26"/>
      <c r="G314" s="66"/>
      <c r="H314" s="26"/>
      <c r="I314" s="18">
        <f t="shared" si="51"/>
        <v>0</v>
      </c>
      <c r="J314" s="25"/>
      <c r="K314" s="66"/>
      <c r="L314" s="66"/>
      <c r="M314" s="66">
        <v>-5409</v>
      </c>
      <c r="N314" s="66"/>
      <c r="O314" s="26"/>
      <c r="P314" s="66"/>
      <c r="Q314" s="66"/>
      <c r="R314" s="18">
        <f t="shared" si="46"/>
        <v>-5409</v>
      </c>
      <c r="S314" s="18"/>
      <c r="T314" s="18">
        <f t="shared" si="47"/>
        <v>-5409</v>
      </c>
      <c r="U314" s="27"/>
      <c r="V314" s="66"/>
      <c r="W314" s="66"/>
      <c r="X314" s="66"/>
      <c r="Y314" s="66"/>
      <c r="Z314" s="66"/>
      <c r="AA314" s="66"/>
      <c r="AB314" s="18">
        <f t="shared" si="48"/>
        <v>0</v>
      </c>
      <c r="AC314" s="25"/>
      <c r="AD314" s="66"/>
      <c r="AE314" s="66"/>
      <c r="AF314" s="66">
        <v>-3874</v>
      </c>
      <c r="AG314" s="66"/>
      <c r="AH314" s="66"/>
      <c r="AI314" s="66"/>
      <c r="AJ314" s="66"/>
      <c r="AK314" s="18">
        <f t="shared" si="49"/>
        <v>-3874</v>
      </c>
      <c r="AL314" s="28"/>
      <c r="AM314" s="18">
        <f t="shared" si="50"/>
        <v>-3874</v>
      </c>
    </row>
    <row r="315" spans="1:39" s="65" customFormat="1" hidden="1" outlineLevel="1" x14ac:dyDescent="0.15">
      <c r="B315" s="65" t="s">
        <v>200</v>
      </c>
      <c r="C315" s="66"/>
      <c r="D315" s="66"/>
      <c r="E315" s="66"/>
      <c r="F315" s="26"/>
      <c r="G315" s="66"/>
      <c r="H315" s="26"/>
      <c r="I315" s="18">
        <f t="shared" si="51"/>
        <v>0</v>
      </c>
      <c r="J315" s="25"/>
      <c r="K315" s="66"/>
      <c r="L315" s="66"/>
      <c r="M315" s="66"/>
      <c r="N315" s="66">
        <v>-1000</v>
      </c>
      <c r="O315" s="26"/>
      <c r="P315" s="66"/>
      <c r="Q315" s="66"/>
      <c r="R315" s="18">
        <f t="shared" si="46"/>
        <v>-1000</v>
      </c>
      <c r="S315" s="18"/>
      <c r="T315" s="18">
        <f t="shared" si="47"/>
        <v>-1000</v>
      </c>
      <c r="U315" s="27"/>
      <c r="V315" s="66"/>
      <c r="W315" s="66"/>
      <c r="X315" s="66"/>
      <c r="Y315" s="66"/>
      <c r="Z315" s="66"/>
      <c r="AA315" s="66"/>
      <c r="AB315" s="18">
        <f t="shared" si="48"/>
        <v>0</v>
      </c>
      <c r="AC315" s="25"/>
      <c r="AD315" s="66"/>
      <c r="AE315" s="66"/>
      <c r="AF315" s="66"/>
      <c r="AG315" s="66"/>
      <c r="AH315" s="66"/>
      <c r="AI315" s="66"/>
      <c r="AJ315" s="66"/>
      <c r="AK315" s="18">
        <f t="shared" si="49"/>
        <v>0</v>
      </c>
      <c r="AL315" s="28"/>
      <c r="AM315" s="18">
        <f t="shared" si="50"/>
        <v>0</v>
      </c>
    </row>
    <row r="316" spans="1:39" collapsed="1" x14ac:dyDescent="0.15">
      <c r="A316" s="3" t="s">
        <v>20</v>
      </c>
      <c r="C316" s="18">
        <f>SUM(C310:C315)</f>
        <v>-40346</v>
      </c>
      <c r="D316" s="18">
        <f t="shared" ref="D316:AI316" si="56">SUM(D310:D315)</f>
        <v>-13849</v>
      </c>
      <c r="E316" s="18">
        <f t="shared" si="56"/>
        <v>0</v>
      </c>
      <c r="F316" s="17"/>
      <c r="G316" s="18">
        <f t="shared" si="56"/>
        <v>0</v>
      </c>
      <c r="H316" s="17"/>
      <c r="I316" s="18">
        <f t="shared" si="51"/>
        <v>-54195</v>
      </c>
      <c r="J316" s="16"/>
      <c r="K316" s="18">
        <f t="shared" si="56"/>
        <v>-8847</v>
      </c>
      <c r="L316" s="18">
        <f t="shared" si="56"/>
        <v>-8489.36</v>
      </c>
      <c r="M316" s="18">
        <f t="shared" si="56"/>
        <v>-5409</v>
      </c>
      <c r="N316" s="18">
        <f t="shared" si="56"/>
        <v>-10895</v>
      </c>
      <c r="O316" s="17"/>
      <c r="P316" s="18">
        <f t="shared" si="56"/>
        <v>-493.63</v>
      </c>
      <c r="Q316" s="18">
        <f t="shared" si="56"/>
        <v>0</v>
      </c>
      <c r="R316" s="18">
        <f t="shared" si="46"/>
        <v>-34133.99</v>
      </c>
      <c r="S316" s="18"/>
      <c r="T316" s="18">
        <f t="shared" si="47"/>
        <v>-88328.989999999991</v>
      </c>
      <c r="U316" s="18"/>
      <c r="V316" s="18">
        <f t="shared" si="56"/>
        <v>-27996</v>
      </c>
      <c r="W316" s="18">
        <f t="shared" si="56"/>
        <v>-16364</v>
      </c>
      <c r="X316" s="18">
        <f t="shared" si="56"/>
        <v>0</v>
      </c>
      <c r="Y316" s="18"/>
      <c r="Z316" s="18">
        <f t="shared" si="56"/>
        <v>0</v>
      </c>
      <c r="AA316" s="18"/>
      <c r="AB316" s="18">
        <f t="shared" si="48"/>
        <v>-44360</v>
      </c>
      <c r="AC316" s="16"/>
      <c r="AD316" s="18">
        <f t="shared" si="56"/>
        <v>-5624</v>
      </c>
      <c r="AE316" s="18">
        <f t="shared" si="56"/>
        <v>-9163.69</v>
      </c>
      <c r="AF316" s="18">
        <f t="shared" si="56"/>
        <v>-3874</v>
      </c>
      <c r="AG316" s="18">
        <f t="shared" si="56"/>
        <v>-12880</v>
      </c>
      <c r="AH316" s="18">
        <f t="shared" si="56"/>
        <v>-790</v>
      </c>
      <c r="AI316" s="18">
        <f t="shared" si="56"/>
        <v>-1587.05</v>
      </c>
      <c r="AJ316" s="18"/>
      <c r="AK316" s="18">
        <f t="shared" si="49"/>
        <v>-33918.740000000005</v>
      </c>
      <c r="AM316" s="18">
        <f t="shared" si="50"/>
        <v>-78278.740000000005</v>
      </c>
    </row>
    <row r="317" spans="1:39" s="37" customFormat="1" hidden="1" outlineLevel="1" x14ac:dyDescent="0.15">
      <c r="A317" s="37" t="s">
        <v>335</v>
      </c>
      <c r="B317" s="37" t="s">
        <v>129</v>
      </c>
      <c r="C317" s="38"/>
      <c r="D317" s="38"/>
      <c r="E317" s="38"/>
      <c r="F317" s="26"/>
      <c r="G317" s="38"/>
      <c r="H317" s="26"/>
      <c r="I317" s="18">
        <f t="shared" si="51"/>
        <v>0</v>
      </c>
      <c r="J317" s="25"/>
      <c r="K317" s="38">
        <v>-41285</v>
      </c>
      <c r="L317" s="38"/>
      <c r="M317" s="38"/>
      <c r="N317" s="38"/>
      <c r="O317" s="26"/>
      <c r="P317" s="38"/>
      <c r="Q317" s="38"/>
      <c r="R317" s="18">
        <f t="shared" si="46"/>
        <v>-41285</v>
      </c>
      <c r="S317" s="18"/>
      <c r="T317" s="18">
        <f t="shared" si="47"/>
        <v>-41285</v>
      </c>
      <c r="U317" s="27"/>
      <c r="V317" s="38"/>
      <c r="W317" s="38"/>
      <c r="X317" s="38"/>
      <c r="Y317" s="38"/>
      <c r="Z317" s="38"/>
      <c r="AA317" s="38"/>
      <c r="AB317" s="18">
        <f t="shared" si="48"/>
        <v>0</v>
      </c>
      <c r="AC317" s="25"/>
      <c r="AD317" s="38">
        <v>-36000</v>
      </c>
      <c r="AE317" s="38"/>
      <c r="AF317" s="38"/>
      <c r="AG317" s="38"/>
      <c r="AH317" s="38"/>
      <c r="AI317" s="38"/>
      <c r="AJ317" s="38"/>
      <c r="AK317" s="18">
        <f t="shared" si="49"/>
        <v>-36000</v>
      </c>
      <c r="AL317" s="28"/>
      <c r="AM317" s="18">
        <f t="shared" si="50"/>
        <v>-36000</v>
      </c>
    </row>
    <row r="318" spans="1:39" s="37" customFormat="1" hidden="1" outlineLevel="1" x14ac:dyDescent="0.15">
      <c r="B318" s="37" t="s">
        <v>201</v>
      </c>
      <c r="C318" s="38"/>
      <c r="D318" s="38"/>
      <c r="E318" s="38"/>
      <c r="F318" s="26"/>
      <c r="G318" s="38"/>
      <c r="H318" s="26"/>
      <c r="I318" s="18">
        <f t="shared" si="51"/>
        <v>0</v>
      </c>
      <c r="J318" s="25"/>
      <c r="K318" s="38"/>
      <c r="L318" s="38"/>
      <c r="M318" s="38"/>
      <c r="N318" s="38">
        <v>-6470</v>
      </c>
      <c r="O318" s="26"/>
      <c r="P318" s="38"/>
      <c r="Q318" s="38"/>
      <c r="R318" s="18">
        <f t="shared" si="46"/>
        <v>-6470</v>
      </c>
      <c r="S318" s="18"/>
      <c r="T318" s="18">
        <f t="shared" si="47"/>
        <v>-6470</v>
      </c>
      <c r="U318" s="27"/>
      <c r="V318" s="38"/>
      <c r="W318" s="38"/>
      <c r="X318" s="38"/>
      <c r="Y318" s="38"/>
      <c r="Z318" s="38"/>
      <c r="AA318" s="38"/>
      <c r="AB318" s="18">
        <f t="shared" si="48"/>
        <v>0</v>
      </c>
      <c r="AC318" s="25"/>
      <c r="AD318" s="38"/>
      <c r="AE318" s="38"/>
      <c r="AF318" s="38"/>
      <c r="AG318" s="38">
        <v>-5241</v>
      </c>
      <c r="AH318" s="38"/>
      <c r="AI318" s="38"/>
      <c r="AJ318" s="38"/>
      <c r="AK318" s="18">
        <f t="shared" si="49"/>
        <v>-5241</v>
      </c>
      <c r="AL318" s="28"/>
      <c r="AM318" s="18">
        <f t="shared" si="50"/>
        <v>-5241</v>
      </c>
    </row>
    <row r="319" spans="1:39" s="37" customFormat="1" hidden="1" outlineLevel="1" x14ac:dyDescent="0.15">
      <c r="B319" s="37" t="s">
        <v>215</v>
      </c>
      <c r="C319" s="38"/>
      <c r="D319" s="38"/>
      <c r="E319" s="38"/>
      <c r="F319" s="26"/>
      <c r="G319" s="38"/>
      <c r="H319" s="26"/>
      <c r="I319" s="18">
        <f t="shared" si="51"/>
        <v>0</v>
      </c>
      <c r="J319" s="25"/>
      <c r="K319" s="38"/>
      <c r="L319" s="38"/>
      <c r="M319" s="38"/>
      <c r="N319" s="38"/>
      <c r="O319" s="26"/>
      <c r="P319" s="38">
        <v>-7000</v>
      </c>
      <c r="Q319" s="38"/>
      <c r="R319" s="18">
        <f t="shared" si="46"/>
        <v>-7000</v>
      </c>
      <c r="S319" s="18"/>
      <c r="T319" s="18">
        <f t="shared" si="47"/>
        <v>-7000</v>
      </c>
      <c r="U319" s="27"/>
      <c r="V319" s="38"/>
      <c r="W319" s="38"/>
      <c r="X319" s="38"/>
      <c r="Y319" s="38"/>
      <c r="Z319" s="38"/>
      <c r="AA319" s="38"/>
      <c r="AB319" s="18">
        <f t="shared" si="48"/>
        <v>0</v>
      </c>
      <c r="AC319" s="25"/>
      <c r="AD319" s="38"/>
      <c r="AE319" s="38"/>
      <c r="AF319" s="38"/>
      <c r="AG319" s="38"/>
      <c r="AH319" s="38"/>
      <c r="AI319" s="38">
        <v>-5268.2</v>
      </c>
      <c r="AJ319" s="38"/>
      <c r="AK319" s="18">
        <f t="shared" si="49"/>
        <v>-5268.2</v>
      </c>
      <c r="AL319" s="28"/>
      <c r="AM319" s="18">
        <f t="shared" si="50"/>
        <v>-5268.2</v>
      </c>
    </row>
    <row r="320" spans="1:39" s="37" customFormat="1" hidden="1" outlineLevel="1" x14ac:dyDescent="0.15">
      <c r="B320" s="37" t="s">
        <v>151</v>
      </c>
      <c r="C320" s="38"/>
      <c r="D320" s="38"/>
      <c r="E320" s="38"/>
      <c r="F320" s="26"/>
      <c r="G320" s="38"/>
      <c r="H320" s="26"/>
      <c r="I320" s="18">
        <f t="shared" si="51"/>
        <v>0</v>
      </c>
      <c r="J320" s="25"/>
      <c r="K320" s="38"/>
      <c r="L320" s="38">
        <v>-26869.31</v>
      </c>
      <c r="M320" s="38"/>
      <c r="N320" s="38"/>
      <c r="O320" s="26"/>
      <c r="P320" s="38"/>
      <c r="Q320" s="38"/>
      <c r="R320" s="18">
        <f t="shared" si="46"/>
        <v>-26869.31</v>
      </c>
      <c r="S320" s="18"/>
      <c r="T320" s="18">
        <f t="shared" si="47"/>
        <v>-26869.31</v>
      </c>
      <c r="U320" s="27"/>
      <c r="V320" s="38"/>
      <c r="W320" s="38"/>
      <c r="X320" s="38"/>
      <c r="Y320" s="38"/>
      <c r="Z320" s="38"/>
      <c r="AA320" s="38"/>
      <c r="AB320" s="18">
        <f t="shared" si="48"/>
        <v>0</v>
      </c>
      <c r="AC320" s="25"/>
      <c r="AD320" s="38"/>
      <c r="AE320" s="38">
        <v>-24976.74</v>
      </c>
      <c r="AF320" s="38"/>
      <c r="AG320" s="38"/>
      <c r="AH320" s="38"/>
      <c r="AI320" s="38"/>
      <c r="AJ320" s="38"/>
      <c r="AK320" s="18">
        <f t="shared" si="49"/>
        <v>-24976.74</v>
      </c>
      <c r="AL320" s="28"/>
      <c r="AM320" s="18">
        <f t="shared" si="50"/>
        <v>-24976.74</v>
      </c>
    </row>
    <row r="321" spans="1:39" collapsed="1" x14ac:dyDescent="0.15">
      <c r="A321" s="3" t="s">
        <v>335</v>
      </c>
      <c r="C321" s="18">
        <f>SUM(C317:C320)</f>
        <v>0</v>
      </c>
      <c r="D321" s="18">
        <f t="shared" ref="D321:AI321" si="57">SUM(D317:D320)</f>
        <v>0</v>
      </c>
      <c r="E321" s="18">
        <f t="shared" si="57"/>
        <v>0</v>
      </c>
      <c r="F321" s="17"/>
      <c r="G321" s="18">
        <f t="shared" si="57"/>
        <v>0</v>
      </c>
      <c r="H321" s="17"/>
      <c r="I321" s="18">
        <f t="shared" si="51"/>
        <v>0</v>
      </c>
      <c r="J321" s="16"/>
      <c r="K321" s="18">
        <f t="shared" si="57"/>
        <v>-41285</v>
      </c>
      <c r="L321" s="18">
        <f t="shared" si="57"/>
        <v>-26869.31</v>
      </c>
      <c r="M321" s="18">
        <f t="shared" si="57"/>
        <v>0</v>
      </c>
      <c r="N321" s="18">
        <f t="shared" si="57"/>
        <v>-6470</v>
      </c>
      <c r="O321" s="17"/>
      <c r="P321" s="18">
        <f t="shared" si="57"/>
        <v>-7000</v>
      </c>
      <c r="Q321" s="18">
        <f t="shared" si="57"/>
        <v>0</v>
      </c>
      <c r="R321" s="18">
        <f t="shared" si="46"/>
        <v>-81624.31</v>
      </c>
      <c r="S321" s="18"/>
      <c r="T321" s="18">
        <f t="shared" si="47"/>
        <v>-81624.31</v>
      </c>
      <c r="U321" s="18"/>
      <c r="V321" s="18">
        <f t="shared" si="57"/>
        <v>0</v>
      </c>
      <c r="W321" s="18">
        <f t="shared" si="57"/>
        <v>0</v>
      </c>
      <c r="X321" s="18">
        <f t="shared" si="57"/>
        <v>0</v>
      </c>
      <c r="Y321" s="18"/>
      <c r="Z321" s="18">
        <f t="shared" si="57"/>
        <v>0</v>
      </c>
      <c r="AA321" s="18"/>
      <c r="AB321" s="18">
        <f t="shared" si="48"/>
        <v>0</v>
      </c>
      <c r="AC321" s="16"/>
      <c r="AD321" s="18">
        <f t="shared" si="57"/>
        <v>-36000</v>
      </c>
      <c r="AE321" s="18">
        <f t="shared" si="57"/>
        <v>-24976.74</v>
      </c>
      <c r="AF321" s="18">
        <f t="shared" si="57"/>
        <v>0</v>
      </c>
      <c r="AG321" s="18">
        <f t="shared" si="57"/>
        <v>-5241</v>
      </c>
      <c r="AH321" s="18">
        <f t="shared" si="57"/>
        <v>0</v>
      </c>
      <c r="AI321" s="18">
        <f t="shared" si="57"/>
        <v>-5268.2</v>
      </c>
      <c r="AJ321" s="18"/>
      <c r="AK321" s="18">
        <f t="shared" si="49"/>
        <v>-71485.94</v>
      </c>
      <c r="AM321" s="18">
        <f t="shared" si="50"/>
        <v>-71485.94</v>
      </c>
    </row>
    <row r="322" spans="1:39" s="67" customFormat="1" hidden="1" outlineLevel="1" x14ac:dyDescent="0.15">
      <c r="A322" s="67" t="s">
        <v>336</v>
      </c>
      <c r="B322" s="67" t="s">
        <v>279</v>
      </c>
      <c r="C322" s="68"/>
      <c r="D322" s="68"/>
      <c r="E322" s="68"/>
      <c r="F322" s="26"/>
      <c r="G322" s="68"/>
      <c r="H322" s="26"/>
      <c r="I322" s="18">
        <f t="shared" si="51"/>
        <v>0</v>
      </c>
      <c r="J322" s="25"/>
      <c r="K322" s="68"/>
      <c r="L322" s="68"/>
      <c r="M322" s="68"/>
      <c r="N322" s="68"/>
      <c r="O322" s="26"/>
      <c r="P322" s="68"/>
      <c r="Q322" s="68"/>
      <c r="R322" s="18">
        <f t="shared" si="46"/>
        <v>0</v>
      </c>
      <c r="S322" s="18"/>
      <c r="T322" s="18">
        <f t="shared" si="47"/>
        <v>0</v>
      </c>
      <c r="U322" s="27"/>
      <c r="V322" s="68"/>
      <c r="W322" s="68"/>
      <c r="X322" s="68"/>
      <c r="Y322" s="68"/>
      <c r="Z322" s="68"/>
      <c r="AA322" s="68"/>
      <c r="AB322" s="18">
        <f t="shared" si="48"/>
        <v>0</v>
      </c>
      <c r="AC322" s="25"/>
      <c r="AD322" s="68"/>
      <c r="AE322" s="68"/>
      <c r="AF322" s="68"/>
      <c r="AG322" s="68"/>
      <c r="AH322" s="68">
        <v>-600</v>
      </c>
      <c r="AI322" s="68"/>
      <c r="AJ322" s="68"/>
      <c r="AK322" s="18">
        <f t="shared" si="49"/>
        <v>-600</v>
      </c>
      <c r="AL322" s="28"/>
      <c r="AM322" s="18">
        <f t="shared" si="50"/>
        <v>-600</v>
      </c>
    </row>
    <row r="323" spans="1:39" s="67" customFormat="1" hidden="1" outlineLevel="1" x14ac:dyDescent="0.15">
      <c r="B323" s="67" t="s">
        <v>39</v>
      </c>
      <c r="C323" s="68">
        <v>-46002</v>
      </c>
      <c r="D323" s="68"/>
      <c r="E323" s="68"/>
      <c r="F323" s="26"/>
      <c r="G323" s="68"/>
      <c r="H323" s="26"/>
      <c r="I323" s="18">
        <f t="shared" si="51"/>
        <v>-46002</v>
      </c>
      <c r="J323" s="25"/>
      <c r="K323" s="68"/>
      <c r="L323" s="68"/>
      <c r="M323" s="68"/>
      <c r="N323" s="68"/>
      <c r="O323" s="26"/>
      <c r="P323" s="68"/>
      <c r="Q323" s="68"/>
      <c r="R323" s="18">
        <f t="shared" si="46"/>
        <v>0</v>
      </c>
      <c r="S323" s="18"/>
      <c r="T323" s="18">
        <f t="shared" si="47"/>
        <v>-46002</v>
      </c>
      <c r="U323" s="27"/>
      <c r="V323" s="68">
        <v>-24124</v>
      </c>
      <c r="W323" s="68"/>
      <c r="X323" s="68"/>
      <c r="Y323" s="68"/>
      <c r="Z323" s="68"/>
      <c r="AA323" s="68"/>
      <c r="AB323" s="18">
        <f t="shared" si="48"/>
        <v>-24124</v>
      </c>
      <c r="AC323" s="25"/>
      <c r="AD323" s="68"/>
      <c r="AE323" s="68"/>
      <c r="AF323" s="68"/>
      <c r="AG323" s="68"/>
      <c r="AH323" s="68"/>
      <c r="AI323" s="68"/>
      <c r="AJ323" s="68"/>
      <c r="AK323" s="18">
        <f t="shared" si="49"/>
        <v>0</v>
      </c>
      <c r="AL323" s="28"/>
      <c r="AM323" s="18">
        <f t="shared" si="50"/>
        <v>-24124</v>
      </c>
    </row>
    <row r="324" spans="1:39" s="67" customFormat="1" hidden="1" outlineLevel="1" x14ac:dyDescent="0.15">
      <c r="B324" s="67" t="s">
        <v>282</v>
      </c>
      <c r="C324" s="68"/>
      <c r="D324" s="68"/>
      <c r="E324" s="68"/>
      <c r="F324" s="26"/>
      <c r="G324" s="68"/>
      <c r="H324" s="26"/>
      <c r="I324" s="18">
        <f t="shared" si="51"/>
        <v>0</v>
      </c>
      <c r="J324" s="25"/>
      <c r="K324" s="68"/>
      <c r="L324" s="68"/>
      <c r="M324" s="68"/>
      <c r="N324" s="68"/>
      <c r="O324" s="26"/>
      <c r="P324" s="68"/>
      <c r="Q324" s="68"/>
      <c r="R324" s="18">
        <f t="shared" si="46"/>
        <v>0</v>
      </c>
      <c r="S324" s="18"/>
      <c r="T324" s="18">
        <f t="shared" si="47"/>
        <v>0</v>
      </c>
      <c r="U324" s="27"/>
      <c r="V324" s="68"/>
      <c r="W324" s="68"/>
      <c r="X324" s="68"/>
      <c r="Y324" s="68"/>
      <c r="Z324" s="68"/>
      <c r="AA324" s="68"/>
      <c r="AB324" s="18">
        <f t="shared" si="48"/>
        <v>0</v>
      </c>
      <c r="AC324" s="25"/>
      <c r="AD324" s="68"/>
      <c r="AE324" s="68"/>
      <c r="AF324" s="68"/>
      <c r="AG324" s="68"/>
      <c r="AH324" s="68">
        <v>-1183</v>
      </c>
      <c r="AI324" s="68"/>
      <c r="AJ324" s="68"/>
      <c r="AK324" s="18">
        <f t="shared" si="49"/>
        <v>-1183</v>
      </c>
      <c r="AL324" s="28"/>
      <c r="AM324" s="18">
        <f t="shared" si="50"/>
        <v>-1183</v>
      </c>
    </row>
    <row r="325" spans="1:39" s="67" customFormat="1" hidden="1" outlineLevel="1" x14ac:dyDescent="0.15">
      <c r="B325" s="67" t="s">
        <v>64</v>
      </c>
      <c r="C325" s="68"/>
      <c r="D325" s="68">
        <v>-77238</v>
      </c>
      <c r="E325" s="68">
        <v>-7885</v>
      </c>
      <c r="F325" s="26"/>
      <c r="G325" s="68"/>
      <c r="H325" s="26"/>
      <c r="I325" s="18">
        <f t="shared" si="51"/>
        <v>-85123</v>
      </c>
      <c r="J325" s="25"/>
      <c r="K325" s="68"/>
      <c r="L325" s="68"/>
      <c r="M325" s="68"/>
      <c r="N325" s="68"/>
      <c r="O325" s="26"/>
      <c r="P325" s="68"/>
      <c r="Q325" s="68"/>
      <c r="R325" s="18">
        <f t="shared" si="46"/>
        <v>0</v>
      </c>
      <c r="S325" s="18"/>
      <c r="T325" s="18">
        <f t="shared" si="47"/>
        <v>-85123</v>
      </c>
      <c r="U325" s="27"/>
      <c r="V325" s="68"/>
      <c r="W325" s="68">
        <v>-88336</v>
      </c>
      <c r="X325" s="68">
        <v>-10050</v>
      </c>
      <c r="Y325" s="68"/>
      <c r="Z325" s="68"/>
      <c r="AA325" s="68"/>
      <c r="AB325" s="18">
        <f t="shared" si="48"/>
        <v>-98386</v>
      </c>
      <c r="AC325" s="25"/>
      <c r="AD325" s="68"/>
      <c r="AE325" s="68"/>
      <c r="AF325" s="68"/>
      <c r="AG325" s="68"/>
      <c r="AH325" s="68"/>
      <c r="AI325" s="68"/>
      <c r="AJ325" s="68"/>
      <c r="AK325" s="18">
        <f t="shared" si="49"/>
        <v>0</v>
      </c>
      <c r="AL325" s="28"/>
      <c r="AM325" s="18">
        <f t="shared" si="50"/>
        <v>-98386</v>
      </c>
    </row>
    <row r="326" spans="1:39" s="67" customFormat="1" hidden="1" outlineLevel="1" x14ac:dyDescent="0.15">
      <c r="B326" s="67" t="s">
        <v>229</v>
      </c>
      <c r="C326" s="68"/>
      <c r="D326" s="68"/>
      <c r="E326" s="68"/>
      <c r="F326" s="26"/>
      <c r="G326" s="68"/>
      <c r="H326" s="26"/>
      <c r="I326" s="18">
        <f t="shared" si="51"/>
        <v>0</v>
      </c>
      <c r="J326" s="25"/>
      <c r="K326" s="68"/>
      <c r="L326" s="68"/>
      <c r="M326" s="68"/>
      <c r="N326" s="68"/>
      <c r="O326" s="26"/>
      <c r="P326" s="68">
        <v>-202</v>
      </c>
      <c r="Q326" s="68"/>
      <c r="R326" s="18">
        <f t="shared" si="46"/>
        <v>-202</v>
      </c>
      <c r="S326" s="18"/>
      <c r="T326" s="18">
        <f t="shared" si="47"/>
        <v>-202</v>
      </c>
      <c r="U326" s="27"/>
      <c r="V326" s="68"/>
      <c r="W326" s="68"/>
      <c r="X326" s="68"/>
      <c r="Y326" s="68"/>
      <c r="Z326" s="68"/>
      <c r="AA326" s="68"/>
      <c r="AB326" s="18">
        <f t="shared" si="48"/>
        <v>0</v>
      </c>
      <c r="AC326" s="25"/>
      <c r="AD326" s="68"/>
      <c r="AE326" s="68"/>
      <c r="AF326" s="68"/>
      <c r="AG326" s="68"/>
      <c r="AH326" s="68"/>
      <c r="AI326" s="68"/>
      <c r="AJ326" s="68"/>
      <c r="AK326" s="18">
        <f t="shared" si="49"/>
        <v>0</v>
      </c>
      <c r="AL326" s="28"/>
      <c r="AM326" s="18">
        <f t="shared" si="50"/>
        <v>0</v>
      </c>
    </row>
    <row r="327" spans="1:39" s="67" customFormat="1" hidden="1" outlineLevel="1" x14ac:dyDescent="0.15">
      <c r="B327" s="67" t="s">
        <v>225</v>
      </c>
      <c r="C327" s="68"/>
      <c r="D327" s="68"/>
      <c r="E327" s="68"/>
      <c r="F327" s="26"/>
      <c r="G327" s="68"/>
      <c r="H327" s="26"/>
      <c r="I327" s="18">
        <f t="shared" si="51"/>
        <v>0</v>
      </c>
      <c r="J327" s="25"/>
      <c r="K327" s="68"/>
      <c r="L327" s="68"/>
      <c r="M327" s="68"/>
      <c r="N327" s="68"/>
      <c r="O327" s="26"/>
      <c r="P327" s="68"/>
      <c r="Q327" s="68"/>
      <c r="R327" s="18">
        <f t="shared" si="46"/>
        <v>0</v>
      </c>
      <c r="S327" s="18"/>
      <c r="T327" s="18">
        <f t="shared" si="47"/>
        <v>0</v>
      </c>
      <c r="U327" s="27"/>
      <c r="V327" s="68"/>
      <c r="W327" s="68"/>
      <c r="X327" s="68"/>
      <c r="Y327" s="68"/>
      <c r="Z327" s="68"/>
      <c r="AA327" s="68"/>
      <c r="AB327" s="18">
        <f t="shared" si="48"/>
        <v>0</v>
      </c>
      <c r="AC327" s="25"/>
      <c r="AD327" s="68"/>
      <c r="AE327" s="68"/>
      <c r="AF327" s="68"/>
      <c r="AG327" s="68"/>
      <c r="AH327" s="68"/>
      <c r="AI327" s="68">
        <v>-281.57</v>
      </c>
      <c r="AJ327" s="68"/>
      <c r="AK327" s="18">
        <f t="shared" si="49"/>
        <v>-281.57</v>
      </c>
      <c r="AL327" s="28"/>
      <c r="AM327" s="18">
        <f t="shared" si="50"/>
        <v>-281.57</v>
      </c>
    </row>
    <row r="328" spans="1:39" s="67" customFormat="1" hidden="1" outlineLevel="1" x14ac:dyDescent="0.15">
      <c r="B328" s="67" t="s">
        <v>248</v>
      </c>
      <c r="C328" s="68"/>
      <c r="D328" s="68"/>
      <c r="E328" s="68"/>
      <c r="F328" s="26"/>
      <c r="G328" s="68"/>
      <c r="H328" s="26"/>
      <c r="I328" s="18">
        <f t="shared" si="51"/>
        <v>0</v>
      </c>
      <c r="J328" s="25"/>
      <c r="K328" s="68"/>
      <c r="L328" s="68"/>
      <c r="M328" s="68"/>
      <c r="N328" s="68"/>
      <c r="O328" s="26"/>
      <c r="P328" s="68">
        <v>-4502</v>
      </c>
      <c r="Q328" s="68"/>
      <c r="R328" s="18">
        <f t="shared" si="46"/>
        <v>-4502</v>
      </c>
      <c r="S328" s="18"/>
      <c r="T328" s="18">
        <f t="shared" si="47"/>
        <v>-4502</v>
      </c>
      <c r="U328" s="27"/>
      <c r="V328" s="68"/>
      <c r="W328" s="68"/>
      <c r="X328" s="68"/>
      <c r="Y328" s="68"/>
      <c r="Z328" s="68"/>
      <c r="AA328" s="68"/>
      <c r="AB328" s="18">
        <f t="shared" si="48"/>
        <v>0</v>
      </c>
      <c r="AC328" s="25"/>
      <c r="AD328" s="68"/>
      <c r="AE328" s="68"/>
      <c r="AF328" s="68"/>
      <c r="AG328" s="68"/>
      <c r="AH328" s="68"/>
      <c r="AI328" s="68">
        <v>-3700</v>
      </c>
      <c r="AJ328" s="68"/>
      <c r="AK328" s="18">
        <f t="shared" si="49"/>
        <v>-3700</v>
      </c>
      <c r="AL328" s="28"/>
      <c r="AM328" s="18">
        <f t="shared" si="50"/>
        <v>-3700</v>
      </c>
    </row>
    <row r="329" spans="1:39" s="67" customFormat="1" hidden="1" outlineLevel="1" x14ac:dyDescent="0.15">
      <c r="B329" s="67" t="s">
        <v>183</v>
      </c>
      <c r="C329" s="68"/>
      <c r="D329" s="68"/>
      <c r="E329" s="68"/>
      <c r="F329" s="26"/>
      <c r="G329" s="68"/>
      <c r="H329" s="26"/>
      <c r="I329" s="18">
        <f t="shared" si="51"/>
        <v>0</v>
      </c>
      <c r="J329" s="25"/>
      <c r="K329" s="68"/>
      <c r="L329" s="68"/>
      <c r="M329" s="68"/>
      <c r="N329" s="68"/>
      <c r="O329" s="26"/>
      <c r="P329" s="68"/>
      <c r="Q329" s="68"/>
      <c r="R329" s="18">
        <f t="shared" si="46"/>
        <v>0</v>
      </c>
      <c r="S329" s="18"/>
      <c r="T329" s="18">
        <f t="shared" si="47"/>
        <v>0</v>
      </c>
      <c r="U329" s="27"/>
      <c r="V329" s="68"/>
      <c r="W329" s="68"/>
      <c r="X329" s="68"/>
      <c r="Y329" s="68"/>
      <c r="Z329" s="68"/>
      <c r="AA329" s="68"/>
      <c r="AB329" s="18">
        <f t="shared" si="48"/>
        <v>0</v>
      </c>
      <c r="AC329" s="25"/>
      <c r="AD329" s="68"/>
      <c r="AE329" s="68"/>
      <c r="AF329" s="68"/>
      <c r="AG329" s="68">
        <v>-745</v>
      </c>
      <c r="AH329" s="68"/>
      <c r="AI329" s="68"/>
      <c r="AJ329" s="68"/>
      <c r="AK329" s="18">
        <f t="shared" si="49"/>
        <v>-745</v>
      </c>
      <c r="AL329" s="28"/>
      <c r="AM329" s="18">
        <f t="shared" si="50"/>
        <v>-745</v>
      </c>
    </row>
    <row r="330" spans="1:39" s="67" customFormat="1" hidden="1" outlineLevel="1" x14ac:dyDescent="0.15">
      <c r="B330" s="67" t="s">
        <v>42</v>
      </c>
      <c r="C330" s="68">
        <v>-455</v>
      </c>
      <c r="D330" s="68"/>
      <c r="E330" s="68"/>
      <c r="F330" s="26"/>
      <c r="G330" s="68"/>
      <c r="H330" s="26"/>
      <c r="I330" s="18">
        <f t="shared" si="51"/>
        <v>-455</v>
      </c>
      <c r="J330" s="25"/>
      <c r="K330" s="68"/>
      <c r="L330" s="68"/>
      <c r="M330" s="68"/>
      <c r="N330" s="68"/>
      <c r="O330" s="26"/>
      <c r="P330" s="68"/>
      <c r="Q330" s="68"/>
      <c r="R330" s="18">
        <f t="shared" si="46"/>
        <v>0</v>
      </c>
      <c r="S330" s="18"/>
      <c r="T330" s="18">
        <f t="shared" si="47"/>
        <v>-455</v>
      </c>
      <c r="U330" s="27"/>
      <c r="V330" s="68">
        <v>-597</v>
      </c>
      <c r="W330" s="68"/>
      <c r="X330" s="68"/>
      <c r="Y330" s="68"/>
      <c r="Z330" s="68"/>
      <c r="AA330" s="68"/>
      <c r="AB330" s="18">
        <f t="shared" si="48"/>
        <v>-597</v>
      </c>
      <c r="AC330" s="25"/>
      <c r="AD330" s="68"/>
      <c r="AE330" s="68"/>
      <c r="AF330" s="68"/>
      <c r="AG330" s="68"/>
      <c r="AH330" s="68"/>
      <c r="AI330" s="68"/>
      <c r="AJ330" s="68"/>
      <c r="AK330" s="18">
        <f t="shared" si="49"/>
        <v>0</v>
      </c>
      <c r="AL330" s="28"/>
      <c r="AM330" s="18">
        <f t="shared" si="50"/>
        <v>-597</v>
      </c>
    </row>
    <row r="331" spans="1:39" s="67" customFormat="1" hidden="1" outlineLevel="1" x14ac:dyDescent="0.15">
      <c r="B331" s="67" t="s">
        <v>227</v>
      </c>
      <c r="C331" s="68"/>
      <c r="D331" s="68"/>
      <c r="E331" s="68"/>
      <c r="F331" s="26"/>
      <c r="G331" s="68"/>
      <c r="H331" s="26"/>
      <c r="I331" s="18">
        <f t="shared" si="51"/>
        <v>0</v>
      </c>
      <c r="J331" s="25"/>
      <c r="K331" s="68"/>
      <c r="L331" s="68"/>
      <c r="M331" s="68"/>
      <c r="N331" s="68"/>
      <c r="O331" s="26"/>
      <c r="P331" s="68">
        <v>-377.7</v>
      </c>
      <c r="Q331" s="68"/>
      <c r="R331" s="18">
        <f t="shared" si="46"/>
        <v>-377.7</v>
      </c>
      <c r="S331" s="18"/>
      <c r="T331" s="18">
        <f t="shared" si="47"/>
        <v>-377.7</v>
      </c>
      <c r="U331" s="27"/>
      <c r="V331" s="68"/>
      <c r="W331" s="68"/>
      <c r="X331" s="68"/>
      <c r="Y331" s="68"/>
      <c r="Z331" s="68"/>
      <c r="AA331" s="68"/>
      <c r="AB331" s="18">
        <f t="shared" si="48"/>
        <v>0</v>
      </c>
      <c r="AC331" s="25"/>
      <c r="AD331" s="68"/>
      <c r="AE331" s="68"/>
      <c r="AF331" s="68"/>
      <c r="AG331" s="68"/>
      <c r="AH331" s="68"/>
      <c r="AI331" s="68">
        <v>-29.55</v>
      </c>
      <c r="AJ331" s="68"/>
      <c r="AK331" s="18">
        <f t="shared" si="49"/>
        <v>-29.55</v>
      </c>
      <c r="AL331" s="28"/>
      <c r="AM331" s="18">
        <f t="shared" si="50"/>
        <v>-29.55</v>
      </c>
    </row>
    <row r="332" spans="1:39" s="67" customFormat="1" hidden="1" outlineLevel="1" x14ac:dyDescent="0.15">
      <c r="B332" s="67" t="s">
        <v>188</v>
      </c>
      <c r="C332" s="68"/>
      <c r="D332" s="68"/>
      <c r="E332" s="68"/>
      <c r="F332" s="26"/>
      <c r="G332" s="68"/>
      <c r="H332" s="26"/>
      <c r="I332" s="18">
        <f t="shared" si="51"/>
        <v>0</v>
      </c>
      <c r="J332" s="25"/>
      <c r="K332" s="68"/>
      <c r="L332" s="68"/>
      <c r="M332" s="68"/>
      <c r="N332" s="68">
        <v>-150</v>
      </c>
      <c r="O332" s="26"/>
      <c r="P332" s="68"/>
      <c r="Q332" s="68"/>
      <c r="R332" s="18">
        <f t="shared" si="46"/>
        <v>-150</v>
      </c>
      <c r="S332" s="18"/>
      <c r="T332" s="18">
        <f t="shared" si="47"/>
        <v>-150</v>
      </c>
      <c r="U332" s="27"/>
      <c r="V332" s="68"/>
      <c r="W332" s="68"/>
      <c r="X332" s="68"/>
      <c r="Y332" s="68"/>
      <c r="Z332" s="68"/>
      <c r="AA332" s="68"/>
      <c r="AB332" s="18">
        <f t="shared" si="48"/>
        <v>0</v>
      </c>
      <c r="AC332" s="25"/>
      <c r="AD332" s="68"/>
      <c r="AE332" s="68"/>
      <c r="AF332" s="68"/>
      <c r="AG332" s="68">
        <v>-589</v>
      </c>
      <c r="AH332" s="68"/>
      <c r="AI332" s="68"/>
      <c r="AJ332" s="68"/>
      <c r="AK332" s="18">
        <f t="shared" si="49"/>
        <v>-589</v>
      </c>
      <c r="AL332" s="28"/>
      <c r="AM332" s="18">
        <f t="shared" si="50"/>
        <v>-589</v>
      </c>
    </row>
    <row r="333" spans="1:39" s="67" customFormat="1" hidden="1" outlineLevel="1" x14ac:dyDescent="0.15">
      <c r="B333" s="67" t="s">
        <v>189</v>
      </c>
      <c r="C333" s="68"/>
      <c r="D333" s="68"/>
      <c r="E333" s="68"/>
      <c r="F333" s="26"/>
      <c r="G333" s="68"/>
      <c r="H333" s="26"/>
      <c r="I333" s="18">
        <f t="shared" si="51"/>
        <v>0</v>
      </c>
      <c r="J333" s="25"/>
      <c r="K333" s="68"/>
      <c r="L333" s="68"/>
      <c r="M333" s="68"/>
      <c r="N333" s="68">
        <v>-880</v>
      </c>
      <c r="O333" s="26"/>
      <c r="P333" s="68"/>
      <c r="Q333" s="68"/>
      <c r="R333" s="18">
        <f t="shared" si="46"/>
        <v>-880</v>
      </c>
      <c r="S333" s="18"/>
      <c r="T333" s="18">
        <f t="shared" si="47"/>
        <v>-880</v>
      </c>
      <c r="U333" s="27"/>
      <c r="V333" s="68"/>
      <c r="W333" s="68"/>
      <c r="X333" s="68"/>
      <c r="Y333" s="68"/>
      <c r="Z333" s="68"/>
      <c r="AA333" s="68"/>
      <c r="AB333" s="18">
        <f t="shared" si="48"/>
        <v>0</v>
      </c>
      <c r="AC333" s="25"/>
      <c r="AD333" s="68"/>
      <c r="AE333" s="68"/>
      <c r="AF333" s="68"/>
      <c r="AG333" s="68">
        <v>-8628</v>
      </c>
      <c r="AH333" s="68"/>
      <c r="AI333" s="68"/>
      <c r="AJ333" s="68"/>
      <c r="AK333" s="18">
        <f t="shared" si="49"/>
        <v>-8628</v>
      </c>
      <c r="AL333" s="28"/>
      <c r="AM333" s="18">
        <f t="shared" si="50"/>
        <v>-8628</v>
      </c>
    </row>
    <row r="334" spans="1:39" s="67" customFormat="1" hidden="1" outlineLevel="1" x14ac:dyDescent="0.15">
      <c r="B334" s="67" t="s">
        <v>213</v>
      </c>
      <c r="C334" s="68"/>
      <c r="D334" s="68"/>
      <c r="E334" s="68"/>
      <c r="F334" s="26"/>
      <c r="G334" s="68"/>
      <c r="H334" s="26"/>
      <c r="I334" s="18">
        <f t="shared" si="51"/>
        <v>0</v>
      </c>
      <c r="J334" s="25"/>
      <c r="K334" s="68"/>
      <c r="L334" s="68"/>
      <c r="M334" s="68"/>
      <c r="N334" s="68"/>
      <c r="O334" s="26"/>
      <c r="P334" s="68">
        <v>-2256</v>
      </c>
      <c r="Q334" s="68"/>
      <c r="R334" s="18">
        <f t="shared" si="46"/>
        <v>-2256</v>
      </c>
      <c r="S334" s="18"/>
      <c r="T334" s="18">
        <f t="shared" si="47"/>
        <v>-2256</v>
      </c>
      <c r="U334" s="27"/>
      <c r="V334" s="68"/>
      <c r="W334" s="68"/>
      <c r="X334" s="68"/>
      <c r="Y334" s="68"/>
      <c r="Z334" s="68"/>
      <c r="AA334" s="68"/>
      <c r="AB334" s="18">
        <f t="shared" si="48"/>
        <v>0</v>
      </c>
      <c r="AC334" s="25"/>
      <c r="AD334" s="68"/>
      <c r="AE334" s="68"/>
      <c r="AF334" s="68"/>
      <c r="AG334" s="68"/>
      <c r="AH334" s="68">
        <v>-225</v>
      </c>
      <c r="AI334" s="68">
        <v>-20000</v>
      </c>
      <c r="AJ334" s="68"/>
      <c r="AK334" s="18">
        <f t="shared" si="49"/>
        <v>-20225</v>
      </c>
      <c r="AL334" s="28"/>
      <c r="AM334" s="18">
        <f t="shared" si="50"/>
        <v>-20225</v>
      </c>
    </row>
    <row r="335" spans="1:39" collapsed="1" x14ac:dyDescent="0.15">
      <c r="A335" s="3" t="s">
        <v>336</v>
      </c>
      <c r="C335" s="18">
        <f>SUM(C322:C334)</f>
        <v>-46457</v>
      </c>
      <c r="D335" s="18">
        <f t="shared" ref="D335:AI335" si="58">SUM(D322:D334)</f>
        <v>-77238</v>
      </c>
      <c r="E335" s="18">
        <f t="shared" si="58"/>
        <v>-7885</v>
      </c>
      <c r="F335" s="17"/>
      <c r="G335" s="18">
        <f t="shared" si="58"/>
        <v>0</v>
      </c>
      <c r="H335" s="17"/>
      <c r="I335" s="18">
        <f t="shared" si="51"/>
        <v>-131580</v>
      </c>
      <c r="J335" s="16"/>
      <c r="K335" s="18">
        <f t="shared" si="58"/>
        <v>0</v>
      </c>
      <c r="L335" s="18">
        <f t="shared" si="58"/>
        <v>0</v>
      </c>
      <c r="M335" s="18">
        <f t="shared" si="58"/>
        <v>0</v>
      </c>
      <c r="N335" s="18">
        <f t="shared" si="58"/>
        <v>-1030</v>
      </c>
      <c r="O335" s="17"/>
      <c r="P335" s="18">
        <f t="shared" si="58"/>
        <v>-7337.7</v>
      </c>
      <c r="Q335" s="18">
        <f t="shared" si="58"/>
        <v>0</v>
      </c>
      <c r="R335" s="18">
        <f t="shared" si="46"/>
        <v>-8367.7000000000007</v>
      </c>
      <c r="S335" s="18"/>
      <c r="T335" s="18">
        <f t="shared" si="47"/>
        <v>-139947.70000000001</v>
      </c>
      <c r="U335" s="18"/>
      <c r="V335" s="18">
        <f t="shared" si="58"/>
        <v>-24721</v>
      </c>
      <c r="W335" s="18">
        <f t="shared" si="58"/>
        <v>-88336</v>
      </c>
      <c r="X335" s="18">
        <f t="shared" si="58"/>
        <v>-10050</v>
      </c>
      <c r="Y335" s="18"/>
      <c r="Z335" s="18">
        <f t="shared" si="58"/>
        <v>0</v>
      </c>
      <c r="AA335" s="18"/>
      <c r="AB335" s="18">
        <f t="shared" si="48"/>
        <v>-123107</v>
      </c>
      <c r="AC335" s="16"/>
      <c r="AD335" s="18">
        <f t="shared" si="58"/>
        <v>0</v>
      </c>
      <c r="AE335" s="18">
        <f t="shared" si="58"/>
        <v>0</v>
      </c>
      <c r="AF335" s="18">
        <f t="shared" si="58"/>
        <v>0</v>
      </c>
      <c r="AG335" s="18">
        <f t="shared" si="58"/>
        <v>-9962</v>
      </c>
      <c r="AH335" s="18">
        <f t="shared" si="58"/>
        <v>-2008</v>
      </c>
      <c r="AI335" s="18">
        <f t="shared" si="58"/>
        <v>-24011.119999999999</v>
      </c>
      <c r="AJ335" s="18"/>
      <c r="AK335" s="18">
        <f t="shared" si="49"/>
        <v>-35981.119999999995</v>
      </c>
      <c r="AM335" s="18">
        <f t="shared" si="50"/>
        <v>-159088.12</v>
      </c>
    </row>
    <row r="336" spans="1:39" x14ac:dyDescent="0.15">
      <c r="A336" s="3" t="s">
        <v>8</v>
      </c>
      <c r="C336" s="18">
        <v>-96853</v>
      </c>
      <c r="D336" s="18">
        <v>-224342</v>
      </c>
      <c r="E336" s="18">
        <v>-16080</v>
      </c>
      <c r="F336" s="17"/>
      <c r="G336" s="18">
        <v>-8095</v>
      </c>
      <c r="H336" s="17"/>
      <c r="I336" s="18">
        <f t="shared" si="51"/>
        <v>-345370</v>
      </c>
      <c r="J336" s="16"/>
      <c r="K336" s="18"/>
      <c r="L336" s="18">
        <v>-1505</v>
      </c>
      <c r="M336" s="18">
        <v>-1967</v>
      </c>
      <c r="N336" s="18">
        <v>-10421</v>
      </c>
      <c r="O336" s="17"/>
      <c r="P336" s="18"/>
      <c r="Q336" s="18" t="s">
        <v>284</v>
      </c>
      <c r="R336" s="18">
        <f t="shared" si="46"/>
        <v>-13893</v>
      </c>
      <c r="S336" s="18"/>
      <c r="T336" s="18">
        <f t="shared" si="47"/>
        <v>-359263</v>
      </c>
      <c r="U336" s="18"/>
      <c r="V336" s="18">
        <v>-103627</v>
      </c>
      <c r="W336" s="18">
        <v>-225518</v>
      </c>
      <c r="X336" s="18">
        <v>-14507</v>
      </c>
      <c r="Y336" s="18"/>
      <c r="Z336" s="18">
        <v>-10085</v>
      </c>
      <c r="AA336" s="18"/>
      <c r="AB336" s="18">
        <f t="shared" si="48"/>
        <v>-353737</v>
      </c>
      <c r="AC336" s="16"/>
      <c r="AD336" s="18"/>
      <c r="AE336" s="18">
        <v>-1519</v>
      </c>
      <c r="AF336" s="18">
        <v>-2399</v>
      </c>
      <c r="AG336" s="18">
        <v>-7763</v>
      </c>
      <c r="AH336" s="18">
        <v>-5623</v>
      </c>
      <c r="AI336" s="18"/>
      <c r="AJ336" s="18"/>
      <c r="AK336" s="18">
        <f t="shared" si="49"/>
        <v>-17304</v>
      </c>
      <c r="AM336" s="18">
        <f t="shared" si="50"/>
        <v>-371041</v>
      </c>
    </row>
    <row r="337" spans="1:39" x14ac:dyDescent="0.15">
      <c r="C337" s="18"/>
      <c r="D337" s="18"/>
      <c r="E337" s="18"/>
      <c r="F337" s="17"/>
      <c r="G337" s="18"/>
      <c r="H337" s="17"/>
      <c r="I337" s="18"/>
      <c r="J337" s="16"/>
      <c r="K337" s="18"/>
      <c r="L337" s="18"/>
      <c r="M337" s="18"/>
      <c r="N337" s="18"/>
      <c r="O337" s="17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6"/>
      <c r="AD337" s="18"/>
      <c r="AE337" s="18"/>
      <c r="AF337" s="18"/>
      <c r="AG337" s="18"/>
      <c r="AH337" s="18"/>
      <c r="AI337" s="18"/>
      <c r="AJ337" s="18"/>
      <c r="AK337" s="18"/>
    </row>
    <row r="338" spans="1:39" s="9" customFormat="1" ht="28" customHeight="1" x14ac:dyDescent="0.2">
      <c r="A338" s="43" t="s">
        <v>110</v>
      </c>
      <c r="B338" s="43"/>
      <c r="C338" s="44">
        <v>-2143471</v>
      </c>
      <c r="D338" s="44">
        <v>-2031578</v>
      </c>
      <c r="E338" s="44">
        <v>-507286</v>
      </c>
      <c r="F338" s="197"/>
      <c r="G338" s="44">
        <v>-192518</v>
      </c>
      <c r="H338" s="197"/>
      <c r="I338" s="46">
        <f t="shared" si="51"/>
        <v>-4874853</v>
      </c>
      <c r="J338" s="45"/>
      <c r="K338" s="44">
        <v>-490645</v>
      </c>
      <c r="L338" s="44">
        <v>-376401.75</v>
      </c>
      <c r="M338" s="44">
        <v>-84706</v>
      </c>
      <c r="N338" s="44">
        <v>-110401</v>
      </c>
      <c r="O338" s="17"/>
      <c r="P338" s="44">
        <v>-168664.39</v>
      </c>
      <c r="Q338" s="44">
        <v>-44476</v>
      </c>
      <c r="R338" s="18">
        <f>SUM(K338:Q338)</f>
        <v>-1275294.1400000001</v>
      </c>
      <c r="S338" s="18"/>
      <c r="T338" s="18">
        <f>R338+I338</f>
        <v>-6150147.1400000006</v>
      </c>
      <c r="U338" s="44"/>
      <c r="V338" s="44">
        <v>-2023433</v>
      </c>
      <c r="W338" s="44">
        <v>-2096680</v>
      </c>
      <c r="X338" s="44">
        <v>-378412</v>
      </c>
      <c r="Y338" s="44"/>
      <c r="Z338" s="44">
        <v>-279882</v>
      </c>
      <c r="AA338" s="44"/>
      <c r="AB338" s="18">
        <f t="shared" si="48"/>
        <v>-4778407</v>
      </c>
      <c r="AC338" s="45"/>
      <c r="AD338" s="44">
        <v>-478296</v>
      </c>
      <c r="AE338" s="44">
        <v>-373257.98</v>
      </c>
      <c r="AF338" s="44">
        <v>-90840</v>
      </c>
      <c r="AG338" s="44">
        <f>AG339</f>
        <v>-123224</v>
      </c>
      <c r="AH338" s="44">
        <v>-38555</v>
      </c>
      <c r="AI338" s="44">
        <v>-154687.67000000001</v>
      </c>
      <c r="AJ338" s="44"/>
      <c r="AK338" s="18">
        <f t="shared" si="49"/>
        <v>-1258860.6499999999</v>
      </c>
      <c r="AM338" s="18">
        <f t="shared" si="50"/>
        <v>-6037267.6500000004</v>
      </c>
    </row>
    <row r="339" spans="1:39" hidden="1" outlineLevel="1" x14ac:dyDescent="0.15">
      <c r="B339" s="3" t="s">
        <v>337</v>
      </c>
      <c r="C339" s="18">
        <f>SUM(C156,C173,C180,C234,C208,C265,C267,C271,C281,C292,C300,C305,C309,C316,C321,C335,C336)</f>
        <v>-2143471</v>
      </c>
      <c r="D339" s="18">
        <f>SUM(D156,D173,D180,D234,D208,D265,D267,D271,D281,D292,D300,D305,D309,D316,D321,D335,D336)</f>
        <v>-2031578</v>
      </c>
      <c r="E339" s="18">
        <f>SUM(E156,E173,E180,E234,E208,E265,E267,E271,E281,E292,E300,E305,E309,E316,E321,E335,E336)</f>
        <v>-507286</v>
      </c>
      <c r="F339" s="17"/>
      <c r="G339" s="18">
        <f>SUM(G156,G173,G180,G234,G208,G265,G267,G271,G281,G292,G300,G305,G309,G316,G321,G335,G336)</f>
        <v>-192518</v>
      </c>
      <c r="H339" s="17"/>
      <c r="I339" s="18">
        <f>SUM(I156,I173,I180,I234,I208,I265,I267,I271,I281,I292,I300,I305,I309,I316,I321,I335,I336)</f>
        <v>-4874853</v>
      </c>
      <c r="J339" s="16"/>
      <c r="K339" s="18">
        <f t="shared" ref="K339:P339" si="59">SUM(K156,K173,K180,K234,K208,K265,K267,K271,K281,K292,K300,K305,K309,K316,K321,K335,K336)</f>
        <v>-490645</v>
      </c>
      <c r="L339" s="18">
        <f t="shared" si="59"/>
        <v>-376401.74999999994</v>
      </c>
      <c r="M339" s="18">
        <f t="shared" si="59"/>
        <v>-84706</v>
      </c>
      <c r="N339" s="18">
        <f t="shared" si="59"/>
        <v>-110401</v>
      </c>
      <c r="O339" s="17">
        <f t="shared" si="59"/>
        <v>0</v>
      </c>
      <c r="P339" s="18">
        <f t="shared" si="59"/>
        <v>-168664.39000000004</v>
      </c>
      <c r="Q339" s="18">
        <f>SUM(Q156,Q173,Q180,Q234,Q208,Q265,Q267,Q271,Q281,Q292,Q300,Q305,Q309,Q316,Q321,Q335,Q336)</f>
        <v>-44476</v>
      </c>
      <c r="R339" s="18">
        <f>SUM(R156,R173,R180,R234,R208,R265,R267,R271,R281,R292,R300,R305,R309,R316,R321,R335,R336)</f>
        <v>-1275294.1399999999</v>
      </c>
      <c r="S339" s="18"/>
      <c r="T339" s="18">
        <f>SUM(T156,T173,T180,T234,T208,T265,T267,T271,T281,T292,T300,T305,T309,T316,T321,T335,T336)</f>
        <v>-6150147.1400000006</v>
      </c>
      <c r="U339" s="18"/>
      <c r="V339" s="18">
        <f>SUM(V156,V173,V180,V234,V208,V265,V267,V271,V281,V292,V300,V305,V309,V316,V321,V335,V336)</f>
        <v>-2023433</v>
      </c>
      <c r="W339" s="18">
        <f>SUM(W156,W173,W180,W234,W208,W265,W267,W271,W281,W292,W300,W305,W309,W316,W321,W335,W336)</f>
        <v>-2096680</v>
      </c>
      <c r="X339" s="18">
        <f>SUM(X156,X173,X180,X234,X208,X265,X267,X271,X281,X292,X300,X305,X309,X316,X321,X335,X336)</f>
        <v>-378412</v>
      </c>
      <c r="Y339" s="18"/>
      <c r="Z339" s="18">
        <f>SUM(Z156,Z173,Z180,Z234,Z208,Z265,Z267,Z271,Z281,Z292,Z300,Z305,Z309,Z316,Z321,Z335,Z336)</f>
        <v>-279882</v>
      </c>
      <c r="AA339" s="18"/>
      <c r="AB339" s="18">
        <f>SUM(AB156,AB173,AB180,AB234,AB208,AB265,AB267,AB271,AB281,AB292,AB300,AB305,AB309,AB316,AB321,AB335,AB336)</f>
        <v>-4778407</v>
      </c>
      <c r="AC339" s="16"/>
      <c r="AD339" s="18">
        <f t="shared" ref="AD339:AK339" si="60">SUM(AD156,AD173,AD180,AD234,AD208,AD265,AD267,AD271,AD281,AD292,AD300,AD305,AD309,AD316,AD321,AD335,AD336)</f>
        <v>-478296</v>
      </c>
      <c r="AE339" s="18">
        <f t="shared" si="60"/>
        <v>-373257.98</v>
      </c>
      <c r="AF339" s="18">
        <f t="shared" si="60"/>
        <v>-90840</v>
      </c>
      <c r="AG339" s="18">
        <f t="shared" si="60"/>
        <v>-123224</v>
      </c>
      <c r="AH339" s="18">
        <f t="shared" si="60"/>
        <v>-38555</v>
      </c>
      <c r="AI339" s="18">
        <f t="shared" si="60"/>
        <v>-154687.67000000001</v>
      </c>
      <c r="AJ339" s="18"/>
      <c r="AK339" s="18">
        <f t="shared" si="60"/>
        <v>-1258860.6499999999</v>
      </c>
      <c r="AM339" s="18">
        <f t="shared" si="50"/>
        <v>-6037267.6500000004</v>
      </c>
    </row>
    <row r="340" spans="1:39" collapsed="1" x14ac:dyDescent="0.15">
      <c r="C340" s="18"/>
      <c r="D340" s="18"/>
      <c r="E340" s="18"/>
      <c r="F340" s="17"/>
      <c r="G340" s="18"/>
      <c r="H340" s="17"/>
      <c r="I340" s="18"/>
      <c r="J340" s="16"/>
      <c r="K340" s="18"/>
      <c r="L340" s="18"/>
      <c r="M340" s="18"/>
      <c r="N340" s="18"/>
      <c r="O340" s="17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6"/>
      <c r="AD340" s="18"/>
      <c r="AE340" s="18"/>
      <c r="AF340" s="18"/>
      <c r="AG340" s="18"/>
      <c r="AH340" s="18"/>
      <c r="AI340" s="18"/>
      <c r="AJ340" s="18"/>
    </row>
    <row r="341" spans="1:39" s="9" customFormat="1" ht="19" customHeight="1" x14ac:dyDescent="0.2">
      <c r="A341" s="69" t="s">
        <v>338</v>
      </c>
      <c r="B341" s="69"/>
      <c r="C341" s="45">
        <v>-150118</v>
      </c>
      <c r="D341" s="45">
        <v>-215720</v>
      </c>
      <c r="E341" s="45">
        <v>-71686</v>
      </c>
      <c r="F341" s="197"/>
      <c r="G341" s="45">
        <v>-28826</v>
      </c>
      <c r="H341" s="197"/>
      <c r="I341" s="70">
        <f t="shared" ref="I341" si="61">SUM(C341:G341)</f>
        <v>-466350</v>
      </c>
      <c r="J341" s="45"/>
      <c r="K341" s="45">
        <v>10377</v>
      </c>
      <c r="L341" s="45">
        <v>91450.450000000012</v>
      </c>
      <c r="M341" s="45">
        <v>42632</v>
      </c>
      <c r="N341" s="45">
        <v>22853</v>
      </c>
      <c r="O341" s="45">
        <v>0</v>
      </c>
      <c r="P341" s="45">
        <v>-33120.26999999996</v>
      </c>
      <c r="Q341" s="45">
        <v>3219</v>
      </c>
      <c r="R341" s="70">
        <f>SUM(K341:Q341)</f>
        <v>137411.18000000005</v>
      </c>
      <c r="S341" s="70"/>
      <c r="T341" s="70">
        <f>R341+I341</f>
        <v>-328938.81999999995</v>
      </c>
      <c r="U341" s="44"/>
      <c r="V341" s="45">
        <v>-56352</v>
      </c>
      <c r="W341" s="45">
        <v>-307349</v>
      </c>
      <c r="X341" s="45">
        <v>45908</v>
      </c>
      <c r="Y341" s="45"/>
      <c r="Z341" s="45">
        <v>9935</v>
      </c>
      <c r="AA341" s="45"/>
      <c r="AB341" s="70">
        <f t="shared" ref="AB341" si="62">SUM(V341:Z341)</f>
        <v>-307858</v>
      </c>
      <c r="AC341" s="45"/>
      <c r="AD341" s="45">
        <v>47767</v>
      </c>
      <c r="AE341" s="45">
        <v>79388.229999999981</v>
      </c>
      <c r="AF341" s="45">
        <v>23859</v>
      </c>
      <c r="AG341" s="45">
        <v>195895</v>
      </c>
      <c r="AH341" s="45">
        <v>-349</v>
      </c>
      <c r="AI341" s="45">
        <v>-27678.489999999991</v>
      </c>
      <c r="AJ341" s="45"/>
      <c r="AK341" s="70">
        <f t="shared" ref="AK341" si="63">SUM(AD341:AI341)</f>
        <v>318881.74</v>
      </c>
      <c r="AL341" s="71"/>
      <c r="AM341" s="70">
        <f t="shared" si="50"/>
        <v>11023.739999999991</v>
      </c>
    </row>
    <row r="342" spans="1:39" hidden="1" outlineLevel="1" x14ac:dyDescent="0.15">
      <c r="B342" s="3" t="s">
        <v>319</v>
      </c>
      <c r="C342" s="18">
        <f>C124+C339</f>
        <v>-150118</v>
      </c>
      <c r="D342" s="18">
        <f>D124+D339</f>
        <v>-215720</v>
      </c>
      <c r="E342" s="18">
        <f>E124+E339</f>
        <v>-71686</v>
      </c>
      <c r="F342" s="17"/>
      <c r="G342" s="18">
        <f>G124+G339</f>
        <v>-28826</v>
      </c>
      <c r="H342" s="17"/>
      <c r="I342" s="18">
        <f>I124+I339</f>
        <v>-466350</v>
      </c>
      <c r="J342" s="16"/>
      <c r="K342" s="18">
        <f>K124+K339</f>
        <v>10377</v>
      </c>
      <c r="L342" s="18">
        <f>L124+L339</f>
        <v>91450.45000000007</v>
      </c>
      <c r="M342" s="18">
        <f>M124+M339</f>
        <v>42632</v>
      </c>
      <c r="N342" s="18">
        <f>N124+N339</f>
        <v>22855</v>
      </c>
      <c r="O342" s="18"/>
      <c r="P342" s="18">
        <f>P124+P339</f>
        <v>-33120.270000000048</v>
      </c>
      <c r="Q342" s="18">
        <f>Q124+Q339</f>
        <v>3219</v>
      </c>
      <c r="R342" s="18">
        <f>R124+R339</f>
        <v>137413.18000000017</v>
      </c>
      <c r="S342" s="18"/>
      <c r="T342" s="18">
        <f>T124+T339</f>
        <v>-328936.8200000003</v>
      </c>
      <c r="U342" s="18"/>
      <c r="V342" s="18">
        <f>V124+V339</f>
        <v>-56352</v>
      </c>
      <c r="W342" s="18">
        <f>W124+W339</f>
        <v>-307349</v>
      </c>
      <c r="X342" s="18">
        <f>X124+X339</f>
        <v>45908</v>
      </c>
      <c r="Y342" s="18"/>
      <c r="Z342" s="18">
        <f>Z124+Z339</f>
        <v>9935</v>
      </c>
      <c r="AA342" s="18"/>
      <c r="AB342" s="18">
        <f>AB124+AB339</f>
        <v>-307858</v>
      </c>
      <c r="AC342" s="16"/>
      <c r="AD342" s="18">
        <f t="shared" ref="AD342:AK342" si="64">AD124+AD339</f>
        <v>47767</v>
      </c>
      <c r="AE342" s="18">
        <f t="shared" si="64"/>
        <v>79388.23000000004</v>
      </c>
      <c r="AF342" s="18">
        <f t="shared" si="64"/>
        <v>23859</v>
      </c>
      <c r="AG342" s="18">
        <f t="shared" si="64"/>
        <v>195150</v>
      </c>
      <c r="AH342" s="18">
        <f t="shared" si="64"/>
        <v>-349</v>
      </c>
      <c r="AI342" s="18">
        <f t="shared" si="64"/>
        <v>-27678.49000000002</v>
      </c>
      <c r="AJ342" s="18"/>
      <c r="AK342" s="18">
        <f t="shared" si="64"/>
        <v>318136.74000000022</v>
      </c>
      <c r="AM342" s="18">
        <f t="shared" si="50"/>
        <v>10278.740000000224</v>
      </c>
    </row>
    <row r="343" spans="1:39" collapsed="1" x14ac:dyDescent="0.15">
      <c r="F343" s="13"/>
      <c r="H343" s="13"/>
      <c r="J343" s="12"/>
      <c r="AC343" s="12"/>
    </row>
    <row r="344" spans="1:39" x14ac:dyDescent="0.15">
      <c r="F344" s="13"/>
      <c r="H344" s="13"/>
      <c r="J344" s="12"/>
      <c r="AC344" s="12"/>
      <c r="AG344" s="18"/>
    </row>
    <row r="345" spans="1:39" s="216" customFormat="1" ht="41" customHeight="1" x14ac:dyDescent="0.2">
      <c r="A345" s="215" t="s">
        <v>268</v>
      </c>
    </row>
    <row r="346" spans="1:39" x14ac:dyDescent="0.15">
      <c r="A346" s="72"/>
      <c r="F346" s="13"/>
      <c r="H346" s="13"/>
      <c r="J346" s="12"/>
      <c r="AC346" s="12"/>
    </row>
    <row r="347" spans="1:39" outlineLevel="1" x14ac:dyDescent="0.15">
      <c r="F347" s="13"/>
      <c r="H347" s="13"/>
      <c r="J347" s="12"/>
      <c r="AC347" s="12"/>
    </row>
    <row r="348" spans="1:39" outlineLevel="1" x14ac:dyDescent="0.15">
      <c r="A348" s="3" t="s">
        <v>251</v>
      </c>
      <c r="C348" s="18">
        <v>0</v>
      </c>
      <c r="D348" s="18">
        <v>0</v>
      </c>
      <c r="E348" s="18">
        <v>0</v>
      </c>
      <c r="F348" s="17"/>
      <c r="G348" s="18">
        <v>-19172</v>
      </c>
      <c r="H348" s="17"/>
      <c r="I348" s="46">
        <f>SUM(C348:G348)</f>
        <v>-19172</v>
      </c>
      <c r="J348" s="16"/>
      <c r="K348" s="18">
        <v>-289497</v>
      </c>
      <c r="L348" s="18">
        <v>-254192</v>
      </c>
      <c r="M348" s="18">
        <v>0</v>
      </c>
      <c r="N348" s="73">
        <v>-22596</v>
      </c>
      <c r="O348" s="73">
        <v>-5649</v>
      </c>
      <c r="P348" s="73">
        <v>-39543</v>
      </c>
      <c r="Q348" s="73"/>
      <c r="R348" s="46">
        <f>SUM(K348:P348)</f>
        <v>-611477</v>
      </c>
      <c r="S348" s="18"/>
      <c r="T348" s="18"/>
      <c r="U348" s="18"/>
      <c r="V348" s="18">
        <v>0</v>
      </c>
      <c r="W348" s="18">
        <v>0</v>
      </c>
      <c r="X348" s="18">
        <v>0</v>
      </c>
      <c r="Y348" s="18"/>
      <c r="Z348" s="18">
        <v>-18745</v>
      </c>
      <c r="AA348" s="18"/>
      <c r="AB348" s="46">
        <f>(SUM(V348:Z348))</f>
        <v>-18745</v>
      </c>
      <c r="AC348" s="16"/>
      <c r="AD348" s="18">
        <v>-295537</v>
      </c>
      <c r="AE348" s="18">
        <v>-240887</v>
      </c>
      <c r="AF348" s="18">
        <v>0</v>
      </c>
      <c r="AG348" s="18">
        <v>-22302</v>
      </c>
      <c r="AH348" s="18">
        <v>-5649</v>
      </c>
      <c r="AI348" s="18">
        <v>-43723</v>
      </c>
      <c r="AJ348" s="18"/>
      <c r="AK348" s="46">
        <f>SUM(AD348:AI348)</f>
        <v>-608098</v>
      </c>
    </row>
    <row r="349" spans="1:39" outlineLevel="1" x14ac:dyDescent="0.15">
      <c r="A349" s="3" t="s">
        <v>252</v>
      </c>
      <c r="C349" s="18">
        <v>-22719</v>
      </c>
      <c r="D349" s="18">
        <v>-10236</v>
      </c>
      <c r="E349" s="18">
        <v>-13356</v>
      </c>
      <c r="F349" s="17"/>
      <c r="G349" s="18">
        <v>0</v>
      </c>
      <c r="H349" s="17"/>
      <c r="I349" s="46">
        <f t="shared" ref="I349:I353" si="65">SUM(C349:G349)</f>
        <v>-46311</v>
      </c>
      <c r="J349" s="16"/>
      <c r="K349" s="18">
        <v>-9956</v>
      </c>
      <c r="L349" s="18">
        <v>-5596</v>
      </c>
      <c r="M349" s="18">
        <v>0</v>
      </c>
      <c r="N349" s="73">
        <v>-1320</v>
      </c>
      <c r="O349" s="73">
        <v>-338</v>
      </c>
      <c r="P349" s="73">
        <v>-1383</v>
      </c>
      <c r="Q349" s="73"/>
      <c r="R349" s="46">
        <f t="shared" ref="R349:R353" si="66">SUM(K349:P349)</f>
        <v>-18593</v>
      </c>
      <c r="S349" s="18"/>
      <c r="T349" s="18"/>
      <c r="U349" s="18"/>
      <c r="V349" s="18">
        <v>-19545</v>
      </c>
      <c r="W349" s="18">
        <v>-23638</v>
      </c>
      <c r="X349" s="18">
        <v>-7106</v>
      </c>
      <c r="Y349" s="18"/>
      <c r="Z349" s="18">
        <v>0</v>
      </c>
      <c r="AA349" s="18"/>
      <c r="AB349" s="46">
        <f>(SUM(V349:Z349))</f>
        <v>-50289</v>
      </c>
      <c r="AC349" s="16"/>
      <c r="AD349" s="18">
        <v>-10697</v>
      </c>
      <c r="AE349" s="18">
        <v>-6653</v>
      </c>
      <c r="AF349" s="18">
        <v>0</v>
      </c>
      <c r="AG349" s="18">
        <v>-1887</v>
      </c>
      <c r="AH349" s="18">
        <v>-441</v>
      </c>
      <c r="AI349" s="18">
        <v>-1206</v>
      </c>
      <c r="AJ349" s="18"/>
      <c r="AK349" s="46">
        <f t="shared" ref="AK349:AK353" si="67">SUM(AD349:AI349)</f>
        <v>-20884</v>
      </c>
    </row>
    <row r="350" spans="1:39" outlineLevel="1" x14ac:dyDescent="0.15">
      <c r="A350" s="3" t="s">
        <v>253</v>
      </c>
      <c r="C350" s="16"/>
      <c r="D350" s="16"/>
      <c r="E350" s="16"/>
      <c r="F350" s="17"/>
      <c r="G350" s="16"/>
      <c r="H350" s="17"/>
      <c r="I350" s="46">
        <f t="shared" si="65"/>
        <v>0</v>
      </c>
      <c r="J350" s="16"/>
      <c r="K350" s="16"/>
      <c r="L350" s="16"/>
      <c r="M350" s="16"/>
      <c r="N350" s="16"/>
      <c r="O350" s="16"/>
      <c r="P350" s="16"/>
      <c r="Q350" s="16"/>
      <c r="R350" s="46">
        <f t="shared" si="66"/>
        <v>0</v>
      </c>
      <c r="S350" s="18"/>
      <c r="T350" s="18"/>
      <c r="U350" s="18"/>
      <c r="V350" s="18">
        <v>0</v>
      </c>
      <c r="W350" s="18">
        <v>0</v>
      </c>
      <c r="X350" s="18">
        <v>0</v>
      </c>
      <c r="Y350" s="18"/>
      <c r="Z350" s="18">
        <v>0</v>
      </c>
      <c r="AA350" s="18"/>
      <c r="AB350" s="46">
        <f>(SUM(V350:Z350))</f>
        <v>0</v>
      </c>
      <c r="AC350" s="16"/>
      <c r="AD350" s="18">
        <v>0</v>
      </c>
      <c r="AE350" s="18">
        <v>0</v>
      </c>
      <c r="AF350" s="18">
        <v>-42000</v>
      </c>
      <c r="AG350" s="18">
        <v>0</v>
      </c>
      <c r="AH350" s="18">
        <v>-2072</v>
      </c>
      <c r="AI350" s="18">
        <v>-7253</v>
      </c>
      <c r="AJ350" s="18"/>
      <c r="AK350" s="46">
        <f t="shared" si="67"/>
        <v>-51325</v>
      </c>
    </row>
    <row r="351" spans="1:39" outlineLevel="1" x14ac:dyDescent="0.15">
      <c r="A351" s="3" t="s">
        <v>254</v>
      </c>
      <c r="C351" s="18">
        <v>-120000</v>
      </c>
      <c r="D351" s="18">
        <v>-85000</v>
      </c>
      <c r="E351" s="18">
        <v>-125000</v>
      </c>
      <c r="F351" s="17"/>
      <c r="G351" s="18">
        <v>-20227</v>
      </c>
      <c r="H351" s="17"/>
      <c r="I351" s="46">
        <f t="shared" si="65"/>
        <v>-350227</v>
      </c>
      <c r="J351" s="16"/>
      <c r="K351" s="18">
        <v>-47500</v>
      </c>
      <c r="L351" s="18">
        <v>-47500</v>
      </c>
      <c r="M351" s="18">
        <v>-10000</v>
      </c>
      <c r="N351" s="73">
        <v>-10000</v>
      </c>
      <c r="O351" s="73">
        <v>0</v>
      </c>
      <c r="P351" s="73">
        <v>-10000</v>
      </c>
      <c r="Q351" s="73"/>
      <c r="R351" s="46">
        <f t="shared" si="66"/>
        <v>-125000</v>
      </c>
      <c r="S351" s="18"/>
      <c r="T351" s="18"/>
      <c r="U351" s="18"/>
      <c r="V351" s="18">
        <v>-113105</v>
      </c>
      <c r="W351" s="18">
        <v>-71434</v>
      </c>
      <c r="X351" s="18">
        <v>-89293</v>
      </c>
      <c r="Y351" s="18"/>
      <c r="Z351" s="18">
        <v>-3300</v>
      </c>
      <c r="AA351" s="18"/>
      <c r="AB351" s="46">
        <f>(SUM(V351:Z351))</f>
        <v>-277132</v>
      </c>
      <c r="AC351" s="16"/>
      <c r="AD351" s="18">
        <v>-35717</v>
      </c>
      <c r="AE351" s="18">
        <v>-35717</v>
      </c>
      <c r="AF351" s="18">
        <v>-7143</v>
      </c>
      <c r="AG351" s="18">
        <v>-7857</v>
      </c>
      <c r="AH351" s="18">
        <v>0</v>
      </c>
      <c r="AI351" s="18">
        <v>-7143</v>
      </c>
      <c r="AJ351" s="18"/>
      <c r="AK351" s="46">
        <f t="shared" si="67"/>
        <v>-93577</v>
      </c>
    </row>
    <row r="352" spans="1:39" x14ac:dyDescent="0.15">
      <c r="C352" s="18"/>
      <c r="D352" s="18"/>
      <c r="E352" s="18"/>
      <c r="F352" s="17"/>
      <c r="G352" s="18"/>
      <c r="H352" s="17"/>
      <c r="I352" s="46"/>
      <c r="J352" s="16"/>
      <c r="K352" s="18"/>
      <c r="L352" s="18"/>
      <c r="M352" s="18"/>
      <c r="N352" s="73"/>
      <c r="O352" s="73"/>
      <c r="P352" s="73"/>
      <c r="Q352" s="73"/>
      <c r="R352" s="46"/>
      <c r="S352" s="18"/>
      <c r="T352" s="18"/>
      <c r="U352" s="18"/>
      <c r="V352" s="18"/>
      <c r="W352" s="18"/>
      <c r="X352" s="18"/>
      <c r="Y352" s="18"/>
      <c r="Z352" s="18"/>
      <c r="AA352" s="18"/>
      <c r="AB352" s="46"/>
      <c r="AC352" s="16"/>
      <c r="AD352" s="18"/>
      <c r="AE352" s="18"/>
      <c r="AF352" s="18"/>
      <c r="AG352" s="18"/>
      <c r="AH352" s="18"/>
      <c r="AI352" s="18"/>
      <c r="AJ352" s="18"/>
      <c r="AK352" s="46"/>
    </row>
    <row r="353" spans="1:37" x14ac:dyDescent="0.15">
      <c r="A353" s="72" t="s">
        <v>111</v>
      </c>
      <c r="C353" s="46">
        <f>SUM(C348:C351)</f>
        <v>-142719</v>
      </c>
      <c r="D353" s="46">
        <f t="shared" ref="D353:P353" si="68">SUM(D348:D351)</f>
        <v>-95236</v>
      </c>
      <c r="E353" s="46">
        <f t="shared" si="68"/>
        <v>-138356</v>
      </c>
      <c r="F353" s="203"/>
      <c r="G353" s="46">
        <f t="shared" si="68"/>
        <v>-39399</v>
      </c>
      <c r="H353" s="203"/>
      <c r="I353" s="46">
        <f t="shared" si="65"/>
        <v>-415710</v>
      </c>
      <c r="J353" s="70"/>
      <c r="K353" s="46">
        <f t="shared" si="68"/>
        <v>-346953</v>
      </c>
      <c r="L353" s="46">
        <f t="shared" si="68"/>
        <v>-307288</v>
      </c>
      <c r="M353" s="46">
        <f t="shared" si="68"/>
        <v>-10000</v>
      </c>
      <c r="N353" s="46">
        <f t="shared" si="68"/>
        <v>-33916</v>
      </c>
      <c r="O353" s="46">
        <f t="shared" si="68"/>
        <v>-5987</v>
      </c>
      <c r="P353" s="46">
        <f t="shared" si="68"/>
        <v>-50926</v>
      </c>
      <c r="Q353" s="46"/>
      <c r="R353" s="46">
        <f t="shared" si="66"/>
        <v>-755070</v>
      </c>
      <c r="S353" s="18"/>
      <c r="T353" s="18"/>
      <c r="U353" s="18"/>
      <c r="V353" s="18">
        <f>(SUM(V348:V351))</f>
        <v>-132650</v>
      </c>
      <c r="W353" s="18">
        <f t="shared" ref="W353:Z353" si="69">(SUM(W348:W351))</f>
        <v>-95072</v>
      </c>
      <c r="X353" s="18">
        <f t="shared" si="69"/>
        <v>-96399</v>
      </c>
      <c r="Y353" s="18"/>
      <c r="Z353" s="18">
        <f t="shared" si="69"/>
        <v>-22045</v>
      </c>
      <c r="AA353" s="18"/>
      <c r="AB353" s="46">
        <f>(SUM(V353:Z353))</f>
        <v>-346166</v>
      </c>
      <c r="AC353" s="16"/>
      <c r="AD353" s="18">
        <f>(SUM(AD348:AD351))</f>
        <v>-341951</v>
      </c>
      <c r="AE353" s="18">
        <f t="shared" ref="AE353:AI353" si="70">(SUM(AE348:AE351))</f>
        <v>-283257</v>
      </c>
      <c r="AF353" s="18">
        <f t="shared" si="70"/>
        <v>-49143</v>
      </c>
      <c r="AG353" s="18">
        <f t="shared" si="70"/>
        <v>-32046</v>
      </c>
      <c r="AH353" s="18">
        <f t="shared" si="70"/>
        <v>-8162</v>
      </c>
      <c r="AI353" s="18">
        <f t="shared" si="70"/>
        <v>-59325</v>
      </c>
      <c r="AJ353" s="18"/>
      <c r="AK353" s="46">
        <f t="shared" si="67"/>
        <v>-773884</v>
      </c>
    </row>
    <row r="354" spans="1:37" x14ac:dyDescent="0.15">
      <c r="F354" s="13"/>
      <c r="H354" s="13"/>
      <c r="I354" s="72"/>
      <c r="J354" s="12"/>
      <c r="AC354" s="12"/>
    </row>
    <row r="355" spans="1:37" s="216" customFormat="1" ht="40" customHeight="1" x14ac:dyDescent="0.2">
      <c r="A355" s="215" t="s">
        <v>339</v>
      </c>
      <c r="I355" s="215"/>
    </row>
    <row r="356" spans="1:37" outlineLevel="1" x14ac:dyDescent="0.15">
      <c r="F356" s="13"/>
      <c r="H356" s="13"/>
      <c r="I356" s="72"/>
      <c r="J356" s="12"/>
      <c r="AC356" s="12"/>
    </row>
    <row r="357" spans="1:37" outlineLevel="1" x14ac:dyDescent="0.15">
      <c r="A357" s="3" t="s">
        <v>340</v>
      </c>
      <c r="C357" s="18">
        <v>-1925</v>
      </c>
      <c r="D357" s="18">
        <v>-8155</v>
      </c>
      <c r="E357" s="18">
        <v>-8640</v>
      </c>
      <c r="F357" s="17"/>
      <c r="G357" s="18" t="s">
        <v>284</v>
      </c>
      <c r="H357" s="17"/>
      <c r="I357" s="46">
        <f t="shared" ref="I357:I370" si="71">SUM(C357:G357)</f>
        <v>-18720</v>
      </c>
      <c r="J357" s="16"/>
      <c r="K357" s="18">
        <v>-3445</v>
      </c>
      <c r="L357" s="18">
        <v>-4225</v>
      </c>
      <c r="M357" s="18" t="s">
        <v>284</v>
      </c>
      <c r="N357" s="18">
        <v>-700</v>
      </c>
      <c r="O357" s="18" t="s">
        <v>284</v>
      </c>
      <c r="P357" s="18" t="s">
        <v>284</v>
      </c>
      <c r="Q357" s="18"/>
      <c r="R357" s="46">
        <f>SUM(K357:P357)</f>
        <v>-8370</v>
      </c>
      <c r="AC357" s="12"/>
    </row>
    <row r="358" spans="1:37" outlineLevel="1" x14ac:dyDescent="0.15">
      <c r="A358" s="3" t="s">
        <v>341</v>
      </c>
      <c r="C358" s="18">
        <v>-72212</v>
      </c>
      <c r="D358" s="18">
        <v>-63859</v>
      </c>
      <c r="E358" s="18">
        <v>-45031</v>
      </c>
      <c r="F358" s="17"/>
      <c r="G358" s="18">
        <v>-6204</v>
      </c>
      <c r="H358" s="17"/>
      <c r="I358" s="46">
        <f t="shared" si="71"/>
        <v>-187306</v>
      </c>
      <c r="J358" s="16"/>
      <c r="K358" s="18">
        <v>-46883</v>
      </c>
      <c r="L358" s="18">
        <v>-47927</v>
      </c>
      <c r="M358" s="18" t="s">
        <v>284</v>
      </c>
      <c r="N358" s="18">
        <v>-5980</v>
      </c>
      <c r="O358" s="18">
        <v>-1623</v>
      </c>
      <c r="P358" s="18">
        <v>-8231</v>
      </c>
      <c r="Q358" s="18"/>
      <c r="R358" s="46">
        <f t="shared" ref="R358:R370" si="72">SUM(K358:P358)</f>
        <v>-110644</v>
      </c>
      <c r="AC358" s="12"/>
    </row>
    <row r="359" spans="1:37" outlineLevel="1" x14ac:dyDescent="0.15">
      <c r="A359" s="3" t="s">
        <v>342</v>
      </c>
      <c r="C359" s="18" t="s">
        <v>284</v>
      </c>
      <c r="D359" s="18" t="s">
        <v>284</v>
      </c>
      <c r="E359" s="18" t="s">
        <v>284</v>
      </c>
      <c r="F359" s="17"/>
      <c r="G359" s="18" t="s">
        <v>284</v>
      </c>
      <c r="H359" s="17"/>
      <c r="I359" s="46">
        <f t="shared" si="71"/>
        <v>0</v>
      </c>
      <c r="J359" s="16"/>
      <c r="K359" s="18" t="s">
        <v>284</v>
      </c>
      <c r="L359" s="18" t="s">
        <v>284</v>
      </c>
      <c r="M359" s="18" t="s">
        <v>284</v>
      </c>
      <c r="N359" s="18" t="s">
        <v>284</v>
      </c>
      <c r="O359" s="18" t="s">
        <v>284</v>
      </c>
      <c r="P359" s="18" t="s">
        <v>284</v>
      </c>
      <c r="Q359" s="18"/>
      <c r="R359" s="46">
        <f t="shared" si="72"/>
        <v>0</v>
      </c>
      <c r="AC359" s="12"/>
    </row>
    <row r="360" spans="1:37" outlineLevel="1" x14ac:dyDescent="0.15">
      <c r="A360" s="3" t="s">
        <v>343</v>
      </c>
      <c r="C360" s="18">
        <v>-240633</v>
      </c>
      <c r="D360" s="18">
        <v>-253503</v>
      </c>
      <c r="E360" s="18">
        <v>-194192</v>
      </c>
      <c r="F360" s="17"/>
      <c r="G360" s="18">
        <v>-5185</v>
      </c>
      <c r="H360" s="17"/>
      <c r="I360" s="46">
        <f t="shared" si="71"/>
        <v>-693513</v>
      </c>
      <c r="J360" s="16"/>
      <c r="K360" s="18">
        <v>-76881</v>
      </c>
      <c r="L360" s="18">
        <v>-57190</v>
      </c>
      <c r="M360" s="18">
        <v>-358</v>
      </c>
      <c r="N360" s="18">
        <v>-27423</v>
      </c>
      <c r="O360" s="18">
        <v>-2141</v>
      </c>
      <c r="P360" s="18">
        <v>-10969</v>
      </c>
      <c r="Q360" s="18"/>
      <c r="R360" s="46">
        <f t="shared" si="72"/>
        <v>-174962</v>
      </c>
      <c r="AC360" s="12"/>
    </row>
    <row r="361" spans="1:37" outlineLevel="1" x14ac:dyDescent="0.15">
      <c r="A361" s="3" t="s">
        <v>344</v>
      </c>
      <c r="C361" s="18">
        <v>-111805</v>
      </c>
      <c r="D361" s="18">
        <v>-115166</v>
      </c>
      <c r="E361" s="18">
        <v>-75481</v>
      </c>
      <c r="F361" s="17"/>
      <c r="G361" s="18">
        <v>-6357</v>
      </c>
      <c r="H361" s="17"/>
      <c r="I361" s="46">
        <f t="shared" si="71"/>
        <v>-308809</v>
      </c>
      <c r="J361" s="16"/>
      <c r="K361" s="18">
        <v>-43535</v>
      </c>
      <c r="L361" s="18">
        <v>-79733</v>
      </c>
      <c r="M361" s="18" t="s">
        <v>284</v>
      </c>
      <c r="N361" s="18" t="s">
        <v>284</v>
      </c>
      <c r="O361" s="18" t="s">
        <v>284</v>
      </c>
      <c r="P361" s="18">
        <v>-1743</v>
      </c>
      <c r="Q361" s="18"/>
      <c r="R361" s="46">
        <f t="shared" si="72"/>
        <v>-125011</v>
      </c>
      <c r="AC361" s="12"/>
    </row>
    <row r="362" spans="1:37" outlineLevel="1" x14ac:dyDescent="0.15">
      <c r="A362" s="3" t="s">
        <v>345</v>
      </c>
      <c r="C362" s="18">
        <v>-38500</v>
      </c>
      <c r="D362" s="18">
        <v>-30450</v>
      </c>
      <c r="E362" s="18">
        <v>-38067</v>
      </c>
      <c r="F362" s="17"/>
      <c r="G362" s="18">
        <v>-1890</v>
      </c>
      <c r="H362" s="17"/>
      <c r="I362" s="46">
        <f t="shared" si="71"/>
        <v>-108907</v>
      </c>
      <c r="J362" s="16"/>
      <c r="K362" s="18" t="s">
        <v>284</v>
      </c>
      <c r="L362" s="18" t="s">
        <v>284</v>
      </c>
      <c r="M362" s="18" t="s">
        <v>284</v>
      </c>
      <c r="N362" s="18" t="s">
        <v>284</v>
      </c>
      <c r="O362" s="18" t="s">
        <v>284</v>
      </c>
      <c r="P362" s="18" t="s">
        <v>284</v>
      </c>
      <c r="Q362" s="18"/>
      <c r="R362" s="46">
        <f t="shared" si="72"/>
        <v>0</v>
      </c>
      <c r="AC362" s="12"/>
    </row>
    <row r="363" spans="1:37" outlineLevel="1" x14ac:dyDescent="0.15">
      <c r="A363" s="3" t="s">
        <v>346</v>
      </c>
      <c r="C363" s="18">
        <v>-13906</v>
      </c>
      <c r="D363" s="18">
        <v>-10713</v>
      </c>
      <c r="E363" s="18">
        <v>-9323</v>
      </c>
      <c r="F363" s="17"/>
      <c r="G363" s="18" t="s">
        <v>284</v>
      </c>
      <c r="H363" s="17"/>
      <c r="I363" s="46">
        <f t="shared" si="71"/>
        <v>-33942</v>
      </c>
      <c r="J363" s="16"/>
      <c r="K363" s="18" t="s">
        <v>284</v>
      </c>
      <c r="L363" s="18" t="s">
        <v>284</v>
      </c>
      <c r="M363" s="18" t="s">
        <v>284</v>
      </c>
      <c r="N363" s="18">
        <v>-1528</v>
      </c>
      <c r="O363" s="18" t="s">
        <v>284</v>
      </c>
      <c r="P363" s="18" t="s">
        <v>284</v>
      </c>
      <c r="Q363" s="18"/>
      <c r="R363" s="46">
        <f t="shared" si="72"/>
        <v>-1528</v>
      </c>
      <c r="AC363" s="12"/>
    </row>
    <row r="364" spans="1:37" outlineLevel="1" x14ac:dyDescent="0.15">
      <c r="A364" s="3" t="s">
        <v>347</v>
      </c>
      <c r="C364" s="18" t="s">
        <v>284</v>
      </c>
      <c r="D364" s="18" t="s">
        <v>284</v>
      </c>
      <c r="E364" s="18" t="s">
        <v>284</v>
      </c>
      <c r="F364" s="17"/>
      <c r="G364" s="18" t="s">
        <v>284</v>
      </c>
      <c r="H364" s="17"/>
      <c r="I364" s="46">
        <f t="shared" si="71"/>
        <v>0</v>
      </c>
      <c r="J364" s="16"/>
      <c r="K364" s="18">
        <v>-22364</v>
      </c>
      <c r="L364" s="18" t="s">
        <v>284</v>
      </c>
      <c r="M364" s="18" t="s">
        <v>284</v>
      </c>
      <c r="N364" s="18" t="s">
        <v>284</v>
      </c>
      <c r="O364" s="18" t="s">
        <v>284</v>
      </c>
      <c r="P364" s="18" t="s">
        <v>284</v>
      </c>
      <c r="Q364" s="18"/>
      <c r="R364" s="46">
        <f t="shared" si="72"/>
        <v>-22364</v>
      </c>
      <c r="AC364" s="12"/>
    </row>
    <row r="365" spans="1:37" outlineLevel="1" x14ac:dyDescent="0.15">
      <c r="A365" s="3" t="s">
        <v>348</v>
      </c>
      <c r="C365" s="18">
        <v>-25326</v>
      </c>
      <c r="D365" s="18">
        <v>-26510</v>
      </c>
      <c r="E365" s="18">
        <v>-22093</v>
      </c>
      <c r="F365" s="17"/>
      <c r="G365" s="18">
        <v>-790</v>
      </c>
      <c r="H365" s="17"/>
      <c r="I365" s="46">
        <f t="shared" si="71"/>
        <v>-74719</v>
      </c>
      <c r="J365" s="16"/>
      <c r="K365" s="18">
        <v>-9189</v>
      </c>
      <c r="L365" s="18">
        <v>-6920</v>
      </c>
      <c r="M365" s="18">
        <v>-41</v>
      </c>
      <c r="N365" s="18">
        <v>-2947</v>
      </c>
      <c r="O365" s="18">
        <v>-246</v>
      </c>
      <c r="P365" s="18">
        <v>-1241</v>
      </c>
      <c r="Q365" s="18"/>
      <c r="R365" s="46">
        <f t="shared" si="72"/>
        <v>-20584</v>
      </c>
      <c r="AC365" s="12"/>
    </row>
    <row r="366" spans="1:37" outlineLevel="1" x14ac:dyDescent="0.15">
      <c r="A366" s="3" t="s">
        <v>349</v>
      </c>
      <c r="C366" s="18">
        <v>-23289</v>
      </c>
      <c r="D366" s="18">
        <v>-24325</v>
      </c>
      <c r="E366" s="18">
        <v>-20688</v>
      </c>
      <c r="F366" s="17"/>
      <c r="G366" s="18" t="s">
        <v>284</v>
      </c>
      <c r="H366" s="17"/>
      <c r="I366" s="46">
        <f t="shared" si="71"/>
        <v>-68302</v>
      </c>
      <c r="J366" s="16"/>
      <c r="K366" s="18" t="s">
        <v>284</v>
      </c>
      <c r="L366" s="18" t="s">
        <v>284</v>
      </c>
      <c r="M366" s="18" t="s">
        <v>284</v>
      </c>
      <c r="N366" s="18" t="s">
        <v>284</v>
      </c>
      <c r="O366" s="18" t="s">
        <v>284</v>
      </c>
      <c r="P366" s="18" t="s">
        <v>284</v>
      </c>
      <c r="Q366" s="18"/>
      <c r="R366" s="46">
        <f t="shared" si="72"/>
        <v>0</v>
      </c>
      <c r="AC366" s="12"/>
    </row>
    <row r="367" spans="1:37" outlineLevel="1" x14ac:dyDescent="0.15">
      <c r="A367" s="3" t="s">
        <v>350</v>
      </c>
      <c r="C367" s="18" t="s">
        <v>284</v>
      </c>
      <c r="D367" s="18" t="s">
        <v>284</v>
      </c>
      <c r="E367" s="18" t="s">
        <v>284</v>
      </c>
      <c r="F367" s="17"/>
      <c r="G367" s="18">
        <v>-49559</v>
      </c>
      <c r="H367" s="17"/>
      <c r="I367" s="46">
        <f t="shared" si="71"/>
        <v>-49559</v>
      </c>
      <c r="J367" s="16"/>
      <c r="K367" s="18" t="s">
        <v>284</v>
      </c>
      <c r="L367" s="18" t="s">
        <v>284</v>
      </c>
      <c r="M367" s="18" t="s">
        <v>284</v>
      </c>
      <c r="N367" s="18" t="s">
        <v>284</v>
      </c>
      <c r="O367" s="18" t="s">
        <v>284</v>
      </c>
      <c r="P367" s="18" t="s">
        <v>284</v>
      </c>
      <c r="Q367" s="18"/>
      <c r="R367" s="46">
        <f t="shared" si="72"/>
        <v>0</v>
      </c>
      <c r="AC367" s="12"/>
    </row>
    <row r="368" spans="1:37" outlineLevel="1" x14ac:dyDescent="0.15">
      <c r="A368" s="3" t="s">
        <v>351</v>
      </c>
      <c r="C368" s="18">
        <v>-18338</v>
      </c>
      <c r="D368" s="18">
        <v>-12531</v>
      </c>
      <c r="E368" s="18">
        <v>-10694</v>
      </c>
      <c r="F368" s="17"/>
      <c r="G368" s="18">
        <v>-1362</v>
      </c>
      <c r="H368" s="17"/>
      <c r="I368" s="46">
        <f t="shared" si="71"/>
        <v>-42925</v>
      </c>
      <c r="J368" s="16"/>
      <c r="K368" s="18">
        <v>-11313</v>
      </c>
      <c r="L368" s="18" t="s">
        <v>284</v>
      </c>
      <c r="M368" s="18" t="s">
        <v>284</v>
      </c>
      <c r="N368" s="18">
        <v>-13936</v>
      </c>
      <c r="O368" s="18" t="s">
        <v>284</v>
      </c>
      <c r="P368" s="18">
        <v>-897</v>
      </c>
      <c r="Q368" s="18"/>
      <c r="R368" s="46">
        <f t="shared" si="72"/>
        <v>-26146</v>
      </c>
      <c r="AC368" s="12"/>
    </row>
    <row r="369" spans="1:29" outlineLevel="1" x14ac:dyDescent="0.15">
      <c r="C369" s="18"/>
      <c r="D369" s="18"/>
      <c r="E369" s="18"/>
      <c r="F369" s="17"/>
      <c r="G369" s="18"/>
      <c r="H369" s="17"/>
      <c r="I369" s="46"/>
      <c r="J369" s="16"/>
      <c r="K369" s="18"/>
      <c r="L369" s="18"/>
      <c r="M369" s="18"/>
      <c r="N369" s="18"/>
      <c r="O369" s="18"/>
      <c r="P369" s="18"/>
      <c r="Q369" s="18"/>
      <c r="R369" s="46"/>
      <c r="AC369" s="12"/>
    </row>
    <row r="370" spans="1:29" x14ac:dyDescent="0.15">
      <c r="A370" s="72" t="s">
        <v>352</v>
      </c>
      <c r="C370" s="46">
        <f>SUM(C357:C368)</f>
        <v>-545934</v>
      </c>
      <c r="D370" s="46">
        <f t="shared" ref="D370:P370" si="73">SUM(D357:D368)</f>
        <v>-545212</v>
      </c>
      <c r="E370" s="46">
        <f t="shared" si="73"/>
        <v>-424209</v>
      </c>
      <c r="F370" s="203"/>
      <c r="G370" s="46">
        <f t="shared" si="73"/>
        <v>-71347</v>
      </c>
      <c r="H370" s="203"/>
      <c r="I370" s="46">
        <f t="shared" si="71"/>
        <v>-1586702</v>
      </c>
      <c r="J370" s="70"/>
      <c r="K370" s="46">
        <f t="shared" si="73"/>
        <v>-213610</v>
      </c>
      <c r="L370" s="46">
        <f t="shared" si="73"/>
        <v>-195995</v>
      </c>
      <c r="M370" s="46">
        <f t="shared" si="73"/>
        <v>-399</v>
      </c>
      <c r="N370" s="46">
        <f t="shared" si="73"/>
        <v>-52514</v>
      </c>
      <c r="O370" s="46">
        <f t="shared" si="73"/>
        <v>-4010</v>
      </c>
      <c r="P370" s="46">
        <f t="shared" si="73"/>
        <v>-23081</v>
      </c>
      <c r="Q370" s="46"/>
      <c r="R370" s="46">
        <f t="shared" si="72"/>
        <v>-489609</v>
      </c>
      <c r="AC370" s="12"/>
    </row>
    <row r="371" spans="1:29" x14ac:dyDescent="0.15">
      <c r="F371" s="13"/>
      <c r="H371" s="13"/>
      <c r="J371" s="70"/>
    </row>
    <row r="372" spans="1:29" x14ac:dyDescent="0.15">
      <c r="F372" s="13"/>
      <c r="H372" s="13"/>
      <c r="J372" s="70"/>
    </row>
    <row r="373" spans="1:29" x14ac:dyDescent="0.15">
      <c r="F373" s="13"/>
      <c r="H373" s="13"/>
      <c r="J373" s="70"/>
    </row>
    <row r="374" spans="1:29" s="214" customFormat="1" ht="50" customHeight="1" x14ac:dyDescent="0.2">
      <c r="B374" s="211"/>
      <c r="C374" s="211" t="s">
        <v>294</v>
      </c>
      <c r="D374" s="211" t="s">
        <v>295</v>
      </c>
      <c r="E374" s="211" t="s">
        <v>296</v>
      </c>
      <c r="F374" s="211" t="s">
        <v>354</v>
      </c>
      <c r="G374" s="211" t="s">
        <v>297</v>
      </c>
      <c r="H374" s="211" t="s">
        <v>353</v>
      </c>
      <c r="I374" s="211" t="s">
        <v>298</v>
      </c>
      <c r="J374" s="212"/>
      <c r="K374" s="211" t="s">
        <v>299</v>
      </c>
      <c r="L374" s="211" t="s">
        <v>300</v>
      </c>
      <c r="M374" s="211" t="s">
        <v>301</v>
      </c>
      <c r="N374" s="211" t="s">
        <v>302</v>
      </c>
      <c r="O374" s="211" t="s">
        <v>303</v>
      </c>
      <c r="P374" s="211" t="s">
        <v>304</v>
      </c>
      <c r="Q374" s="211" t="s">
        <v>355</v>
      </c>
      <c r="R374" s="211" t="s">
        <v>305</v>
      </c>
      <c r="S374" s="211"/>
      <c r="T374" s="211" t="s">
        <v>306</v>
      </c>
    </row>
    <row r="375" spans="1:29" x14ac:dyDescent="0.15">
      <c r="J375" s="70"/>
    </row>
    <row r="376" spans="1:29" s="29" customFormat="1" ht="38" customHeight="1" x14ac:dyDescent="0.15">
      <c r="A376" s="215" t="s">
        <v>934</v>
      </c>
      <c r="J376" s="204"/>
    </row>
    <row r="377" spans="1:29" x14ac:dyDescent="0.15">
      <c r="J377" s="70"/>
    </row>
    <row r="378" spans="1:29" x14ac:dyDescent="0.15">
      <c r="A378" s="72" t="s">
        <v>91</v>
      </c>
      <c r="B378" s="43"/>
      <c r="J378" s="70"/>
    </row>
    <row r="379" spans="1:29" s="196" customFormat="1" ht="16" outlineLevel="1" x14ac:dyDescent="0.2">
      <c r="A379" s="198" t="s">
        <v>579</v>
      </c>
      <c r="B379" s="18"/>
      <c r="C379" s="18"/>
      <c r="D379" s="18"/>
      <c r="E379" s="73">
        <v>22029</v>
      </c>
      <c r="F379" s="207" t="s">
        <v>354</v>
      </c>
      <c r="G379" s="18"/>
      <c r="H379" s="73">
        <v>141406</v>
      </c>
      <c r="I379" s="18">
        <f>SUM(C379:H379)</f>
        <v>163435</v>
      </c>
      <c r="J379" s="70"/>
      <c r="K379" s="18"/>
      <c r="L379" s="18"/>
      <c r="M379" s="18"/>
      <c r="N379" s="73">
        <v>10296</v>
      </c>
      <c r="O379" s="18"/>
      <c r="P379" s="18"/>
      <c r="Q379" s="18"/>
      <c r="R379" s="18"/>
      <c r="S379" s="18"/>
      <c r="T379" s="18"/>
      <c r="U379" s="3"/>
      <c r="V379" s="3"/>
      <c r="W379" s="3"/>
      <c r="X379" s="3"/>
    </row>
    <row r="380" spans="1:29" s="196" customFormat="1" ht="16" x14ac:dyDescent="0.2">
      <c r="A380" s="206" t="s">
        <v>97</v>
      </c>
      <c r="B380" s="18"/>
      <c r="C380" s="46">
        <f>SUM(C379)</f>
        <v>0</v>
      </c>
      <c r="D380" s="46">
        <f t="shared" ref="D380:I380" si="74">SUM(D379)</f>
        <v>0</v>
      </c>
      <c r="E380" s="46">
        <f t="shared" si="74"/>
        <v>22029</v>
      </c>
      <c r="F380" s="46">
        <f t="shared" si="74"/>
        <v>0</v>
      </c>
      <c r="G380" s="46">
        <f t="shared" si="74"/>
        <v>0</v>
      </c>
      <c r="H380" s="46">
        <f t="shared" si="74"/>
        <v>141406</v>
      </c>
      <c r="I380" s="46">
        <f t="shared" si="74"/>
        <v>163435</v>
      </c>
      <c r="J380" s="70"/>
      <c r="K380" s="46">
        <f>SUM(K379)</f>
        <v>0</v>
      </c>
      <c r="L380" s="46">
        <f t="shared" ref="L380:T380" si="75">SUM(L379)</f>
        <v>0</v>
      </c>
      <c r="M380" s="46">
        <f t="shared" si="75"/>
        <v>0</v>
      </c>
      <c r="N380" s="46">
        <f t="shared" si="75"/>
        <v>10296</v>
      </c>
      <c r="O380" s="46">
        <f t="shared" si="75"/>
        <v>0</v>
      </c>
      <c r="P380" s="46">
        <f t="shared" si="75"/>
        <v>0</v>
      </c>
      <c r="Q380" s="46">
        <f t="shared" si="75"/>
        <v>0</v>
      </c>
      <c r="R380" s="46">
        <f t="shared" si="75"/>
        <v>0</v>
      </c>
      <c r="S380" s="46">
        <f t="shared" si="75"/>
        <v>0</v>
      </c>
      <c r="T380" s="46">
        <f t="shared" si="75"/>
        <v>0</v>
      </c>
      <c r="U380" s="3"/>
      <c r="V380" s="3"/>
      <c r="W380" s="3"/>
      <c r="X380" s="3"/>
    </row>
    <row r="381" spans="1:29" s="196" customFormat="1" ht="16" x14ac:dyDescent="0.2">
      <c r="A381" s="3"/>
      <c r="B381" s="3"/>
      <c r="C381" s="3"/>
      <c r="D381" s="3"/>
      <c r="E381" s="18"/>
      <c r="F381" s="18"/>
      <c r="G381" s="18"/>
      <c r="H381" s="18"/>
      <c r="I381" s="18"/>
      <c r="J381" s="70"/>
      <c r="K381" s="18"/>
      <c r="L381" s="18"/>
      <c r="M381" s="18"/>
      <c r="N381" s="18"/>
      <c r="O381" s="18"/>
      <c r="P381" s="18"/>
      <c r="Q381" s="18"/>
      <c r="R381" s="18"/>
      <c r="S381" s="3"/>
      <c r="T381" s="3"/>
      <c r="U381" s="3"/>
      <c r="V381" s="3"/>
      <c r="W381" s="3"/>
      <c r="X381" s="3"/>
    </row>
    <row r="382" spans="1:29" s="196" customFormat="1" ht="16" x14ac:dyDescent="0.2">
      <c r="A382" s="72" t="s">
        <v>92</v>
      </c>
      <c r="B382" s="43"/>
      <c r="C382" s="3"/>
      <c r="D382" s="3"/>
      <c r="E382" s="18"/>
      <c r="F382" s="18"/>
      <c r="G382" s="18"/>
      <c r="H382" s="18"/>
      <c r="I382" s="18"/>
      <c r="J382" s="70"/>
      <c r="K382" s="18"/>
      <c r="L382" s="18"/>
      <c r="M382" s="18"/>
      <c r="N382" s="18"/>
      <c r="O382" s="18"/>
      <c r="P382" s="18"/>
      <c r="Q382" s="18"/>
      <c r="R382" s="18"/>
      <c r="S382" s="3"/>
      <c r="T382" s="3"/>
      <c r="U382" s="3"/>
      <c r="V382" s="3"/>
      <c r="W382" s="3"/>
      <c r="X382" s="3"/>
    </row>
    <row r="383" spans="1:29" s="196" customFormat="1" ht="16" outlineLevel="1" x14ac:dyDescent="0.2">
      <c r="A383" s="3" t="s">
        <v>617</v>
      </c>
      <c r="B383" s="44"/>
      <c r="C383" s="17">
        <v>-189193</v>
      </c>
      <c r="D383" s="17">
        <v>-320594</v>
      </c>
      <c r="E383" s="17">
        <v>-296917</v>
      </c>
      <c r="F383" s="17">
        <v>-184954</v>
      </c>
      <c r="G383" s="18"/>
      <c r="H383" s="17">
        <v>-169589</v>
      </c>
      <c r="I383" s="18">
        <f>SUM(C383:H383)</f>
        <v>-1161247</v>
      </c>
      <c r="J383" s="70"/>
      <c r="K383" s="17">
        <v>-133367</v>
      </c>
      <c r="L383" s="17">
        <v>-138912</v>
      </c>
      <c r="M383" s="18" t="s">
        <v>284</v>
      </c>
      <c r="N383" s="17">
        <v>-1202</v>
      </c>
      <c r="O383" s="18" t="s">
        <v>284</v>
      </c>
      <c r="P383" s="18" t="s">
        <v>284</v>
      </c>
      <c r="Q383" s="18" t="s">
        <v>284</v>
      </c>
      <c r="R383" s="18"/>
      <c r="S383" s="18"/>
      <c r="T383" s="18"/>
      <c r="U383" s="3"/>
      <c r="V383" s="3"/>
      <c r="W383" s="3"/>
      <c r="X383" s="3"/>
    </row>
    <row r="384" spans="1:29" s="196" customFormat="1" ht="16" outlineLevel="1" x14ac:dyDescent="0.2">
      <c r="A384" s="3" t="s">
        <v>622</v>
      </c>
      <c r="B384" s="44"/>
      <c r="C384" s="17">
        <v>-27196</v>
      </c>
      <c r="D384" s="17">
        <v>-68226</v>
      </c>
      <c r="E384" s="17">
        <v>-61961</v>
      </c>
      <c r="F384" s="17">
        <v>-33796</v>
      </c>
      <c r="G384" s="18"/>
      <c r="H384" s="17">
        <v>-20056</v>
      </c>
      <c r="I384" s="18">
        <f t="shared" ref="I384:I446" si="76">SUM(C384:H384)</f>
        <v>-211235</v>
      </c>
      <c r="J384" s="70"/>
      <c r="K384" s="17">
        <v>-28382</v>
      </c>
      <c r="L384" s="17">
        <v>-19968</v>
      </c>
      <c r="M384" s="18" t="s">
        <v>284</v>
      </c>
      <c r="N384" s="17">
        <v>-683</v>
      </c>
      <c r="O384" s="18" t="s">
        <v>284</v>
      </c>
      <c r="P384" s="18" t="s">
        <v>284</v>
      </c>
      <c r="Q384" s="18" t="s">
        <v>284</v>
      </c>
      <c r="R384" s="18"/>
      <c r="S384" s="18"/>
      <c r="T384" s="18"/>
      <c r="U384" s="3"/>
      <c r="V384" s="3"/>
      <c r="W384" s="3"/>
      <c r="X384" s="3"/>
    </row>
    <row r="385" spans="1:24" s="196" customFormat="1" ht="16" outlineLevel="1" x14ac:dyDescent="0.2">
      <c r="A385" s="3" t="s">
        <v>628</v>
      </c>
      <c r="B385" s="44"/>
      <c r="C385" s="17">
        <v>-10587</v>
      </c>
      <c r="D385" s="17">
        <v>-25630</v>
      </c>
      <c r="E385" s="17">
        <v>-47713</v>
      </c>
      <c r="F385" s="17">
        <v>-177482</v>
      </c>
      <c r="G385" s="18"/>
      <c r="H385" s="17">
        <v>-20999</v>
      </c>
      <c r="I385" s="18">
        <f t="shared" si="76"/>
        <v>-282411</v>
      </c>
      <c r="J385" s="70"/>
      <c r="K385" s="17">
        <v>-10662</v>
      </c>
      <c r="L385" s="17">
        <v>-7773</v>
      </c>
      <c r="M385" s="18" t="s">
        <v>284</v>
      </c>
      <c r="N385" s="17">
        <v>-11112</v>
      </c>
      <c r="O385" s="18" t="s">
        <v>284</v>
      </c>
      <c r="P385" s="18" t="s">
        <v>284</v>
      </c>
      <c r="Q385" s="18" t="s">
        <v>284</v>
      </c>
      <c r="R385" s="18"/>
      <c r="S385" s="18"/>
      <c r="T385" s="18"/>
      <c r="U385" s="3"/>
      <c r="V385" s="3"/>
      <c r="W385" s="3"/>
      <c r="X385" s="3"/>
    </row>
    <row r="386" spans="1:24" s="196" customFormat="1" ht="16" outlineLevel="1" x14ac:dyDescent="0.2">
      <c r="A386" s="3" t="s">
        <v>632</v>
      </c>
      <c r="B386" s="44"/>
      <c r="C386" s="17">
        <v>-65295</v>
      </c>
      <c r="D386" s="17" t="s">
        <v>284</v>
      </c>
      <c r="E386" s="17">
        <v>-1661</v>
      </c>
      <c r="F386" s="17">
        <v>-22459</v>
      </c>
      <c r="G386" s="18"/>
      <c r="H386" s="17">
        <v>-3799</v>
      </c>
      <c r="I386" s="18">
        <f t="shared" si="76"/>
        <v>-93214</v>
      </c>
      <c r="J386" s="70"/>
      <c r="K386" s="17" t="s">
        <v>284</v>
      </c>
      <c r="L386" s="17">
        <v>-47942</v>
      </c>
      <c r="M386" s="18" t="s">
        <v>284</v>
      </c>
      <c r="N386" s="17" t="s">
        <v>284</v>
      </c>
      <c r="O386" s="18" t="s">
        <v>284</v>
      </c>
      <c r="P386" s="18" t="s">
        <v>284</v>
      </c>
      <c r="Q386" s="18" t="s">
        <v>284</v>
      </c>
      <c r="R386" s="18"/>
      <c r="S386" s="18"/>
      <c r="T386" s="18"/>
      <c r="U386" s="3"/>
      <c r="V386" s="3"/>
      <c r="W386" s="3"/>
      <c r="X386" s="3"/>
    </row>
    <row r="387" spans="1:24" s="196" customFormat="1" ht="16" outlineLevel="1" x14ac:dyDescent="0.2">
      <c r="A387" s="3" t="s">
        <v>635</v>
      </c>
      <c r="B387" s="44"/>
      <c r="C387" s="17">
        <v>-300</v>
      </c>
      <c r="D387" s="17">
        <v>-1150</v>
      </c>
      <c r="E387" s="17">
        <v>-8351</v>
      </c>
      <c r="F387" s="17" t="s">
        <v>284</v>
      </c>
      <c r="G387" s="18"/>
      <c r="H387" s="17" t="s">
        <v>284</v>
      </c>
      <c r="I387" s="18">
        <f t="shared" si="76"/>
        <v>-9801</v>
      </c>
      <c r="J387" s="70"/>
      <c r="K387" s="17">
        <v>-478</v>
      </c>
      <c r="L387" s="17">
        <v>-220</v>
      </c>
      <c r="M387" s="18" t="s">
        <v>284</v>
      </c>
      <c r="N387" s="17" t="s">
        <v>284</v>
      </c>
      <c r="O387" s="18" t="s">
        <v>284</v>
      </c>
      <c r="P387" s="18" t="s">
        <v>284</v>
      </c>
      <c r="Q387" s="18" t="s">
        <v>284</v>
      </c>
      <c r="R387" s="18"/>
      <c r="S387" s="18"/>
      <c r="T387" s="18"/>
      <c r="U387" s="3"/>
      <c r="V387" s="3"/>
      <c r="W387" s="3"/>
      <c r="X387" s="3"/>
    </row>
    <row r="388" spans="1:24" s="196" customFormat="1" ht="16" outlineLevel="1" x14ac:dyDescent="0.2">
      <c r="A388" s="3" t="s">
        <v>636</v>
      </c>
      <c r="B388" s="44"/>
      <c r="C388" s="17">
        <v>-2140</v>
      </c>
      <c r="D388" s="17">
        <v>-9831</v>
      </c>
      <c r="E388" s="17">
        <v>-8182</v>
      </c>
      <c r="F388" s="17" t="s">
        <v>284</v>
      </c>
      <c r="G388" s="18"/>
      <c r="H388" s="17" t="s">
        <v>284</v>
      </c>
      <c r="I388" s="18">
        <f t="shared" si="76"/>
        <v>-20153</v>
      </c>
      <c r="J388" s="70"/>
      <c r="K388" s="17">
        <v>-4090</v>
      </c>
      <c r="L388" s="17">
        <v>-1571</v>
      </c>
      <c r="M388" s="18" t="s">
        <v>284</v>
      </c>
      <c r="N388" s="17" t="s">
        <v>284</v>
      </c>
      <c r="O388" s="18" t="s">
        <v>284</v>
      </c>
      <c r="P388" s="18" t="s">
        <v>284</v>
      </c>
      <c r="Q388" s="18" t="s">
        <v>284</v>
      </c>
      <c r="R388" s="18"/>
      <c r="S388" s="18"/>
      <c r="T388" s="18"/>
      <c r="U388" s="3"/>
      <c r="V388" s="3"/>
      <c r="W388" s="3"/>
      <c r="X388" s="3"/>
    </row>
    <row r="389" spans="1:24" s="196" customFormat="1" ht="16" outlineLevel="1" x14ac:dyDescent="0.2">
      <c r="A389" s="3" t="s">
        <v>638</v>
      </c>
      <c r="B389" s="44"/>
      <c r="C389" s="17">
        <v>-26036</v>
      </c>
      <c r="D389" s="17">
        <v>-47988</v>
      </c>
      <c r="E389" s="17">
        <v>-45466</v>
      </c>
      <c r="F389" s="17">
        <v>-45639</v>
      </c>
      <c r="G389" s="18"/>
      <c r="H389" s="17">
        <v>-24110</v>
      </c>
      <c r="I389" s="18">
        <f t="shared" si="76"/>
        <v>-189239</v>
      </c>
      <c r="J389" s="70"/>
      <c r="K389" s="17">
        <v>-19963</v>
      </c>
      <c r="L389" s="17">
        <v>-19116</v>
      </c>
      <c r="M389" s="18" t="s">
        <v>284</v>
      </c>
      <c r="N389" s="17">
        <v>-3593</v>
      </c>
      <c r="O389" s="18" t="s">
        <v>284</v>
      </c>
      <c r="P389" s="18" t="s">
        <v>284</v>
      </c>
      <c r="Q389" s="18" t="s">
        <v>284</v>
      </c>
      <c r="R389" s="18"/>
      <c r="S389" s="18"/>
      <c r="T389" s="18"/>
      <c r="U389" s="3"/>
      <c r="V389" s="3"/>
      <c r="W389" s="3"/>
      <c r="X389" s="3"/>
    </row>
    <row r="390" spans="1:24" s="196" customFormat="1" ht="16" outlineLevel="1" x14ac:dyDescent="0.2">
      <c r="A390" s="3" t="s">
        <v>639</v>
      </c>
      <c r="B390" s="44"/>
      <c r="C390" s="17" t="s">
        <v>284</v>
      </c>
      <c r="D390" s="17">
        <v>-5179</v>
      </c>
      <c r="E390" s="17">
        <v>-4508</v>
      </c>
      <c r="F390" s="17" t="s">
        <v>284</v>
      </c>
      <c r="G390" s="18"/>
      <c r="H390" s="17" t="s">
        <v>284</v>
      </c>
      <c r="I390" s="18">
        <f t="shared" si="76"/>
        <v>-9687</v>
      </c>
      <c r="J390" s="70"/>
      <c r="K390" s="17">
        <v>-2155</v>
      </c>
      <c r="L390" s="17" t="s">
        <v>284</v>
      </c>
      <c r="M390" s="18" t="s">
        <v>284</v>
      </c>
      <c r="N390" s="17" t="s">
        <v>284</v>
      </c>
      <c r="O390" s="18" t="s">
        <v>284</v>
      </c>
      <c r="P390" s="18" t="s">
        <v>284</v>
      </c>
      <c r="Q390" s="18" t="s">
        <v>284</v>
      </c>
      <c r="R390" s="18"/>
      <c r="S390" s="18"/>
      <c r="T390" s="18"/>
      <c r="U390" s="3"/>
      <c r="V390" s="3"/>
      <c r="W390" s="3"/>
      <c r="X390" s="3"/>
    </row>
    <row r="391" spans="1:24" s="196" customFormat="1" ht="16" outlineLevel="1" x14ac:dyDescent="0.2">
      <c r="A391" s="3" t="s">
        <v>640</v>
      </c>
      <c r="B391" s="44"/>
      <c r="C391" s="17">
        <v>-160</v>
      </c>
      <c r="D391" s="17" t="s">
        <v>284</v>
      </c>
      <c r="E391" s="17">
        <v>-192</v>
      </c>
      <c r="F391" s="17" t="s">
        <v>284</v>
      </c>
      <c r="G391" s="18"/>
      <c r="H391" s="17" t="s">
        <v>284</v>
      </c>
      <c r="I391" s="18">
        <f t="shared" si="76"/>
        <v>-352</v>
      </c>
      <c r="J391" s="70"/>
      <c r="K391" s="17" t="s">
        <v>284</v>
      </c>
      <c r="L391" s="17">
        <v>-117</v>
      </c>
      <c r="M391" s="18" t="s">
        <v>284</v>
      </c>
      <c r="N391" s="17" t="s">
        <v>284</v>
      </c>
      <c r="O391" s="18" t="s">
        <v>284</v>
      </c>
      <c r="P391" s="18" t="s">
        <v>284</v>
      </c>
      <c r="Q391" s="18" t="s">
        <v>284</v>
      </c>
      <c r="R391" s="18"/>
      <c r="S391" s="18"/>
      <c r="T391" s="18"/>
      <c r="U391" s="3"/>
      <c r="V391" s="3"/>
      <c r="W391" s="3"/>
      <c r="X391" s="3"/>
    </row>
    <row r="392" spans="1:24" s="196" customFormat="1" ht="16" outlineLevel="1" x14ac:dyDescent="0.2">
      <c r="A392" s="3" t="s">
        <v>653</v>
      </c>
      <c r="B392" s="44"/>
      <c r="C392" s="18">
        <v>-770</v>
      </c>
      <c r="D392" s="18">
        <v>-151.34666666666666</v>
      </c>
      <c r="E392" s="205" t="s">
        <v>284</v>
      </c>
      <c r="F392" s="208">
        <v>0</v>
      </c>
      <c r="G392" s="205" t="s">
        <v>284</v>
      </c>
      <c r="H392" s="205">
        <v>-380</v>
      </c>
      <c r="I392" s="18">
        <f t="shared" si="76"/>
        <v>-1301.3466666666668</v>
      </c>
      <c r="J392" s="70"/>
      <c r="K392" s="18">
        <v>-770</v>
      </c>
      <c r="L392" s="18">
        <v>-770</v>
      </c>
      <c r="M392" s="18" t="s">
        <v>284</v>
      </c>
      <c r="N392" s="205" t="s">
        <v>284</v>
      </c>
      <c r="O392" s="18" t="s">
        <v>284</v>
      </c>
      <c r="P392" s="18" t="s">
        <v>284</v>
      </c>
      <c r="Q392" s="18" t="s">
        <v>284</v>
      </c>
      <c r="R392" s="18"/>
      <c r="S392" s="18"/>
      <c r="T392" s="18"/>
      <c r="U392" s="3"/>
      <c r="V392" s="3"/>
      <c r="W392" s="3"/>
      <c r="X392" s="3"/>
    </row>
    <row r="393" spans="1:24" s="196" customFormat="1" ht="16" outlineLevel="1" x14ac:dyDescent="0.2">
      <c r="A393" s="3" t="s">
        <v>708</v>
      </c>
      <c r="B393" s="44"/>
      <c r="C393" s="18">
        <v>-324.84999999999997</v>
      </c>
      <c r="D393" s="18">
        <v>-2638.2133333333336</v>
      </c>
      <c r="E393" s="205" t="s">
        <v>284</v>
      </c>
      <c r="F393" s="208">
        <v>0</v>
      </c>
      <c r="G393" s="205" t="s">
        <v>284</v>
      </c>
      <c r="H393" s="205" t="s">
        <v>284</v>
      </c>
      <c r="I393" s="18">
        <f t="shared" si="76"/>
        <v>-2963.0633333333335</v>
      </c>
      <c r="J393" s="70"/>
      <c r="K393" s="18">
        <v>-324.84999999999997</v>
      </c>
      <c r="L393" s="18">
        <v>-324.84999999999997</v>
      </c>
      <c r="M393" s="18" t="s">
        <v>284</v>
      </c>
      <c r="N393" s="205" t="s">
        <v>284</v>
      </c>
      <c r="O393" s="18" t="s">
        <v>284</v>
      </c>
      <c r="P393" s="18" t="s">
        <v>284</v>
      </c>
      <c r="Q393" s="18" t="s">
        <v>284</v>
      </c>
      <c r="R393" s="18"/>
      <c r="S393" s="18"/>
      <c r="T393" s="18"/>
      <c r="U393" s="3"/>
      <c r="V393" s="3"/>
      <c r="W393" s="3"/>
      <c r="X393" s="3"/>
    </row>
    <row r="394" spans="1:24" s="196" customFormat="1" ht="16" outlineLevel="1" x14ac:dyDescent="0.2">
      <c r="A394" s="3" t="s">
        <v>709</v>
      </c>
      <c r="B394" s="44"/>
      <c r="C394" s="18">
        <v>-916.28000000000009</v>
      </c>
      <c r="D394" s="18">
        <v>-2682.0433333333335</v>
      </c>
      <c r="E394" s="205">
        <v>-91</v>
      </c>
      <c r="F394" s="208">
        <v>0</v>
      </c>
      <c r="G394" s="205" t="s">
        <v>284</v>
      </c>
      <c r="H394" s="205" t="s">
        <v>284</v>
      </c>
      <c r="I394" s="18">
        <f t="shared" si="76"/>
        <v>-3689.3233333333337</v>
      </c>
      <c r="J394" s="70"/>
      <c r="K394" s="18">
        <v>-916.28000000000009</v>
      </c>
      <c r="L394" s="18">
        <v>-916.28000000000009</v>
      </c>
      <c r="M394" s="18" t="s">
        <v>284</v>
      </c>
      <c r="N394" s="205" t="s">
        <v>284</v>
      </c>
      <c r="O394" s="18" t="s">
        <v>284</v>
      </c>
      <c r="P394" s="18" t="s">
        <v>284</v>
      </c>
      <c r="Q394" s="18" t="s">
        <v>284</v>
      </c>
      <c r="R394" s="18"/>
      <c r="S394" s="18"/>
      <c r="T394" s="18"/>
      <c r="U394" s="3"/>
      <c r="V394" s="3"/>
      <c r="W394" s="3"/>
      <c r="X394" s="3"/>
    </row>
    <row r="395" spans="1:24" s="196" customFormat="1" ht="16" outlineLevel="1" x14ac:dyDescent="0.2">
      <c r="A395" s="3" t="s">
        <v>712</v>
      </c>
      <c r="B395" s="44"/>
      <c r="C395" s="18">
        <v>0</v>
      </c>
      <c r="D395" s="18">
        <v>-16.38</v>
      </c>
      <c r="E395" s="205" t="s">
        <v>284</v>
      </c>
      <c r="F395" s="208">
        <v>0</v>
      </c>
      <c r="G395" s="205" t="s">
        <v>284</v>
      </c>
      <c r="H395" s="205" t="s">
        <v>284</v>
      </c>
      <c r="I395" s="18">
        <f t="shared" si="76"/>
        <v>-16.38</v>
      </c>
      <c r="J395" s="70"/>
      <c r="K395" s="18">
        <v>0</v>
      </c>
      <c r="L395" s="18">
        <v>0</v>
      </c>
      <c r="M395" s="18" t="s">
        <v>284</v>
      </c>
      <c r="N395" s="205" t="s">
        <v>284</v>
      </c>
      <c r="O395" s="18" t="s">
        <v>284</v>
      </c>
      <c r="P395" s="18" t="s">
        <v>284</v>
      </c>
      <c r="Q395" s="18" t="s">
        <v>284</v>
      </c>
      <c r="R395" s="18"/>
      <c r="S395" s="18"/>
      <c r="T395" s="18"/>
      <c r="U395" s="3"/>
      <c r="V395" s="3"/>
      <c r="W395" s="3"/>
      <c r="X395" s="3"/>
    </row>
    <row r="396" spans="1:24" s="196" customFormat="1" ht="16" outlineLevel="1" x14ac:dyDescent="0.2">
      <c r="A396" s="3" t="s">
        <v>713</v>
      </c>
      <c r="B396" s="44"/>
      <c r="C396" s="18">
        <v>-138.24</v>
      </c>
      <c r="D396" s="18">
        <v>-142.86666666666667</v>
      </c>
      <c r="E396" s="205" t="s">
        <v>284</v>
      </c>
      <c r="F396" s="208">
        <v>0</v>
      </c>
      <c r="G396" s="205" t="s">
        <v>284</v>
      </c>
      <c r="H396" s="205" t="s">
        <v>284</v>
      </c>
      <c r="I396" s="18">
        <f t="shared" si="76"/>
        <v>-281.10666666666668</v>
      </c>
      <c r="J396" s="70"/>
      <c r="K396" s="18">
        <v>-138.24</v>
      </c>
      <c r="L396" s="18">
        <v>-138.24</v>
      </c>
      <c r="M396" s="18" t="s">
        <v>284</v>
      </c>
      <c r="N396" s="205" t="s">
        <v>284</v>
      </c>
      <c r="O396" s="18" t="s">
        <v>284</v>
      </c>
      <c r="P396" s="18" t="s">
        <v>284</v>
      </c>
      <c r="Q396" s="18" t="s">
        <v>284</v>
      </c>
      <c r="R396" s="18"/>
      <c r="S396" s="18"/>
      <c r="T396" s="18"/>
      <c r="U396" s="3"/>
      <c r="V396" s="3"/>
      <c r="W396" s="3"/>
      <c r="X396" s="3"/>
    </row>
    <row r="397" spans="1:24" s="196" customFormat="1" ht="16" outlineLevel="1" x14ac:dyDescent="0.2">
      <c r="A397" s="3" t="s">
        <v>715</v>
      </c>
      <c r="B397" s="44"/>
      <c r="C397" s="18">
        <v>-23.636666666666667</v>
      </c>
      <c r="D397" s="18">
        <v>-2.8333333333333335</v>
      </c>
      <c r="E397" s="205" t="s">
        <v>284</v>
      </c>
      <c r="F397" s="208">
        <v>0</v>
      </c>
      <c r="G397" s="205" t="s">
        <v>284</v>
      </c>
      <c r="H397" s="205" t="s">
        <v>284</v>
      </c>
      <c r="I397" s="18">
        <f t="shared" si="76"/>
        <v>-26.47</v>
      </c>
      <c r="J397" s="70"/>
      <c r="K397" s="18">
        <v>-23.636666666666667</v>
      </c>
      <c r="L397" s="18">
        <v>-23.636666666666667</v>
      </c>
      <c r="M397" s="18" t="s">
        <v>284</v>
      </c>
      <c r="N397" s="205" t="s">
        <v>284</v>
      </c>
      <c r="O397" s="18" t="s">
        <v>284</v>
      </c>
      <c r="P397" s="18" t="s">
        <v>284</v>
      </c>
      <c r="Q397" s="18" t="s">
        <v>284</v>
      </c>
      <c r="R397" s="18"/>
      <c r="S397" s="18"/>
      <c r="T397" s="18"/>
      <c r="U397" s="3"/>
      <c r="V397" s="3"/>
      <c r="W397" s="3"/>
      <c r="X397" s="3"/>
    </row>
    <row r="398" spans="1:24" s="196" customFormat="1" ht="16" outlineLevel="1" x14ac:dyDescent="0.2">
      <c r="A398" s="3" t="s">
        <v>716</v>
      </c>
      <c r="B398" s="44"/>
      <c r="C398" s="18">
        <v>-10.606666666666667</v>
      </c>
      <c r="D398" s="18">
        <v>0</v>
      </c>
      <c r="E398" s="205" t="s">
        <v>284</v>
      </c>
      <c r="F398" s="208">
        <v>0</v>
      </c>
      <c r="G398" s="205" t="s">
        <v>284</v>
      </c>
      <c r="H398" s="205" t="s">
        <v>284</v>
      </c>
      <c r="I398" s="18">
        <f t="shared" si="76"/>
        <v>-10.606666666666667</v>
      </c>
      <c r="J398" s="70"/>
      <c r="K398" s="18">
        <v>-10.606666666666667</v>
      </c>
      <c r="L398" s="18">
        <v>-10.606666666666667</v>
      </c>
      <c r="M398" s="18" t="s">
        <v>284</v>
      </c>
      <c r="N398" s="205" t="s">
        <v>284</v>
      </c>
      <c r="O398" s="18" t="s">
        <v>284</v>
      </c>
      <c r="P398" s="18" t="s">
        <v>284</v>
      </c>
      <c r="Q398" s="18" t="s">
        <v>284</v>
      </c>
      <c r="R398" s="18"/>
      <c r="S398" s="18"/>
      <c r="T398" s="18"/>
      <c r="U398" s="3"/>
      <c r="V398" s="3"/>
      <c r="W398" s="3"/>
      <c r="X398" s="3"/>
    </row>
    <row r="399" spans="1:24" s="196" customFormat="1" ht="16" outlineLevel="1" x14ac:dyDescent="0.2">
      <c r="A399" s="3" t="s">
        <v>717</v>
      </c>
      <c r="B399" s="44"/>
      <c r="C399" s="18">
        <v>-556.13</v>
      </c>
      <c r="D399" s="18">
        <v>0</v>
      </c>
      <c r="E399" s="205" t="s">
        <v>284</v>
      </c>
      <c r="F399" s="208">
        <v>0</v>
      </c>
      <c r="G399" s="205" t="s">
        <v>284</v>
      </c>
      <c r="H399" s="205" t="s">
        <v>284</v>
      </c>
      <c r="I399" s="18">
        <f t="shared" si="76"/>
        <v>-556.13</v>
      </c>
      <c r="J399" s="70"/>
      <c r="K399" s="18">
        <v>-556.13</v>
      </c>
      <c r="L399" s="18">
        <v>-556.13</v>
      </c>
      <c r="M399" s="18" t="s">
        <v>284</v>
      </c>
      <c r="N399" s="205" t="s">
        <v>284</v>
      </c>
      <c r="O399" s="18" t="s">
        <v>284</v>
      </c>
      <c r="P399" s="18" t="s">
        <v>284</v>
      </c>
      <c r="Q399" s="18" t="s">
        <v>284</v>
      </c>
      <c r="R399" s="18"/>
      <c r="S399" s="18"/>
      <c r="T399" s="18"/>
      <c r="U399" s="3"/>
      <c r="V399" s="3"/>
      <c r="W399" s="3"/>
      <c r="X399" s="3"/>
    </row>
    <row r="400" spans="1:24" s="196" customFormat="1" ht="16" outlineLevel="1" x14ac:dyDescent="0.2">
      <c r="A400" s="3" t="s">
        <v>719</v>
      </c>
      <c r="B400" s="44"/>
      <c r="C400" s="18">
        <v>-6.3633333333333333</v>
      </c>
      <c r="D400" s="18">
        <v>0</v>
      </c>
      <c r="E400" s="205" t="s">
        <v>284</v>
      </c>
      <c r="F400" s="208">
        <v>0</v>
      </c>
      <c r="G400" s="205" t="s">
        <v>284</v>
      </c>
      <c r="H400" s="205" t="s">
        <v>284</v>
      </c>
      <c r="I400" s="18">
        <f t="shared" si="76"/>
        <v>-6.3633333333333333</v>
      </c>
      <c r="J400" s="70"/>
      <c r="K400" s="18">
        <v>-6.3633333333333333</v>
      </c>
      <c r="L400" s="18">
        <v>-6.3633333333333333</v>
      </c>
      <c r="M400" s="18" t="s">
        <v>284</v>
      </c>
      <c r="N400" s="205" t="s">
        <v>284</v>
      </c>
      <c r="O400" s="18" t="s">
        <v>284</v>
      </c>
      <c r="P400" s="18" t="s">
        <v>284</v>
      </c>
      <c r="Q400" s="18" t="s">
        <v>284</v>
      </c>
      <c r="R400" s="18"/>
      <c r="S400" s="18"/>
      <c r="T400" s="18"/>
      <c r="U400" s="3"/>
      <c r="V400" s="3"/>
      <c r="W400" s="3"/>
      <c r="X400" s="3"/>
    </row>
    <row r="401" spans="1:24" s="196" customFormat="1" ht="16" outlineLevel="1" x14ac:dyDescent="0.2">
      <c r="A401" s="3" t="s">
        <v>740</v>
      </c>
      <c r="B401" s="44"/>
      <c r="C401" s="18">
        <v>-2045.87</v>
      </c>
      <c r="D401" s="18">
        <v>-69.356666666666669</v>
      </c>
      <c r="E401" s="205">
        <v>-955</v>
      </c>
      <c r="F401" s="208">
        <v>-5529.86</v>
      </c>
      <c r="G401" s="205">
        <v>-5530</v>
      </c>
      <c r="H401" s="205">
        <v>-42</v>
      </c>
      <c r="I401" s="18">
        <f t="shared" si="76"/>
        <v>-14172.086666666666</v>
      </c>
      <c r="J401" s="70"/>
      <c r="K401" s="18">
        <v>-2045.87</v>
      </c>
      <c r="L401" s="18">
        <v>-2045.87</v>
      </c>
      <c r="M401" s="18" t="s">
        <v>284</v>
      </c>
      <c r="N401" s="205" t="s">
        <v>284</v>
      </c>
      <c r="O401" s="18" t="s">
        <v>284</v>
      </c>
      <c r="P401" s="18" t="s">
        <v>284</v>
      </c>
      <c r="Q401" s="18" t="s">
        <v>284</v>
      </c>
      <c r="R401" s="18"/>
      <c r="S401" s="18"/>
      <c r="T401" s="18"/>
      <c r="U401" s="3"/>
      <c r="V401" s="3"/>
      <c r="W401" s="3"/>
      <c r="X401" s="3"/>
    </row>
    <row r="402" spans="1:24" s="196" customFormat="1" ht="16" outlineLevel="1" x14ac:dyDescent="0.2">
      <c r="A402" s="3" t="s">
        <v>747</v>
      </c>
      <c r="B402" s="44"/>
      <c r="C402" s="18">
        <v>-37320.026666666665</v>
      </c>
      <c r="D402" s="18">
        <v>-7487.07</v>
      </c>
      <c r="E402" s="205">
        <v>-7256</v>
      </c>
      <c r="F402" s="208">
        <v>-40267.980000000003</v>
      </c>
      <c r="G402" s="205">
        <v>-40268</v>
      </c>
      <c r="H402" s="205">
        <v>-7528</v>
      </c>
      <c r="I402" s="18">
        <f t="shared" si="76"/>
        <v>-140127.07666666666</v>
      </c>
      <c r="J402" s="70"/>
      <c r="K402" s="18">
        <v>-37320.026666666665</v>
      </c>
      <c r="L402" s="18">
        <v>-37320.026666666665</v>
      </c>
      <c r="M402" s="18" t="s">
        <v>284</v>
      </c>
      <c r="N402" s="205" t="s">
        <v>284</v>
      </c>
      <c r="O402" s="18" t="s">
        <v>284</v>
      </c>
      <c r="P402" s="18" t="s">
        <v>284</v>
      </c>
      <c r="Q402" s="18" t="s">
        <v>284</v>
      </c>
      <c r="R402" s="18"/>
      <c r="S402" s="18"/>
      <c r="T402" s="18"/>
      <c r="U402" s="3"/>
      <c r="V402" s="3"/>
      <c r="W402" s="3"/>
      <c r="X402" s="3"/>
    </row>
    <row r="403" spans="1:24" s="196" customFormat="1" ht="16" outlineLevel="1" x14ac:dyDescent="0.2">
      <c r="A403" s="3" t="s">
        <v>755</v>
      </c>
      <c r="B403" s="44"/>
      <c r="C403" s="18">
        <v>-2491.9966666666664</v>
      </c>
      <c r="D403" s="18">
        <v>-3983.3833333333332</v>
      </c>
      <c r="E403" s="205">
        <v>-4309</v>
      </c>
      <c r="F403" s="208">
        <v>-1433.55</v>
      </c>
      <c r="G403" s="205">
        <v>-1434</v>
      </c>
      <c r="H403" s="205">
        <v>-4181</v>
      </c>
      <c r="I403" s="18">
        <f t="shared" si="76"/>
        <v>-17832.93</v>
      </c>
      <c r="J403" s="70"/>
      <c r="K403" s="18">
        <v>-2491.9966666666664</v>
      </c>
      <c r="L403" s="18">
        <v>-2491.9966666666664</v>
      </c>
      <c r="M403" s="18" t="s">
        <v>284</v>
      </c>
      <c r="N403" s="205">
        <v>-148</v>
      </c>
      <c r="O403" s="18" t="s">
        <v>284</v>
      </c>
      <c r="P403" s="18" t="s">
        <v>284</v>
      </c>
      <c r="Q403" s="18" t="s">
        <v>284</v>
      </c>
      <c r="R403" s="18"/>
      <c r="S403" s="18"/>
      <c r="T403" s="18"/>
      <c r="U403" s="3"/>
      <c r="V403" s="3"/>
      <c r="W403" s="3"/>
      <c r="X403" s="3"/>
    </row>
    <row r="404" spans="1:24" s="196" customFormat="1" ht="16" outlineLevel="1" x14ac:dyDescent="0.2">
      <c r="A404" s="3" t="s">
        <v>756</v>
      </c>
      <c r="B404" s="44"/>
      <c r="C404" s="18">
        <v>-1874.6866666666667</v>
      </c>
      <c r="D404" s="18">
        <v>-1546.6166666666668</v>
      </c>
      <c r="E404" s="205">
        <v>-3745</v>
      </c>
      <c r="F404" s="208">
        <v>-610.9</v>
      </c>
      <c r="G404" s="205">
        <v>-611</v>
      </c>
      <c r="H404" s="205">
        <v>-2670</v>
      </c>
      <c r="I404" s="18">
        <f t="shared" si="76"/>
        <v>-11058.203333333333</v>
      </c>
      <c r="J404" s="70"/>
      <c r="K404" s="18">
        <v>-1874.6866666666667</v>
      </c>
      <c r="L404" s="18">
        <v>-1874.6866666666667</v>
      </c>
      <c r="M404" s="18" t="s">
        <v>284</v>
      </c>
      <c r="N404" s="205" t="s">
        <v>284</v>
      </c>
      <c r="O404" s="18" t="s">
        <v>284</v>
      </c>
      <c r="P404" s="18" t="s">
        <v>284</v>
      </c>
      <c r="Q404" s="18" t="s">
        <v>284</v>
      </c>
      <c r="R404" s="18"/>
      <c r="S404" s="18"/>
      <c r="T404" s="18"/>
      <c r="U404" s="3"/>
      <c r="V404" s="3"/>
      <c r="W404" s="3"/>
      <c r="X404" s="3"/>
    </row>
    <row r="405" spans="1:24" s="196" customFormat="1" ht="16" outlineLevel="1" x14ac:dyDescent="0.2">
      <c r="A405" s="3" t="s">
        <v>757</v>
      </c>
      <c r="B405" s="44"/>
      <c r="C405" s="18">
        <v>-60.573333333333331</v>
      </c>
      <c r="D405" s="18">
        <v>-6.81</v>
      </c>
      <c r="E405" s="205" t="s">
        <v>284</v>
      </c>
      <c r="F405" s="208">
        <v>0</v>
      </c>
      <c r="G405" s="205" t="s">
        <v>284</v>
      </c>
      <c r="H405" s="205" t="s">
        <v>284</v>
      </c>
      <c r="I405" s="18">
        <f t="shared" si="76"/>
        <v>-67.383333333333326</v>
      </c>
      <c r="J405" s="70"/>
      <c r="K405" s="18">
        <v>-60.573333333333331</v>
      </c>
      <c r="L405" s="18">
        <v>-60.573333333333331</v>
      </c>
      <c r="M405" s="18" t="s">
        <v>284</v>
      </c>
      <c r="N405" s="205" t="s">
        <v>284</v>
      </c>
      <c r="O405" s="18" t="s">
        <v>284</v>
      </c>
      <c r="P405" s="18" t="s">
        <v>284</v>
      </c>
      <c r="Q405" s="18" t="s">
        <v>284</v>
      </c>
      <c r="R405" s="18"/>
      <c r="S405" s="18"/>
      <c r="T405" s="18"/>
      <c r="U405" s="3"/>
      <c r="V405" s="3"/>
      <c r="W405" s="3"/>
      <c r="X405" s="3"/>
    </row>
    <row r="406" spans="1:24" s="196" customFormat="1" ht="16" outlineLevel="1" x14ac:dyDescent="0.2">
      <c r="A406" s="3" t="s">
        <v>837</v>
      </c>
      <c r="B406" s="44"/>
      <c r="C406" s="18">
        <v>0</v>
      </c>
      <c r="D406" s="18">
        <v>0</v>
      </c>
      <c r="E406" s="205" t="s">
        <v>284</v>
      </c>
      <c r="F406" s="208">
        <v>0</v>
      </c>
      <c r="G406" s="205" t="s">
        <v>284</v>
      </c>
      <c r="H406" s="205" t="s">
        <v>284</v>
      </c>
      <c r="I406" s="18">
        <f t="shared" si="76"/>
        <v>0</v>
      </c>
      <c r="J406" s="70"/>
      <c r="K406" s="18">
        <v>0</v>
      </c>
      <c r="L406" s="18">
        <v>0</v>
      </c>
      <c r="M406" s="18" t="s">
        <v>284</v>
      </c>
      <c r="N406" s="205" t="s">
        <v>284</v>
      </c>
      <c r="O406" s="18" t="s">
        <v>284</v>
      </c>
      <c r="P406" s="18" t="s">
        <v>284</v>
      </c>
      <c r="Q406" s="18" t="s">
        <v>284</v>
      </c>
      <c r="R406" s="18"/>
      <c r="S406" s="18"/>
      <c r="T406" s="18"/>
      <c r="U406" s="3"/>
      <c r="V406" s="3"/>
      <c r="W406" s="3"/>
      <c r="X406" s="3"/>
    </row>
    <row r="407" spans="1:24" s="196" customFormat="1" ht="16" outlineLevel="1" x14ac:dyDescent="0.2">
      <c r="A407" s="3" t="s">
        <v>838</v>
      </c>
      <c r="B407" s="44"/>
      <c r="C407" s="18">
        <v>-12863.716666666667</v>
      </c>
      <c r="D407" s="18">
        <v>-13286</v>
      </c>
      <c r="E407" s="205" t="s">
        <v>284</v>
      </c>
      <c r="F407" s="208">
        <v>-8497.2900000000009</v>
      </c>
      <c r="G407" s="205">
        <v>-8497</v>
      </c>
      <c r="H407" s="205">
        <v>-12909</v>
      </c>
      <c r="I407" s="18">
        <f t="shared" si="76"/>
        <v>-56053.006666666668</v>
      </c>
      <c r="J407" s="70"/>
      <c r="K407" s="18">
        <v>-12863.716666666667</v>
      </c>
      <c r="L407" s="18">
        <v>-12863.716666666667</v>
      </c>
      <c r="M407" s="18" t="s">
        <v>284</v>
      </c>
      <c r="N407" s="205" t="s">
        <v>284</v>
      </c>
      <c r="O407" s="18" t="s">
        <v>284</v>
      </c>
      <c r="P407" s="18" t="s">
        <v>284</v>
      </c>
      <c r="Q407" s="18" t="s">
        <v>284</v>
      </c>
      <c r="R407" s="18"/>
      <c r="S407" s="18"/>
      <c r="T407" s="18"/>
      <c r="U407" s="3"/>
      <c r="V407" s="3"/>
      <c r="W407" s="3"/>
      <c r="X407" s="3"/>
    </row>
    <row r="408" spans="1:24" s="196" customFormat="1" ht="16" outlineLevel="1" x14ac:dyDescent="0.2">
      <c r="A408" s="3" t="s">
        <v>840</v>
      </c>
      <c r="B408" s="44"/>
      <c r="C408" s="18">
        <v>0</v>
      </c>
      <c r="D408" s="18">
        <v>-1336.0733333333333</v>
      </c>
      <c r="E408" s="205" t="s">
        <v>284</v>
      </c>
      <c r="F408" s="208">
        <v>0</v>
      </c>
      <c r="G408" s="205" t="s">
        <v>284</v>
      </c>
      <c r="H408" s="205" t="s">
        <v>284</v>
      </c>
      <c r="I408" s="18">
        <f t="shared" si="76"/>
        <v>-1336.0733333333333</v>
      </c>
      <c r="J408" s="70"/>
      <c r="K408" s="18">
        <v>0</v>
      </c>
      <c r="L408" s="18">
        <v>0</v>
      </c>
      <c r="M408" s="18" t="s">
        <v>284</v>
      </c>
      <c r="N408" s="205" t="s">
        <v>284</v>
      </c>
      <c r="O408" s="18" t="s">
        <v>284</v>
      </c>
      <c r="P408" s="18" t="s">
        <v>284</v>
      </c>
      <c r="Q408" s="18" t="s">
        <v>284</v>
      </c>
      <c r="R408" s="18"/>
      <c r="S408" s="18"/>
      <c r="T408" s="18"/>
      <c r="U408" s="3"/>
      <c r="V408" s="3"/>
      <c r="W408" s="3"/>
      <c r="X408" s="3"/>
    </row>
    <row r="409" spans="1:24" s="196" customFormat="1" ht="16" outlineLevel="1" x14ac:dyDescent="0.2">
      <c r="A409" s="3" t="s">
        <v>841</v>
      </c>
      <c r="B409" s="44"/>
      <c r="C409" s="18">
        <v>-5385.5766666666668</v>
      </c>
      <c r="D409" s="18">
        <v>-212.68666666666664</v>
      </c>
      <c r="E409" s="205">
        <v>-7636</v>
      </c>
      <c r="F409" s="208">
        <v>0</v>
      </c>
      <c r="G409" s="205" t="s">
        <v>284</v>
      </c>
      <c r="H409" s="205">
        <v>-4075</v>
      </c>
      <c r="I409" s="18">
        <f t="shared" si="76"/>
        <v>-17309.263333333332</v>
      </c>
      <c r="J409" s="70"/>
      <c r="K409" s="18">
        <v>-5385.5766666666668</v>
      </c>
      <c r="L409" s="18">
        <v>-5385.5766666666668</v>
      </c>
      <c r="M409" s="18" t="s">
        <v>284</v>
      </c>
      <c r="N409" s="205" t="s">
        <v>284</v>
      </c>
      <c r="O409" s="18" t="s">
        <v>284</v>
      </c>
      <c r="P409" s="18" t="s">
        <v>284</v>
      </c>
      <c r="Q409" s="18" t="s">
        <v>284</v>
      </c>
      <c r="R409" s="18"/>
      <c r="S409" s="18"/>
      <c r="T409" s="18"/>
      <c r="U409" s="3"/>
      <c r="V409" s="3"/>
      <c r="W409" s="3"/>
      <c r="X409" s="3"/>
    </row>
    <row r="410" spans="1:24" s="196" customFormat="1" ht="16" outlineLevel="1" x14ac:dyDescent="0.2">
      <c r="A410" s="3" t="s">
        <v>843</v>
      </c>
      <c r="B410" s="44"/>
      <c r="C410" s="18">
        <v>0</v>
      </c>
      <c r="D410" s="18">
        <v>0</v>
      </c>
      <c r="E410" s="205" t="s">
        <v>284</v>
      </c>
      <c r="F410" s="208">
        <v>0</v>
      </c>
      <c r="G410" s="205" t="s">
        <v>284</v>
      </c>
      <c r="H410" s="205" t="s">
        <v>284</v>
      </c>
      <c r="I410" s="18">
        <f t="shared" si="76"/>
        <v>0</v>
      </c>
      <c r="J410" s="70"/>
      <c r="K410" s="18">
        <v>0</v>
      </c>
      <c r="L410" s="18">
        <v>0</v>
      </c>
      <c r="M410" s="18" t="s">
        <v>284</v>
      </c>
      <c r="N410" s="205" t="s">
        <v>284</v>
      </c>
      <c r="O410" s="18" t="s">
        <v>284</v>
      </c>
      <c r="P410" s="18" t="s">
        <v>284</v>
      </c>
      <c r="Q410" s="18" t="s">
        <v>284</v>
      </c>
      <c r="R410" s="18"/>
      <c r="S410" s="18"/>
      <c r="T410" s="18"/>
      <c r="U410" s="3"/>
      <c r="V410" s="3"/>
      <c r="W410" s="3"/>
      <c r="X410" s="3"/>
    </row>
    <row r="411" spans="1:24" s="196" customFormat="1" ht="16" outlineLevel="1" x14ac:dyDescent="0.2">
      <c r="A411" s="3" t="s">
        <v>844</v>
      </c>
      <c r="B411" s="44"/>
      <c r="C411" s="18">
        <v>0</v>
      </c>
      <c r="D411" s="18">
        <v>0</v>
      </c>
      <c r="E411" s="205" t="s">
        <v>284</v>
      </c>
      <c r="F411" s="208">
        <v>0</v>
      </c>
      <c r="G411" s="205" t="s">
        <v>284</v>
      </c>
      <c r="H411" s="205" t="s">
        <v>284</v>
      </c>
      <c r="I411" s="18">
        <f t="shared" si="76"/>
        <v>0</v>
      </c>
      <c r="J411" s="70"/>
      <c r="K411" s="18">
        <v>0</v>
      </c>
      <c r="L411" s="18">
        <v>0</v>
      </c>
      <c r="M411" s="18" t="s">
        <v>284</v>
      </c>
      <c r="N411" s="205" t="s">
        <v>284</v>
      </c>
      <c r="O411" s="18" t="s">
        <v>284</v>
      </c>
      <c r="P411" s="18" t="s">
        <v>284</v>
      </c>
      <c r="Q411" s="18" t="s">
        <v>284</v>
      </c>
      <c r="R411" s="18"/>
      <c r="S411" s="18"/>
      <c r="T411" s="18"/>
      <c r="U411" s="3"/>
      <c r="V411" s="3"/>
      <c r="W411" s="3"/>
      <c r="X411" s="3"/>
    </row>
    <row r="412" spans="1:24" s="196" customFormat="1" ht="16" outlineLevel="1" x14ac:dyDescent="0.2">
      <c r="A412" s="3" t="s">
        <v>845</v>
      </c>
      <c r="B412" s="44"/>
      <c r="C412" s="18">
        <v>-12104.11</v>
      </c>
      <c r="D412" s="18">
        <v>-8880</v>
      </c>
      <c r="E412" s="205" t="s">
        <v>284</v>
      </c>
      <c r="F412" s="208">
        <v>-2749.04</v>
      </c>
      <c r="G412" s="205">
        <v>-2749</v>
      </c>
      <c r="H412" s="205">
        <v>-2800</v>
      </c>
      <c r="I412" s="18">
        <f t="shared" si="76"/>
        <v>-29282.15</v>
      </c>
      <c r="J412" s="70"/>
      <c r="K412" s="18">
        <v>-12104.11</v>
      </c>
      <c r="L412" s="18">
        <v>0</v>
      </c>
      <c r="M412" s="18" t="s">
        <v>284</v>
      </c>
      <c r="N412" s="205" t="s">
        <v>284</v>
      </c>
      <c r="O412" s="18" t="s">
        <v>284</v>
      </c>
      <c r="P412" s="18" t="s">
        <v>284</v>
      </c>
      <c r="Q412" s="18" t="s">
        <v>284</v>
      </c>
      <c r="R412" s="18"/>
      <c r="S412" s="18"/>
      <c r="T412" s="18"/>
      <c r="U412" s="3"/>
      <c r="V412" s="3"/>
      <c r="W412" s="3"/>
      <c r="X412" s="3"/>
    </row>
    <row r="413" spans="1:24" s="196" customFormat="1" ht="16" outlineLevel="1" x14ac:dyDescent="0.2">
      <c r="A413" s="3" t="s">
        <v>847</v>
      </c>
      <c r="B413" s="44"/>
      <c r="C413" s="18">
        <v>-110744.96000000001</v>
      </c>
      <c r="D413" s="18">
        <v>-75545.22</v>
      </c>
      <c r="E413" s="205">
        <v>-401</v>
      </c>
      <c r="F413" s="208">
        <v>-20974.97</v>
      </c>
      <c r="G413" s="205">
        <v>-20975</v>
      </c>
      <c r="H413" s="205">
        <v>-900</v>
      </c>
      <c r="I413" s="18">
        <f t="shared" si="76"/>
        <v>-229541.15</v>
      </c>
      <c r="J413" s="70"/>
      <c r="K413" s="18">
        <v>-110744.96000000001</v>
      </c>
      <c r="L413" s="18">
        <v>0</v>
      </c>
      <c r="M413" s="18" t="s">
        <v>284</v>
      </c>
      <c r="N413" s="205">
        <v>-77</v>
      </c>
      <c r="O413" s="18" t="s">
        <v>284</v>
      </c>
      <c r="P413" s="18" t="s">
        <v>284</v>
      </c>
      <c r="Q413" s="18" t="s">
        <v>284</v>
      </c>
      <c r="R413" s="18"/>
      <c r="S413" s="18"/>
      <c r="T413" s="18"/>
      <c r="U413" s="3"/>
      <c r="V413" s="3"/>
      <c r="W413" s="3"/>
      <c r="X413" s="3"/>
    </row>
    <row r="414" spans="1:24" s="196" customFormat="1" ht="16" outlineLevel="1" x14ac:dyDescent="0.2">
      <c r="A414" s="3" t="s">
        <v>848</v>
      </c>
      <c r="B414" s="44"/>
      <c r="C414" s="18">
        <v>-25265.360000000001</v>
      </c>
      <c r="D414" s="18">
        <v>-64370</v>
      </c>
      <c r="E414" s="205">
        <v>-1237</v>
      </c>
      <c r="F414" s="208">
        <v>-226.2</v>
      </c>
      <c r="G414" s="205">
        <v>-226</v>
      </c>
      <c r="H414" s="205">
        <v>-681</v>
      </c>
      <c r="I414" s="18">
        <f t="shared" si="76"/>
        <v>-92005.56</v>
      </c>
      <c r="J414" s="70"/>
      <c r="K414" s="18">
        <v>-25265.360000000001</v>
      </c>
      <c r="L414" s="18">
        <v>0</v>
      </c>
      <c r="M414" s="18" t="s">
        <v>284</v>
      </c>
      <c r="N414" s="205">
        <v>-504</v>
      </c>
      <c r="O414" s="18" t="s">
        <v>284</v>
      </c>
      <c r="P414" s="18" t="s">
        <v>284</v>
      </c>
      <c r="Q414" s="18" t="s">
        <v>284</v>
      </c>
      <c r="R414" s="18"/>
      <c r="S414" s="18"/>
      <c r="T414" s="18"/>
      <c r="U414" s="3"/>
      <c r="V414" s="3"/>
      <c r="W414" s="3"/>
      <c r="X414" s="3"/>
    </row>
    <row r="415" spans="1:24" s="196" customFormat="1" ht="16" outlineLevel="1" x14ac:dyDescent="0.2">
      <c r="A415" s="3" t="s">
        <v>849</v>
      </c>
      <c r="B415" s="44"/>
      <c r="C415" s="18">
        <v>-25210</v>
      </c>
      <c r="D415" s="18">
        <v>-60242.2</v>
      </c>
      <c r="E415" s="205">
        <v>-407</v>
      </c>
      <c r="F415" s="208">
        <v>-6575</v>
      </c>
      <c r="G415" s="205">
        <v>-6575</v>
      </c>
      <c r="H415" s="205" t="s">
        <v>284</v>
      </c>
      <c r="I415" s="18">
        <f t="shared" si="76"/>
        <v>-99009.2</v>
      </c>
      <c r="J415" s="70"/>
      <c r="K415" s="18">
        <v>-25210</v>
      </c>
      <c r="L415" s="18">
        <v>0</v>
      </c>
      <c r="M415" s="18" t="s">
        <v>284</v>
      </c>
      <c r="N415" s="205" t="s">
        <v>284</v>
      </c>
      <c r="O415" s="18" t="s">
        <v>284</v>
      </c>
      <c r="P415" s="18" t="s">
        <v>284</v>
      </c>
      <c r="Q415" s="18" t="s">
        <v>284</v>
      </c>
      <c r="R415" s="18"/>
      <c r="S415" s="18"/>
      <c r="T415" s="18"/>
      <c r="U415" s="3"/>
      <c r="V415" s="3"/>
      <c r="W415" s="3"/>
      <c r="X415" s="3"/>
    </row>
    <row r="416" spans="1:24" s="196" customFormat="1" ht="16" outlineLevel="1" x14ac:dyDescent="0.2">
      <c r="A416" s="3" t="s">
        <v>850</v>
      </c>
      <c r="B416" s="44"/>
      <c r="C416" s="18">
        <v>-5104</v>
      </c>
      <c r="D416" s="18">
        <v>0</v>
      </c>
      <c r="E416" s="205">
        <v>-1756</v>
      </c>
      <c r="F416" s="208">
        <v>-4565.8599999999997</v>
      </c>
      <c r="G416" s="205">
        <v>-4566</v>
      </c>
      <c r="H416" s="205">
        <v>-13733</v>
      </c>
      <c r="I416" s="18">
        <f t="shared" si="76"/>
        <v>-29724.86</v>
      </c>
      <c r="J416" s="70"/>
      <c r="K416" s="18">
        <v>-5104</v>
      </c>
      <c r="L416" s="18">
        <v>0</v>
      </c>
      <c r="M416" s="18" t="s">
        <v>284</v>
      </c>
      <c r="N416" s="205" t="s">
        <v>284</v>
      </c>
      <c r="O416" s="18" t="s">
        <v>284</v>
      </c>
      <c r="P416" s="18" t="s">
        <v>284</v>
      </c>
      <c r="Q416" s="18" t="s">
        <v>284</v>
      </c>
      <c r="R416" s="18"/>
      <c r="S416" s="18"/>
      <c r="T416" s="18"/>
      <c r="U416" s="3"/>
      <c r="V416" s="3"/>
      <c r="W416" s="3"/>
      <c r="X416" s="3"/>
    </row>
    <row r="417" spans="1:24" s="196" customFormat="1" ht="16" outlineLevel="1" x14ac:dyDescent="0.2">
      <c r="A417" s="3" t="s">
        <v>852</v>
      </c>
      <c r="B417" s="44"/>
      <c r="C417" s="18">
        <v>-1149.8</v>
      </c>
      <c r="D417" s="18">
        <v>0</v>
      </c>
      <c r="E417" s="205" t="s">
        <v>284</v>
      </c>
      <c r="F417" s="208">
        <v>0</v>
      </c>
      <c r="G417" s="205" t="s">
        <v>284</v>
      </c>
      <c r="H417" s="205">
        <v>-2150</v>
      </c>
      <c r="I417" s="18">
        <f t="shared" si="76"/>
        <v>-3299.8</v>
      </c>
      <c r="J417" s="70"/>
      <c r="K417" s="18">
        <v>-1149.8</v>
      </c>
      <c r="L417" s="18">
        <v>-1149.8</v>
      </c>
      <c r="M417" s="18" t="s">
        <v>284</v>
      </c>
      <c r="N417" s="205" t="s">
        <v>284</v>
      </c>
      <c r="O417" s="18" t="s">
        <v>284</v>
      </c>
      <c r="P417" s="18" t="s">
        <v>284</v>
      </c>
      <c r="Q417" s="18" t="s">
        <v>284</v>
      </c>
      <c r="R417" s="18"/>
      <c r="S417" s="18"/>
      <c r="T417" s="18"/>
      <c r="U417" s="3"/>
      <c r="V417" s="3"/>
      <c r="W417" s="3"/>
      <c r="X417" s="3"/>
    </row>
    <row r="418" spans="1:24" s="196" customFormat="1" ht="16" outlineLevel="1" x14ac:dyDescent="0.2">
      <c r="A418" s="3" t="s">
        <v>854</v>
      </c>
      <c r="B418" s="44"/>
      <c r="C418" s="18">
        <v>-2256.7466666666664</v>
      </c>
      <c r="D418" s="18">
        <v>-97.58</v>
      </c>
      <c r="E418" s="205">
        <v>-2251</v>
      </c>
      <c r="F418" s="208">
        <v>-959.61</v>
      </c>
      <c r="G418" s="205">
        <v>-960</v>
      </c>
      <c r="H418" s="205">
        <v>-1543</v>
      </c>
      <c r="I418" s="18">
        <f t="shared" si="76"/>
        <v>-8067.9366666666656</v>
      </c>
      <c r="J418" s="70"/>
      <c r="K418" s="18">
        <v>-2256.7466666666664</v>
      </c>
      <c r="L418" s="18">
        <v>-2256.7466666666664</v>
      </c>
      <c r="M418" s="18" t="s">
        <v>284</v>
      </c>
      <c r="N418" s="205">
        <v>-1088</v>
      </c>
      <c r="O418" s="18" t="s">
        <v>284</v>
      </c>
      <c r="P418" s="18" t="s">
        <v>284</v>
      </c>
      <c r="Q418" s="18" t="s">
        <v>284</v>
      </c>
      <c r="R418" s="18"/>
      <c r="S418" s="18"/>
      <c r="T418" s="18"/>
      <c r="U418" s="3"/>
      <c r="V418" s="3"/>
      <c r="W418" s="3"/>
      <c r="X418" s="3"/>
    </row>
    <row r="419" spans="1:24" s="196" customFormat="1" ht="16" outlineLevel="1" x14ac:dyDescent="0.2">
      <c r="A419" s="3" t="s">
        <v>856</v>
      </c>
      <c r="B419" s="44"/>
      <c r="C419" s="18">
        <v>-14507.25</v>
      </c>
      <c r="D419" s="18">
        <v>-14339.35</v>
      </c>
      <c r="E419" s="205" t="s">
        <v>284</v>
      </c>
      <c r="F419" s="208">
        <v>-344</v>
      </c>
      <c r="G419" s="205">
        <v>-344</v>
      </c>
      <c r="H419" s="205">
        <v>-548</v>
      </c>
      <c r="I419" s="18">
        <f t="shared" si="76"/>
        <v>-30082.6</v>
      </c>
      <c r="J419" s="70"/>
      <c r="K419" s="18">
        <v>-14507.25</v>
      </c>
      <c r="L419" s="18">
        <v>0</v>
      </c>
      <c r="M419" s="18" t="s">
        <v>284</v>
      </c>
      <c r="N419" s="205" t="s">
        <v>284</v>
      </c>
      <c r="O419" s="18" t="s">
        <v>284</v>
      </c>
      <c r="P419" s="18" t="s">
        <v>284</v>
      </c>
      <c r="Q419" s="18" t="s">
        <v>284</v>
      </c>
      <c r="R419" s="18"/>
      <c r="S419" s="18"/>
      <c r="T419" s="18"/>
      <c r="U419" s="3"/>
      <c r="V419" s="3"/>
      <c r="W419" s="3"/>
      <c r="X419" s="3"/>
    </row>
    <row r="420" spans="1:24" s="196" customFormat="1" ht="16" outlineLevel="1" x14ac:dyDescent="0.2">
      <c r="A420" s="3" t="s">
        <v>857</v>
      </c>
      <c r="B420" s="44"/>
      <c r="C420" s="18">
        <v>-5809.45</v>
      </c>
      <c r="D420" s="18">
        <v>-4629.09</v>
      </c>
      <c r="E420" s="205">
        <v>-5548</v>
      </c>
      <c r="F420" s="208">
        <v>-1995.26</v>
      </c>
      <c r="G420" s="205">
        <v>-1995</v>
      </c>
      <c r="H420" s="205">
        <v>-3083</v>
      </c>
      <c r="I420" s="18">
        <f t="shared" si="76"/>
        <v>-23059.8</v>
      </c>
      <c r="J420" s="70"/>
      <c r="K420" s="18">
        <v>-5809.45</v>
      </c>
      <c r="L420" s="18">
        <v>0</v>
      </c>
      <c r="M420" s="18" t="s">
        <v>284</v>
      </c>
      <c r="N420" s="205" t="s">
        <v>284</v>
      </c>
      <c r="O420" s="18" t="s">
        <v>284</v>
      </c>
      <c r="P420" s="18" t="s">
        <v>284</v>
      </c>
      <c r="Q420" s="18" t="s">
        <v>284</v>
      </c>
      <c r="R420" s="18"/>
      <c r="S420" s="18"/>
      <c r="T420" s="18"/>
      <c r="U420" s="3"/>
      <c r="V420" s="3"/>
      <c r="W420" s="3"/>
      <c r="X420" s="3"/>
    </row>
    <row r="421" spans="1:24" s="196" customFormat="1" ht="16" outlineLevel="1" x14ac:dyDescent="0.2">
      <c r="A421" s="3" t="s">
        <v>858</v>
      </c>
      <c r="B421" s="44"/>
      <c r="C421" s="18">
        <v>-9508.7099999999991</v>
      </c>
      <c r="D421" s="18">
        <v>-18302.5</v>
      </c>
      <c r="E421" s="205">
        <v>-674</v>
      </c>
      <c r="F421" s="208">
        <v>-9481.81</v>
      </c>
      <c r="G421" s="205">
        <v>-9482</v>
      </c>
      <c r="H421" s="205">
        <v>-12510</v>
      </c>
      <c r="I421" s="18">
        <f t="shared" si="76"/>
        <v>-59959.02</v>
      </c>
      <c r="J421" s="70"/>
      <c r="K421" s="18">
        <v>-9508.7099999999991</v>
      </c>
      <c r="L421" s="18">
        <v>0</v>
      </c>
      <c r="M421" s="18" t="s">
        <v>284</v>
      </c>
      <c r="N421" s="205">
        <v>-305</v>
      </c>
      <c r="O421" s="18" t="s">
        <v>284</v>
      </c>
      <c r="P421" s="18" t="s">
        <v>284</v>
      </c>
      <c r="Q421" s="18" t="s">
        <v>284</v>
      </c>
      <c r="R421" s="18"/>
      <c r="S421" s="18"/>
      <c r="T421" s="18"/>
      <c r="U421" s="3"/>
      <c r="V421" s="3"/>
      <c r="W421" s="3"/>
      <c r="X421" s="3"/>
    </row>
    <row r="422" spans="1:24" s="196" customFormat="1" ht="16" outlineLevel="1" x14ac:dyDescent="0.2">
      <c r="A422" s="3" t="s">
        <v>859</v>
      </c>
      <c r="B422" s="44"/>
      <c r="C422" s="18">
        <v>0</v>
      </c>
      <c r="D422" s="18">
        <v>0</v>
      </c>
      <c r="E422" s="205" t="s">
        <v>284</v>
      </c>
      <c r="F422" s="208">
        <v>0</v>
      </c>
      <c r="G422" s="205" t="s">
        <v>284</v>
      </c>
      <c r="H422" s="205" t="s">
        <v>284</v>
      </c>
      <c r="I422" s="18">
        <f t="shared" si="76"/>
        <v>0</v>
      </c>
      <c r="J422" s="70"/>
      <c r="K422" s="18">
        <v>0</v>
      </c>
      <c r="L422" s="18">
        <v>0</v>
      </c>
      <c r="M422" s="18" t="s">
        <v>284</v>
      </c>
      <c r="N422" s="205">
        <v>-5651</v>
      </c>
      <c r="O422" s="18" t="s">
        <v>284</v>
      </c>
      <c r="P422" s="18" t="s">
        <v>284</v>
      </c>
      <c r="Q422" s="18" t="s">
        <v>284</v>
      </c>
      <c r="R422" s="18"/>
      <c r="S422" s="18"/>
      <c r="T422" s="18"/>
      <c r="U422" s="3"/>
      <c r="V422" s="3"/>
      <c r="W422" s="3"/>
      <c r="X422" s="3"/>
    </row>
    <row r="423" spans="1:24" s="196" customFormat="1" ht="16" outlineLevel="1" x14ac:dyDescent="0.2">
      <c r="A423" s="3" t="s">
        <v>860</v>
      </c>
      <c r="B423" s="44"/>
      <c r="C423" s="18">
        <v>-23597.53</v>
      </c>
      <c r="D423" s="18">
        <v>-27835.45</v>
      </c>
      <c r="E423" s="205">
        <v>-14256</v>
      </c>
      <c r="F423" s="208">
        <v>-15269.79</v>
      </c>
      <c r="G423" s="205">
        <v>-15270</v>
      </c>
      <c r="H423" s="205">
        <v>-25399</v>
      </c>
      <c r="I423" s="18">
        <f t="shared" si="76"/>
        <v>-121627.76999999999</v>
      </c>
      <c r="J423" s="70"/>
      <c r="K423" s="18">
        <v>-23597.53</v>
      </c>
      <c r="L423" s="18">
        <v>-23597.53</v>
      </c>
      <c r="M423" s="18" t="s">
        <v>284</v>
      </c>
      <c r="N423" s="205">
        <v>-20721</v>
      </c>
      <c r="O423" s="18" t="s">
        <v>284</v>
      </c>
      <c r="P423" s="18" t="s">
        <v>284</v>
      </c>
      <c r="Q423" s="18" t="s">
        <v>284</v>
      </c>
      <c r="R423" s="18"/>
      <c r="S423" s="18"/>
      <c r="T423" s="18"/>
      <c r="U423" s="3"/>
      <c r="V423" s="3"/>
      <c r="W423" s="3"/>
      <c r="X423" s="3"/>
    </row>
    <row r="424" spans="1:24" s="196" customFormat="1" ht="16" outlineLevel="1" x14ac:dyDescent="0.2">
      <c r="A424" s="3" t="s">
        <v>861</v>
      </c>
      <c r="B424" s="44"/>
      <c r="C424" s="18">
        <v>-2855.2900000000004</v>
      </c>
      <c r="D424" s="18">
        <v>-3505.4466666666667</v>
      </c>
      <c r="E424" s="205">
        <v>-1906</v>
      </c>
      <c r="F424" s="208">
        <v>-3992.55</v>
      </c>
      <c r="G424" s="205">
        <v>-3993</v>
      </c>
      <c r="H424" s="205">
        <v>-4498</v>
      </c>
      <c r="I424" s="18">
        <f t="shared" si="76"/>
        <v>-20750.286666666667</v>
      </c>
      <c r="J424" s="70"/>
      <c r="K424" s="18">
        <v>-2855.2900000000004</v>
      </c>
      <c r="L424" s="18">
        <v>-2855.2900000000004</v>
      </c>
      <c r="M424" s="18" t="s">
        <v>284</v>
      </c>
      <c r="N424" s="205">
        <v>-2851</v>
      </c>
      <c r="O424" s="18" t="s">
        <v>284</v>
      </c>
      <c r="P424" s="18" t="s">
        <v>284</v>
      </c>
      <c r="Q424" s="18" t="s">
        <v>284</v>
      </c>
      <c r="R424" s="18"/>
      <c r="S424" s="18"/>
      <c r="T424" s="18"/>
      <c r="U424" s="3"/>
      <c r="V424" s="3"/>
      <c r="W424" s="3"/>
      <c r="X424" s="3"/>
    </row>
    <row r="425" spans="1:24" s="196" customFormat="1" ht="16" outlineLevel="1" x14ac:dyDescent="0.2">
      <c r="A425" s="3" t="s">
        <v>862</v>
      </c>
      <c r="B425" s="44"/>
      <c r="C425" s="18">
        <v>-4295.8266666666668</v>
      </c>
      <c r="D425" s="18">
        <v>0</v>
      </c>
      <c r="E425" s="205">
        <v>-22679</v>
      </c>
      <c r="F425" s="208">
        <v>-11154.1</v>
      </c>
      <c r="G425" s="205">
        <v>-11154</v>
      </c>
      <c r="H425" s="205">
        <v>-68696</v>
      </c>
      <c r="I425" s="18">
        <f t="shared" si="76"/>
        <v>-117978.92666666667</v>
      </c>
      <c r="J425" s="70"/>
      <c r="K425" s="18">
        <v>-4295.8266666666668</v>
      </c>
      <c r="L425" s="18">
        <v>-4295.8266666666668</v>
      </c>
      <c r="M425" s="18" t="s">
        <v>284</v>
      </c>
      <c r="N425" s="205">
        <v>-679</v>
      </c>
      <c r="O425" s="18" t="s">
        <v>284</v>
      </c>
      <c r="P425" s="18" t="s">
        <v>284</v>
      </c>
      <c r="Q425" s="18" t="s">
        <v>284</v>
      </c>
      <c r="R425" s="18"/>
      <c r="S425" s="18"/>
      <c r="T425" s="18"/>
      <c r="U425" s="3"/>
      <c r="V425" s="3"/>
      <c r="W425" s="3"/>
      <c r="X425" s="3"/>
    </row>
    <row r="426" spans="1:24" s="196" customFormat="1" ht="16" outlineLevel="1" x14ac:dyDescent="0.2">
      <c r="A426" s="3" t="s">
        <v>864</v>
      </c>
      <c r="B426" s="44"/>
      <c r="C426" s="18">
        <v>-583.74</v>
      </c>
      <c r="D426" s="18">
        <v>-782.79</v>
      </c>
      <c r="E426" s="205">
        <v>-4266</v>
      </c>
      <c r="F426" s="208">
        <v>-1821.36</v>
      </c>
      <c r="G426" s="205">
        <v>-1821</v>
      </c>
      <c r="H426" s="205" t="s">
        <v>284</v>
      </c>
      <c r="I426" s="18">
        <f t="shared" si="76"/>
        <v>-9274.89</v>
      </c>
      <c r="J426" s="70"/>
      <c r="K426" s="18">
        <v>-583.74</v>
      </c>
      <c r="L426" s="18">
        <v>-583.74</v>
      </c>
      <c r="M426" s="18" t="s">
        <v>284</v>
      </c>
      <c r="N426" s="205" t="s">
        <v>284</v>
      </c>
      <c r="O426" s="18" t="s">
        <v>284</v>
      </c>
      <c r="P426" s="18" t="s">
        <v>284</v>
      </c>
      <c r="Q426" s="18" t="s">
        <v>284</v>
      </c>
      <c r="R426" s="18"/>
      <c r="S426" s="18"/>
      <c r="T426" s="18"/>
      <c r="U426" s="3"/>
      <c r="V426" s="3"/>
      <c r="W426" s="3"/>
      <c r="X426" s="3"/>
    </row>
    <row r="427" spans="1:24" s="196" customFormat="1" ht="16" outlineLevel="1" x14ac:dyDescent="0.2">
      <c r="A427" s="3" t="s">
        <v>865</v>
      </c>
      <c r="B427" s="44"/>
      <c r="C427" s="18">
        <v>-3036.1133333333332</v>
      </c>
      <c r="D427" s="18">
        <v>-1195.5866666666668</v>
      </c>
      <c r="E427" s="205">
        <v>-4183</v>
      </c>
      <c r="F427" s="208">
        <v>-205.45</v>
      </c>
      <c r="G427" s="205">
        <v>-205</v>
      </c>
      <c r="H427" s="205">
        <v>-2405</v>
      </c>
      <c r="I427" s="18">
        <f t="shared" si="76"/>
        <v>-11230.150000000001</v>
      </c>
      <c r="J427" s="70"/>
      <c r="K427" s="18">
        <v>-3036.1133333333332</v>
      </c>
      <c r="L427" s="18">
        <v>-3036.1133333333332</v>
      </c>
      <c r="M427" s="18" t="s">
        <v>284</v>
      </c>
      <c r="N427" s="205">
        <v>-1100</v>
      </c>
      <c r="O427" s="18" t="s">
        <v>284</v>
      </c>
      <c r="P427" s="18" t="s">
        <v>284</v>
      </c>
      <c r="Q427" s="18" t="s">
        <v>284</v>
      </c>
      <c r="R427" s="18"/>
      <c r="S427" s="18"/>
      <c r="T427" s="18"/>
      <c r="U427" s="3"/>
      <c r="V427" s="3"/>
      <c r="W427" s="3"/>
      <c r="X427" s="3"/>
    </row>
    <row r="428" spans="1:24" s="196" customFormat="1" ht="16" outlineLevel="1" x14ac:dyDescent="0.2">
      <c r="A428" s="3" t="s">
        <v>866</v>
      </c>
      <c r="B428" s="44"/>
      <c r="C428" s="18">
        <v>-12409.199999999999</v>
      </c>
      <c r="D428" s="18">
        <v>-8204.9966666666678</v>
      </c>
      <c r="E428" s="205">
        <v>-5479</v>
      </c>
      <c r="F428" s="208">
        <v>-14195.41</v>
      </c>
      <c r="G428" s="205">
        <v>-14195</v>
      </c>
      <c r="H428" s="205">
        <v>-16425</v>
      </c>
      <c r="I428" s="18">
        <f t="shared" si="76"/>
        <v>-70908.606666666659</v>
      </c>
      <c r="J428" s="70"/>
      <c r="K428" s="18">
        <v>-12409.199999999999</v>
      </c>
      <c r="L428" s="18">
        <v>-12409.199999999999</v>
      </c>
      <c r="M428" s="18" t="s">
        <v>284</v>
      </c>
      <c r="N428" s="205">
        <v>-12056</v>
      </c>
      <c r="O428" s="18" t="s">
        <v>284</v>
      </c>
      <c r="P428" s="18" t="s">
        <v>284</v>
      </c>
      <c r="Q428" s="18" t="s">
        <v>284</v>
      </c>
      <c r="R428" s="18"/>
      <c r="S428" s="18"/>
      <c r="T428" s="18"/>
      <c r="U428" s="3"/>
      <c r="V428" s="3"/>
      <c r="W428" s="3"/>
      <c r="X428" s="3"/>
    </row>
    <row r="429" spans="1:24" s="196" customFormat="1" ht="16" outlineLevel="1" x14ac:dyDescent="0.2">
      <c r="A429" s="3" t="s">
        <v>867</v>
      </c>
      <c r="B429" s="44"/>
      <c r="C429" s="18">
        <v>0</v>
      </c>
      <c r="D429" s="18">
        <v>-1718.8366666666668</v>
      </c>
      <c r="E429" s="205" t="s">
        <v>284</v>
      </c>
      <c r="F429" s="208">
        <v>0</v>
      </c>
      <c r="G429" s="205" t="s">
        <v>284</v>
      </c>
      <c r="H429" s="205" t="s">
        <v>284</v>
      </c>
      <c r="I429" s="18">
        <f t="shared" si="76"/>
        <v>-1718.8366666666668</v>
      </c>
      <c r="J429" s="70"/>
      <c r="K429" s="18">
        <v>0</v>
      </c>
      <c r="L429" s="18">
        <v>0</v>
      </c>
      <c r="M429" s="18" t="s">
        <v>284</v>
      </c>
      <c r="N429" s="205" t="s">
        <v>284</v>
      </c>
      <c r="O429" s="18" t="s">
        <v>284</v>
      </c>
      <c r="P429" s="18" t="s">
        <v>284</v>
      </c>
      <c r="Q429" s="18" t="s">
        <v>284</v>
      </c>
      <c r="R429" s="18"/>
      <c r="S429" s="18"/>
      <c r="T429" s="18"/>
      <c r="U429" s="3"/>
      <c r="V429" s="3"/>
      <c r="W429" s="3"/>
      <c r="X429" s="3"/>
    </row>
    <row r="430" spans="1:24" s="196" customFormat="1" ht="16" outlineLevel="1" x14ac:dyDescent="0.2">
      <c r="A430" s="3" t="s">
        <v>868</v>
      </c>
      <c r="B430" s="44"/>
      <c r="C430" s="18">
        <v>0</v>
      </c>
      <c r="D430" s="18">
        <v>0</v>
      </c>
      <c r="E430" s="205" t="s">
        <v>284</v>
      </c>
      <c r="F430" s="208">
        <v>-330</v>
      </c>
      <c r="G430" s="205">
        <v>-330</v>
      </c>
      <c r="H430" s="205">
        <v>-37791</v>
      </c>
      <c r="I430" s="18">
        <f t="shared" si="76"/>
        <v>-38451</v>
      </c>
      <c r="J430" s="70"/>
      <c r="K430" s="18">
        <v>0</v>
      </c>
      <c r="L430" s="18">
        <v>0</v>
      </c>
      <c r="M430" s="18" t="s">
        <v>284</v>
      </c>
      <c r="N430" s="205" t="s">
        <v>284</v>
      </c>
      <c r="O430" s="18" t="s">
        <v>284</v>
      </c>
      <c r="P430" s="18" t="s">
        <v>284</v>
      </c>
      <c r="Q430" s="18" t="s">
        <v>284</v>
      </c>
      <c r="R430" s="18"/>
      <c r="S430" s="18"/>
      <c r="T430" s="18"/>
      <c r="U430" s="3"/>
      <c r="V430" s="3"/>
      <c r="W430" s="3"/>
      <c r="X430" s="3"/>
    </row>
    <row r="431" spans="1:24" s="196" customFormat="1" ht="16" outlineLevel="1" x14ac:dyDescent="0.2">
      <c r="A431" s="3" t="s">
        <v>870</v>
      </c>
      <c r="B431" s="44"/>
      <c r="C431" s="18">
        <v>-2377.7833333333333</v>
      </c>
      <c r="D431" s="18">
        <v>-729</v>
      </c>
      <c r="E431" s="205">
        <v>-580</v>
      </c>
      <c r="F431" s="208">
        <v>0</v>
      </c>
      <c r="G431" s="205" t="s">
        <v>284</v>
      </c>
      <c r="H431" s="205">
        <v>-1162</v>
      </c>
      <c r="I431" s="18">
        <f t="shared" si="76"/>
        <v>-4848.7833333333328</v>
      </c>
      <c r="J431" s="70"/>
      <c r="K431" s="18">
        <v>-2377.7833333333333</v>
      </c>
      <c r="L431" s="18">
        <v>-2377.7833333333333</v>
      </c>
      <c r="M431" s="18" t="s">
        <v>284</v>
      </c>
      <c r="N431" s="205" t="s">
        <v>284</v>
      </c>
      <c r="O431" s="18" t="s">
        <v>284</v>
      </c>
      <c r="P431" s="18" t="s">
        <v>284</v>
      </c>
      <c r="Q431" s="18" t="s">
        <v>284</v>
      </c>
      <c r="R431" s="18"/>
      <c r="S431" s="18"/>
      <c r="T431" s="18"/>
      <c r="U431" s="3"/>
      <c r="V431" s="3"/>
      <c r="W431" s="3"/>
      <c r="X431" s="3"/>
    </row>
    <row r="432" spans="1:24" s="196" customFormat="1" ht="16" outlineLevel="1" x14ac:dyDescent="0.2">
      <c r="A432" s="3" t="s">
        <v>871</v>
      </c>
      <c r="B432" s="44"/>
      <c r="C432" s="18">
        <v>-2253.9500000000003</v>
      </c>
      <c r="D432" s="18">
        <v>-1083.45</v>
      </c>
      <c r="E432" s="205">
        <v>-40</v>
      </c>
      <c r="F432" s="208">
        <v>0</v>
      </c>
      <c r="G432" s="205" t="s">
        <v>284</v>
      </c>
      <c r="H432" s="205" t="s">
        <v>284</v>
      </c>
      <c r="I432" s="18">
        <f t="shared" si="76"/>
        <v>-3377.4000000000005</v>
      </c>
      <c r="J432" s="70"/>
      <c r="K432" s="18">
        <v>-2253.9500000000003</v>
      </c>
      <c r="L432" s="18">
        <v>-2253.9500000000003</v>
      </c>
      <c r="M432" s="18" t="s">
        <v>284</v>
      </c>
      <c r="N432" s="205" t="s">
        <v>284</v>
      </c>
      <c r="O432" s="18" t="s">
        <v>284</v>
      </c>
      <c r="P432" s="18" t="s">
        <v>284</v>
      </c>
      <c r="Q432" s="18" t="s">
        <v>284</v>
      </c>
      <c r="R432" s="18"/>
      <c r="S432" s="18"/>
      <c r="T432" s="18"/>
      <c r="U432" s="3"/>
      <c r="V432" s="3"/>
      <c r="W432" s="3"/>
      <c r="X432" s="3"/>
    </row>
    <row r="433" spans="1:24" s="196" customFormat="1" ht="16" outlineLevel="1" x14ac:dyDescent="0.2">
      <c r="A433" s="3" t="s">
        <v>872</v>
      </c>
      <c r="B433" s="44"/>
      <c r="C433" s="18">
        <v>-48076.91</v>
      </c>
      <c r="D433" s="18">
        <v>-4246.43</v>
      </c>
      <c r="E433" s="205" t="s">
        <v>284</v>
      </c>
      <c r="F433" s="208">
        <v>0</v>
      </c>
      <c r="G433" s="205" t="s">
        <v>284</v>
      </c>
      <c r="H433" s="205">
        <v>-5135</v>
      </c>
      <c r="I433" s="18">
        <f t="shared" si="76"/>
        <v>-57458.340000000004</v>
      </c>
      <c r="J433" s="70"/>
      <c r="K433" s="18">
        <v>-48076.91</v>
      </c>
      <c r="L433" s="18">
        <v>0</v>
      </c>
      <c r="M433" s="18" t="s">
        <v>284</v>
      </c>
      <c r="N433" s="205" t="s">
        <v>284</v>
      </c>
      <c r="O433" s="18" t="s">
        <v>284</v>
      </c>
      <c r="P433" s="18" t="s">
        <v>284</v>
      </c>
      <c r="Q433" s="18" t="s">
        <v>284</v>
      </c>
      <c r="R433" s="18"/>
      <c r="S433" s="18"/>
      <c r="T433" s="18"/>
      <c r="U433" s="3"/>
      <c r="V433" s="3"/>
      <c r="W433" s="3"/>
      <c r="X433" s="3"/>
    </row>
    <row r="434" spans="1:24" s="196" customFormat="1" ht="16" outlineLevel="1" x14ac:dyDescent="0.2">
      <c r="A434" s="3" t="s">
        <v>873</v>
      </c>
      <c r="B434" s="44"/>
      <c r="C434" s="18">
        <v>0</v>
      </c>
      <c r="D434" s="18">
        <v>0</v>
      </c>
      <c r="E434" s="205" t="s">
        <v>284</v>
      </c>
      <c r="F434" s="208">
        <v>0</v>
      </c>
      <c r="G434" s="205" t="s">
        <v>284</v>
      </c>
      <c r="H434" s="205" t="s">
        <v>284</v>
      </c>
      <c r="I434" s="18">
        <f t="shared" si="76"/>
        <v>0</v>
      </c>
      <c r="J434" s="70"/>
      <c r="K434" s="18">
        <v>0</v>
      </c>
      <c r="L434" s="18">
        <v>-36222.9</v>
      </c>
      <c r="M434" s="18" t="s">
        <v>284</v>
      </c>
      <c r="N434" s="205" t="s">
        <v>284</v>
      </c>
      <c r="O434" s="18" t="s">
        <v>284</v>
      </c>
      <c r="P434" s="18" t="s">
        <v>284</v>
      </c>
      <c r="Q434" s="18" t="s">
        <v>284</v>
      </c>
      <c r="R434" s="18"/>
      <c r="S434" s="18"/>
      <c r="T434" s="18"/>
      <c r="U434" s="3"/>
      <c r="V434" s="3"/>
      <c r="W434" s="3"/>
      <c r="X434" s="3"/>
    </row>
    <row r="435" spans="1:24" s="196" customFormat="1" ht="16" outlineLevel="1" x14ac:dyDescent="0.2">
      <c r="A435" s="3" t="s">
        <v>874</v>
      </c>
      <c r="B435" s="44"/>
      <c r="C435" s="18">
        <v>0</v>
      </c>
      <c r="D435" s="18">
        <v>0</v>
      </c>
      <c r="E435" s="205" t="s">
        <v>284</v>
      </c>
      <c r="F435" s="208">
        <v>0</v>
      </c>
      <c r="G435" s="205" t="s">
        <v>284</v>
      </c>
      <c r="H435" s="205" t="s">
        <v>284</v>
      </c>
      <c r="I435" s="18">
        <f t="shared" si="76"/>
        <v>0</v>
      </c>
      <c r="J435" s="70"/>
      <c r="K435" s="18">
        <v>0</v>
      </c>
      <c r="L435" s="18">
        <v>0</v>
      </c>
      <c r="M435" s="18" t="s">
        <v>284</v>
      </c>
      <c r="N435" s="205" t="s">
        <v>284</v>
      </c>
      <c r="O435" s="18" t="s">
        <v>284</v>
      </c>
      <c r="P435" s="18" t="s">
        <v>284</v>
      </c>
      <c r="Q435" s="18" t="s">
        <v>284</v>
      </c>
      <c r="R435" s="18"/>
      <c r="S435" s="18"/>
      <c r="T435" s="18"/>
      <c r="U435" s="3"/>
      <c r="V435" s="3"/>
      <c r="W435" s="3"/>
      <c r="X435" s="3"/>
    </row>
    <row r="436" spans="1:24" s="196" customFormat="1" ht="16" outlineLevel="1" x14ac:dyDescent="0.2">
      <c r="A436" s="3" t="s">
        <v>875</v>
      </c>
      <c r="B436" s="44"/>
      <c r="C436" s="18">
        <v>0</v>
      </c>
      <c r="D436" s="18">
        <v>0</v>
      </c>
      <c r="E436" s="205">
        <v>-2740</v>
      </c>
      <c r="F436" s="208">
        <v>0</v>
      </c>
      <c r="G436" s="205" t="s">
        <v>284</v>
      </c>
      <c r="H436" s="205" t="s">
        <v>284</v>
      </c>
      <c r="I436" s="18">
        <f t="shared" si="76"/>
        <v>-2740</v>
      </c>
      <c r="J436" s="70"/>
      <c r="K436" s="18">
        <v>0</v>
      </c>
      <c r="L436" s="18">
        <v>0</v>
      </c>
      <c r="M436" s="18" t="s">
        <v>284</v>
      </c>
      <c r="N436" s="205" t="s">
        <v>284</v>
      </c>
      <c r="O436" s="18" t="s">
        <v>284</v>
      </c>
      <c r="P436" s="18" t="s">
        <v>284</v>
      </c>
      <c r="Q436" s="18" t="s">
        <v>284</v>
      </c>
      <c r="R436" s="18"/>
      <c r="S436" s="18"/>
      <c r="T436" s="18"/>
      <c r="U436" s="3"/>
      <c r="V436" s="3"/>
      <c r="W436" s="3"/>
      <c r="X436" s="3"/>
    </row>
    <row r="437" spans="1:24" s="196" customFormat="1" ht="16" outlineLevel="1" x14ac:dyDescent="0.2">
      <c r="A437" s="3" t="s">
        <v>876</v>
      </c>
      <c r="B437" s="44"/>
      <c r="C437" s="18">
        <v>0</v>
      </c>
      <c r="D437" s="18">
        <v>0</v>
      </c>
      <c r="E437" s="205" t="s">
        <v>284</v>
      </c>
      <c r="F437" s="208">
        <v>0</v>
      </c>
      <c r="G437" s="205" t="s">
        <v>284</v>
      </c>
      <c r="H437" s="205">
        <v>-5446</v>
      </c>
      <c r="I437" s="18">
        <f t="shared" si="76"/>
        <v>-5446</v>
      </c>
      <c r="J437" s="70"/>
      <c r="K437" s="18">
        <v>0</v>
      </c>
      <c r="L437" s="18">
        <v>0</v>
      </c>
      <c r="M437" s="18" t="s">
        <v>284</v>
      </c>
      <c r="N437" s="205" t="s">
        <v>284</v>
      </c>
      <c r="O437" s="18" t="s">
        <v>284</v>
      </c>
      <c r="P437" s="18" t="s">
        <v>284</v>
      </c>
      <c r="Q437" s="18" t="s">
        <v>284</v>
      </c>
      <c r="R437" s="18"/>
      <c r="S437" s="18"/>
      <c r="T437" s="18"/>
      <c r="U437" s="3"/>
      <c r="V437" s="3"/>
      <c r="W437" s="3"/>
      <c r="X437" s="3"/>
    </row>
    <row r="438" spans="1:24" s="196" customFormat="1" ht="16" outlineLevel="1" x14ac:dyDescent="0.2">
      <c r="A438" s="3" t="s">
        <v>935</v>
      </c>
      <c r="B438" s="44"/>
      <c r="C438" s="18">
        <v>-1149.7133333333334</v>
      </c>
      <c r="D438" s="18">
        <v>0</v>
      </c>
      <c r="E438" s="205" t="s">
        <v>284</v>
      </c>
      <c r="F438" s="208">
        <v>0</v>
      </c>
      <c r="G438" s="205" t="s">
        <v>284</v>
      </c>
      <c r="H438" s="205" t="s">
        <v>284</v>
      </c>
      <c r="I438" s="18">
        <f t="shared" si="76"/>
        <v>-1149.7133333333334</v>
      </c>
      <c r="J438" s="70"/>
      <c r="K438" s="18">
        <v>-1149.7133333333334</v>
      </c>
      <c r="L438" s="18">
        <v>-1149.7133333333334</v>
      </c>
      <c r="M438" s="18" t="s">
        <v>284</v>
      </c>
      <c r="N438" s="205" t="s">
        <v>284</v>
      </c>
      <c r="O438" s="18" t="s">
        <v>284</v>
      </c>
      <c r="P438" s="18" t="s">
        <v>284</v>
      </c>
      <c r="Q438" s="18" t="s">
        <v>284</v>
      </c>
      <c r="R438" s="18"/>
      <c r="S438" s="18"/>
      <c r="T438" s="18"/>
      <c r="U438" s="3"/>
      <c r="V438" s="3"/>
      <c r="W438" s="3"/>
      <c r="X438" s="3"/>
    </row>
    <row r="439" spans="1:24" s="196" customFormat="1" ht="16" outlineLevel="1" x14ac:dyDescent="0.2">
      <c r="A439" s="3" t="s">
        <v>878</v>
      </c>
      <c r="B439" s="44"/>
      <c r="C439" s="18">
        <v>-3769.91</v>
      </c>
      <c r="D439" s="18">
        <v>-6660.4266666666663</v>
      </c>
      <c r="E439" s="205">
        <v>-4208</v>
      </c>
      <c r="F439" s="208">
        <v>-7931.88</v>
      </c>
      <c r="G439" s="205">
        <v>-7932</v>
      </c>
      <c r="H439" s="205">
        <v>-7631</v>
      </c>
      <c r="I439" s="18">
        <f t="shared" si="76"/>
        <v>-38133.216666666667</v>
      </c>
      <c r="J439" s="70"/>
      <c r="K439" s="18">
        <v>-3769.91</v>
      </c>
      <c r="L439" s="18">
        <v>-3769.91</v>
      </c>
      <c r="M439" s="18" t="s">
        <v>284</v>
      </c>
      <c r="N439" s="205">
        <v>-823</v>
      </c>
      <c r="O439" s="18" t="s">
        <v>284</v>
      </c>
      <c r="P439" s="18" t="s">
        <v>284</v>
      </c>
      <c r="Q439" s="18" t="s">
        <v>284</v>
      </c>
      <c r="R439" s="18"/>
      <c r="S439" s="18"/>
      <c r="T439" s="18"/>
      <c r="U439" s="3"/>
      <c r="V439" s="3"/>
      <c r="W439" s="3"/>
      <c r="X439" s="3"/>
    </row>
    <row r="440" spans="1:24" s="196" customFormat="1" ht="16" outlineLevel="1" x14ac:dyDescent="0.2">
      <c r="A440" s="3" t="s">
        <v>879</v>
      </c>
      <c r="B440" s="44"/>
      <c r="C440" s="18">
        <v>-12873.136666666667</v>
      </c>
      <c r="D440" s="18">
        <v>-11454.1</v>
      </c>
      <c r="E440" s="205">
        <v>-9412</v>
      </c>
      <c r="F440" s="208">
        <v>-6472.94</v>
      </c>
      <c r="G440" s="205">
        <v>-6473</v>
      </c>
      <c r="H440" s="205">
        <v>-14398</v>
      </c>
      <c r="I440" s="18">
        <f t="shared" si="76"/>
        <v>-61083.176666666666</v>
      </c>
      <c r="J440" s="70"/>
      <c r="K440" s="18">
        <v>-12873.136666666667</v>
      </c>
      <c r="L440" s="18">
        <v>-12873.136666666667</v>
      </c>
      <c r="M440" s="18" t="s">
        <v>284</v>
      </c>
      <c r="N440" s="205">
        <v>-4710</v>
      </c>
      <c r="O440" s="18" t="s">
        <v>284</v>
      </c>
      <c r="P440" s="18" t="s">
        <v>284</v>
      </c>
      <c r="Q440" s="18" t="s">
        <v>284</v>
      </c>
      <c r="R440" s="18"/>
      <c r="S440" s="18"/>
      <c r="T440" s="18"/>
      <c r="U440" s="3"/>
      <c r="V440" s="3"/>
      <c r="W440" s="3"/>
      <c r="X440" s="3"/>
    </row>
    <row r="441" spans="1:24" s="196" customFormat="1" ht="16" outlineLevel="1" x14ac:dyDescent="0.2">
      <c r="A441" s="3" t="s">
        <v>880</v>
      </c>
      <c r="B441" s="44"/>
      <c r="C441" s="18">
        <v>-3141.23</v>
      </c>
      <c r="D441" s="18">
        <v>-1803.0066666666669</v>
      </c>
      <c r="E441" s="205">
        <v>-1140</v>
      </c>
      <c r="F441" s="208">
        <v>-2641.03</v>
      </c>
      <c r="G441" s="205">
        <v>-2641</v>
      </c>
      <c r="H441" s="205">
        <v>-4135</v>
      </c>
      <c r="I441" s="18">
        <f t="shared" si="76"/>
        <v>-15501.266666666666</v>
      </c>
      <c r="J441" s="70"/>
      <c r="K441" s="18">
        <v>-3141.23</v>
      </c>
      <c r="L441" s="18">
        <v>-3141.23</v>
      </c>
      <c r="M441" s="18" t="s">
        <v>284</v>
      </c>
      <c r="N441" s="205">
        <v>-2859</v>
      </c>
      <c r="O441" s="18" t="s">
        <v>284</v>
      </c>
      <c r="P441" s="18" t="s">
        <v>284</v>
      </c>
      <c r="Q441" s="18" t="s">
        <v>284</v>
      </c>
      <c r="R441" s="18"/>
      <c r="S441" s="18"/>
      <c r="T441" s="18"/>
      <c r="U441" s="3"/>
      <c r="V441" s="3"/>
      <c r="W441" s="3"/>
      <c r="X441" s="3"/>
    </row>
    <row r="442" spans="1:24" s="196" customFormat="1" ht="16" outlineLevel="1" x14ac:dyDescent="0.2">
      <c r="A442" s="3" t="s">
        <v>881</v>
      </c>
      <c r="B442" s="44"/>
      <c r="C442" s="18">
        <v>-314.84666666666664</v>
      </c>
      <c r="D442" s="18">
        <v>0</v>
      </c>
      <c r="E442" s="205">
        <v>-900</v>
      </c>
      <c r="F442" s="208">
        <v>0</v>
      </c>
      <c r="G442" s="205" t="s">
        <v>284</v>
      </c>
      <c r="H442" s="205" t="s">
        <v>284</v>
      </c>
      <c r="I442" s="18">
        <f t="shared" si="76"/>
        <v>-1214.8466666666666</v>
      </c>
      <c r="J442" s="70"/>
      <c r="K442" s="18">
        <v>-314.84666666666664</v>
      </c>
      <c r="L442" s="18">
        <v>-314.84666666666664</v>
      </c>
      <c r="M442" s="18" t="s">
        <v>284</v>
      </c>
      <c r="N442" s="205" t="s">
        <v>284</v>
      </c>
      <c r="O442" s="18" t="s">
        <v>284</v>
      </c>
      <c r="P442" s="18" t="s">
        <v>284</v>
      </c>
      <c r="Q442" s="18" t="s">
        <v>284</v>
      </c>
      <c r="R442" s="18"/>
      <c r="S442" s="18"/>
      <c r="T442" s="18"/>
      <c r="U442" s="3"/>
      <c r="V442" s="3"/>
      <c r="W442" s="3"/>
      <c r="X442" s="3"/>
    </row>
    <row r="443" spans="1:24" s="196" customFormat="1" ht="16" outlineLevel="1" x14ac:dyDescent="0.2">
      <c r="A443" s="3" t="s">
        <v>882</v>
      </c>
      <c r="B443" s="44"/>
      <c r="C443" s="18">
        <v>-19.696666666666669</v>
      </c>
      <c r="D443" s="18">
        <v>-526.00666666666666</v>
      </c>
      <c r="E443" s="205">
        <v>-4</v>
      </c>
      <c r="F443" s="208">
        <v>-419.09</v>
      </c>
      <c r="G443" s="205">
        <v>-419</v>
      </c>
      <c r="H443" s="205" t="s">
        <v>284</v>
      </c>
      <c r="I443" s="18">
        <f t="shared" si="76"/>
        <v>-1387.7933333333333</v>
      </c>
      <c r="J443" s="70"/>
      <c r="K443" s="18">
        <v>-19.696666666666669</v>
      </c>
      <c r="L443" s="18">
        <v>-19.696666666666669</v>
      </c>
      <c r="M443" s="18" t="s">
        <v>284</v>
      </c>
      <c r="N443" s="205">
        <v>-3247</v>
      </c>
      <c r="O443" s="18" t="s">
        <v>284</v>
      </c>
      <c r="P443" s="18" t="s">
        <v>284</v>
      </c>
      <c r="Q443" s="18" t="s">
        <v>284</v>
      </c>
      <c r="R443" s="18"/>
      <c r="S443" s="18"/>
      <c r="T443" s="18"/>
      <c r="U443" s="3"/>
      <c r="V443" s="3"/>
      <c r="W443" s="3"/>
      <c r="X443" s="3"/>
    </row>
    <row r="444" spans="1:24" s="196" customFormat="1" ht="16" outlineLevel="1" x14ac:dyDescent="0.2">
      <c r="A444" s="3" t="s">
        <v>884</v>
      </c>
      <c r="B444" s="44"/>
      <c r="C444" s="18">
        <v>-4042.73</v>
      </c>
      <c r="D444" s="18">
        <v>0</v>
      </c>
      <c r="E444" s="205">
        <v>-503</v>
      </c>
      <c r="F444" s="208">
        <v>-4602.7700000000004</v>
      </c>
      <c r="G444" s="205">
        <v>-4603</v>
      </c>
      <c r="H444" s="205" t="s">
        <v>284</v>
      </c>
      <c r="I444" s="18">
        <f t="shared" si="76"/>
        <v>-13751.5</v>
      </c>
      <c r="J444" s="70"/>
      <c r="K444" s="18">
        <v>-4042.73</v>
      </c>
      <c r="L444" s="18">
        <v>-4042.73</v>
      </c>
      <c r="M444" s="18" t="s">
        <v>284</v>
      </c>
      <c r="N444" s="205">
        <v>-2431</v>
      </c>
      <c r="O444" s="18" t="s">
        <v>284</v>
      </c>
      <c r="P444" s="18" t="s">
        <v>284</v>
      </c>
      <c r="Q444" s="18" t="s">
        <v>284</v>
      </c>
      <c r="R444" s="18"/>
      <c r="S444" s="18"/>
      <c r="T444" s="18"/>
      <c r="U444" s="3"/>
      <c r="V444" s="3"/>
      <c r="W444" s="3"/>
      <c r="X444" s="3"/>
    </row>
    <row r="445" spans="1:24" s="196" customFormat="1" ht="16" outlineLevel="1" x14ac:dyDescent="0.2">
      <c r="A445" s="3" t="s">
        <v>885</v>
      </c>
      <c r="B445" s="44"/>
      <c r="C445" s="18">
        <v>-72266.313333333339</v>
      </c>
      <c r="D445" s="18">
        <v>-69567.383333333331</v>
      </c>
      <c r="E445" s="205">
        <v>-68533</v>
      </c>
      <c r="F445" s="208">
        <v>-6761.14</v>
      </c>
      <c r="G445" s="205">
        <v>-6761</v>
      </c>
      <c r="H445" s="205">
        <v>-36142</v>
      </c>
      <c r="I445" s="18">
        <f t="shared" si="76"/>
        <v>-260030.83666666667</v>
      </c>
      <c r="J445" s="70"/>
      <c r="K445" s="18">
        <v>-72266.313333333339</v>
      </c>
      <c r="L445" s="18">
        <v>-72266.313333333339</v>
      </c>
      <c r="M445" s="18" t="s">
        <v>284</v>
      </c>
      <c r="N445" s="205">
        <v>-4384</v>
      </c>
      <c r="O445" s="18" t="s">
        <v>284</v>
      </c>
      <c r="P445" s="18" t="s">
        <v>284</v>
      </c>
      <c r="Q445" s="18" t="s">
        <v>284</v>
      </c>
      <c r="R445" s="18"/>
      <c r="S445" s="18"/>
      <c r="T445" s="18"/>
      <c r="U445" s="3"/>
      <c r="V445" s="3"/>
      <c r="W445" s="3"/>
      <c r="X445" s="3"/>
    </row>
    <row r="446" spans="1:24" s="196" customFormat="1" ht="16" outlineLevel="1" x14ac:dyDescent="0.2">
      <c r="A446" s="3" t="s">
        <v>886</v>
      </c>
      <c r="B446" s="44"/>
      <c r="C446" s="18">
        <v>-946.66666666666663</v>
      </c>
      <c r="D446" s="18">
        <v>-10297.816666666668</v>
      </c>
      <c r="E446" s="205">
        <v>-9818</v>
      </c>
      <c r="F446" s="208">
        <v>-569.25</v>
      </c>
      <c r="G446" s="205">
        <v>-569</v>
      </c>
      <c r="H446" s="205">
        <v>-5018</v>
      </c>
      <c r="I446" s="18">
        <f t="shared" si="76"/>
        <v>-27218.733333333334</v>
      </c>
      <c r="J446" s="70"/>
      <c r="K446" s="18">
        <v>-946.66666666666663</v>
      </c>
      <c r="L446" s="18">
        <v>-946.66666666666663</v>
      </c>
      <c r="M446" s="18" t="s">
        <v>284</v>
      </c>
      <c r="N446" s="205" t="s">
        <v>284</v>
      </c>
      <c r="O446" s="18" t="s">
        <v>284</v>
      </c>
      <c r="P446" s="18" t="s">
        <v>284</v>
      </c>
      <c r="Q446" s="18" t="s">
        <v>284</v>
      </c>
      <c r="R446" s="18"/>
      <c r="S446" s="18"/>
      <c r="T446" s="18"/>
      <c r="U446" s="3"/>
      <c r="V446" s="3"/>
      <c r="W446" s="3"/>
      <c r="X446" s="3"/>
    </row>
    <row r="447" spans="1:24" s="196" customFormat="1" ht="16" outlineLevel="1" x14ac:dyDescent="0.2">
      <c r="A447" s="3" t="s">
        <v>887</v>
      </c>
      <c r="B447" s="44"/>
      <c r="C447" s="18">
        <v>-4786.22</v>
      </c>
      <c r="D447" s="18">
        <v>-2268.9633333333336</v>
      </c>
      <c r="E447" s="205">
        <v>-157</v>
      </c>
      <c r="F447" s="208">
        <v>-2135</v>
      </c>
      <c r="G447" s="205">
        <v>-2135</v>
      </c>
      <c r="H447" s="205">
        <v>-3687</v>
      </c>
      <c r="I447" s="18">
        <f t="shared" ref="I447:I474" si="77">SUM(C447:H447)</f>
        <v>-15169.183333333334</v>
      </c>
      <c r="J447" s="70"/>
      <c r="K447" s="18">
        <v>-4786.22</v>
      </c>
      <c r="L447" s="18">
        <v>-4786.22</v>
      </c>
      <c r="M447" s="18" t="s">
        <v>284</v>
      </c>
      <c r="N447" s="205">
        <v>-4050</v>
      </c>
      <c r="O447" s="18" t="s">
        <v>284</v>
      </c>
      <c r="P447" s="18" t="s">
        <v>284</v>
      </c>
      <c r="Q447" s="18" t="s">
        <v>284</v>
      </c>
      <c r="R447" s="18"/>
      <c r="S447" s="18"/>
      <c r="T447" s="18"/>
      <c r="U447" s="3"/>
      <c r="V447" s="3"/>
      <c r="W447" s="3"/>
      <c r="X447" s="3"/>
    </row>
    <row r="448" spans="1:24" s="196" customFormat="1" ht="16" outlineLevel="1" x14ac:dyDescent="0.2">
      <c r="A448" s="3" t="s">
        <v>888</v>
      </c>
      <c r="B448" s="44"/>
      <c r="C448" s="18">
        <v>-55621.74</v>
      </c>
      <c r="D448" s="18">
        <v>-66843.093333333338</v>
      </c>
      <c r="E448" s="205">
        <v>-16339</v>
      </c>
      <c r="F448" s="208">
        <v>-7612.92</v>
      </c>
      <c r="G448" s="205">
        <v>-7613</v>
      </c>
      <c r="H448" s="205">
        <v>-13690</v>
      </c>
      <c r="I448" s="18">
        <f t="shared" si="77"/>
        <v>-167719.75333333336</v>
      </c>
      <c r="J448" s="70"/>
      <c r="K448" s="18">
        <v>-55621.74</v>
      </c>
      <c r="L448" s="18">
        <v>-55621.74</v>
      </c>
      <c r="M448" s="18" t="s">
        <v>284</v>
      </c>
      <c r="N448" s="205">
        <v>-2788</v>
      </c>
      <c r="O448" s="18" t="s">
        <v>284</v>
      </c>
      <c r="P448" s="18" t="s">
        <v>284</v>
      </c>
      <c r="Q448" s="18" t="s">
        <v>284</v>
      </c>
      <c r="R448" s="18"/>
      <c r="S448" s="18"/>
      <c r="T448" s="18"/>
      <c r="U448" s="3"/>
      <c r="V448" s="3"/>
      <c r="W448" s="3"/>
      <c r="X448" s="3"/>
    </row>
    <row r="449" spans="1:24" s="196" customFormat="1" ht="16" outlineLevel="1" x14ac:dyDescent="0.2">
      <c r="A449" s="3" t="s">
        <v>891</v>
      </c>
      <c r="B449" s="44"/>
      <c r="C449" s="18">
        <v>-1315.64</v>
      </c>
      <c r="D449" s="18">
        <v>-1365.5266666666666</v>
      </c>
      <c r="E449" s="205">
        <v>-102</v>
      </c>
      <c r="F449" s="208">
        <v>-641.42999999999995</v>
      </c>
      <c r="G449" s="205">
        <v>-641</v>
      </c>
      <c r="H449" s="205">
        <v>-1992</v>
      </c>
      <c r="I449" s="18">
        <f t="shared" si="77"/>
        <v>-6057.5966666666664</v>
      </c>
      <c r="J449" s="70"/>
      <c r="K449" s="18">
        <v>-1315.64</v>
      </c>
      <c r="L449" s="18">
        <v>-1315.64</v>
      </c>
      <c r="M449" s="18" t="s">
        <v>284</v>
      </c>
      <c r="N449" s="205">
        <v>-461</v>
      </c>
      <c r="O449" s="18" t="s">
        <v>284</v>
      </c>
      <c r="P449" s="18" t="s">
        <v>284</v>
      </c>
      <c r="Q449" s="18" t="s">
        <v>284</v>
      </c>
      <c r="R449" s="18"/>
      <c r="S449" s="18"/>
      <c r="T449" s="18"/>
      <c r="U449" s="3"/>
      <c r="V449" s="3"/>
      <c r="W449" s="3"/>
      <c r="X449" s="3"/>
    </row>
    <row r="450" spans="1:24" s="196" customFormat="1" ht="16" outlineLevel="1" x14ac:dyDescent="0.2">
      <c r="A450" s="3" t="s">
        <v>892</v>
      </c>
      <c r="B450" s="44"/>
      <c r="C450" s="18">
        <v>-2007.64</v>
      </c>
      <c r="D450" s="18">
        <v>-3934.1766666666667</v>
      </c>
      <c r="E450" s="205">
        <v>-3824</v>
      </c>
      <c r="F450" s="208">
        <v>-3184.71</v>
      </c>
      <c r="G450" s="205">
        <v>-3185</v>
      </c>
      <c r="H450" s="205">
        <v>-4387</v>
      </c>
      <c r="I450" s="18">
        <f t="shared" si="77"/>
        <v>-20522.526666666665</v>
      </c>
      <c r="J450" s="70"/>
      <c r="K450" s="18">
        <v>-2007.64</v>
      </c>
      <c r="L450" s="18">
        <v>-2007.64</v>
      </c>
      <c r="M450" s="18" t="s">
        <v>284</v>
      </c>
      <c r="N450" s="205">
        <v>-1847</v>
      </c>
      <c r="O450" s="18" t="s">
        <v>284</v>
      </c>
      <c r="P450" s="18" t="s">
        <v>284</v>
      </c>
      <c r="Q450" s="18" t="s">
        <v>284</v>
      </c>
      <c r="R450" s="18"/>
      <c r="S450" s="18"/>
      <c r="T450" s="18"/>
      <c r="U450" s="3"/>
      <c r="V450" s="3"/>
      <c r="W450" s="3"/>
      <c r="X450" s="3"/>
    </row>
    <row r="451" spans="1:24" s="196" customFormat="1" ht="16" outlineLevel="1" x14ac:dyDescent="0.2">
      <c r="A451" s="3" t="s">
        <v>893</v>
      </c>
      <c r="B451" s="44"/>
      <c r="C451" s="18">
        <v>-6535.706666666666</v>
      </c>
      <c r="D451" s="18">
        <v>-13085.036666666667</v>
      </c>
      <c r="E451" s="205">
        <v>-492</v>
      </c>
      <c r="F451" s="208">
        <v>-2071.9699999999998</v>
      </c>
      <c r="G451" s="205">
        <v>-2072</v>
      </c>
      <c r="H451" s="205">
        <v>-30314</v>
      </c>
      <c r="I451" s="18">
        <f t="shared" si="77"/>
        <v>-54570.713333333333</v>
      </c>
      <c r="J451" s="70"/>
      <c r="K451" s="18">
        <v>-6535.706666666666</v>
      </c>
      <c r="L451" s="18">
        <v>-6535.706666666666</v>
      </c>
      <c r="M451" s="18" t="s">
        <v>284</v>
      </c>
      <c r="N451" s="205" t="s">
        <v>284</v>
      </c>
      <c r="O451" s="18" t="s">
        <v>284</v>
      </c>
      <c r="P451" s="18" t="s">
        <v>284</v>
      </c>
      <c r="Q451" s="18" t="s">
        <v>284</v>
      </c>
      <c r="R451" s="18"/>
      <c r="S451" s="18"/>
      <c r="T451" s="18"/>
      <c r="U451" s="3"/>
      <c r="V451" s="3"/>
      <c r="W451" s="3"/>
      <c r="X451" s="3"/>
    </row>
    <row r="452" spans="1:24" s="196" customFormat="1" ht="16" outlineLevel="1" x14ac:dyDescent="0.2">
      <c r="A452" s="3" t="s">
        <v>894</v>
      </c>
      <c r="B452" s="44"/>
      <c r="C452" s="18">
        <v>-504.75666666666666</v>
      </c>
      <c r="D452" s="18">
        <v>-234.06333333333336</v>
      </c>
      <c r="E452" s="205">
        <v>-2378</v>
      </c>
      <c r="F452" s="208">
        <v>-149.52000000000001</v>
      </c>
      <c r="G452" s="205">
        <v>-150</v>
      </c>
      <c r="H452" s="205">
        <v>-644</v>
      </c>
      <c r="I452" s="18">
        <f t="shared" si="77"/>
        <v>-4060.34</v>
      </c>
      <c r="J452" s="70"/>
      <c r="K452" s="18">
        <v>-504.75666666666666</v>
      </c>
      <c r="L452" s="18">
        <v>-504.75666666666666</v>
      </c>
      <c r="M452" s="18" t="s">
        <v>284</v>
      </c>
      <c r="N452" s="205">
        <v>-114</v>
      </c>
      <c r="O452" s="18" t="s">
        <v>284</v>
      </c>
      <c r="P452" s="18" t="s">
        <v>284</v>
      </c>
      <c r="Q452" s="18" t="s">
        <v>284</v>
      </c>
      <c r="R452" s="18"/>
      <c r="S452" s="18"/>
      <c r="T452" s="18"/>
      <c r="U452" s="3"/>
      <c r="V452" s="3"/>
      <c r="W452" s="3"/>
      <c r="X452" s="3"/>
    </row>
    <row r="453" spans="1:24" s="196" customFormat="1" ht="16" outlineLevel="1" x14ac:dyDescent="0.2">
      <c r="A453" s="3" t="s">
        <v>897</v>
      </c>
      <c r="B453" s="44"/>
      <c r="C453" s="18">
        <v>-29542.559999999998</v>
      </c>
      <c r="D453" s="18">
        <v>-41769.943333333336</v>
      </c>
      <c r="E453" s="205">
        <v>-32901</v>
      </c>
      <c r="F453" s="208">
        <v>-14565.37</v>
      </c>
      <c r="G453" s="205">
        <v>-14565</v>
      </c>
      <c r="H453" s="205">
        <v>-58197</v>
      </c>
      <c r="I453" s="18">
        <f t="shared" si="77"/>
        <v>-191540.87333333332</v>
      </c>
      <c r="J453" s="70"/>
      <c r="K453" s="18">
        <v>-29542.559999999998</v>
      </c>
      <c r="L453" s="18">
        <v>-29542.559999999998</v>
      </c>
      <c r="M453" s="18" t="s">
        <v>284</v>
      </c>
      <c r="N453" s="205">
        <v>-22037</v>
      </c>
      <c r="O453" s="18" t="s">
        <v>284</v>
      </c>
      <c r="P453" s="18" t="s">
        <v>284</v>
      </c>
      <c r="Q453" s="18" t="s">
        <v>284</v>
      </c>
      <c r="R453" s="18"/>
      <c r="S453" s="18"/>
      <c r="T453" s="18"/>
      <c r="U453" s="3"/>
      <c r="V453" s="3"/>
      <c r="W453" s="3"/>
      <c r="X453" s="3"/>
    </row>
    <row r="454" spans="1:24" s="196" customFormat="1" ht="16" outlineLevel="1" x14ac:dyDescent="0.2">
      <c r="A454" s="3" t="s">
        <v>898</v>
      </c>
      <c r="B454" s="44"/>
      <c r="C454" s="18">
        <v>-500.90666666666669</v>
      </c>
      <c r="D454" s="18">
        <v>-1153.6166666666666</v>
      </c>
      <c r="E454" s="205" t="s">
        <v>284</v>
      </c>
      <c r="F454" s="208">
        <v>0</v>
      </c>
      <c r="G454" s="205" t="s">
        <v>284</v>
      </c>
      <c r="H454" s="205" t="s">
        <v>284</v>
      </c>
      <c r="I454" s="18">
        <f t="shared" si="77"/>
        <v>-1654.5233333333333</v>
      </c>
      <c r="J454" s="70"/>
      <c r="K454" s="18">
        <v>-500.90666666666669</v>
      </c>
      <c r="L454" s="18">
        <v>-500.90666666666669</v>
      </c>
      <c r="M454" s="18" t="s">
        <v>284</v>
      </c>
      <c r="N454" s="205" t="s">
        <v>284</v>
      </c>
      <c r="O454" s="18" t="s">
        <v>284</v>
      </c>
      <c r="P454" s="18" t="s">
        <v>284</v>
      </c>
      <c r="Q454" s="18" t="s">
        <v>284</v>
      </c>
      <c r="R454" s="18"/>
      <c r="S454" s="18"/>
      <c r="T454" s="18"/>
      <c r="U454" s="3"/>
      <c r="V454" s="3"/>
      <c r="W454" s="3"/>
      <c r="X454" s="3"/>
    </row>
    <row r="455" spans="1:24" s="196" customFormat="1" ht="16" outlineLevel="1" x14ac:dyDescent="0.2">
      <c r="A455" s="3" t="s">
        <v>899</v>
      </c>
      <c r="B455" s="44"/>
      <c r="C455" s="18">
        <v>-9605.5633333333335</v>
      </c>
      <c r="D455" s="18">
        <v>-14442.199999999999</v>
      </c>
      <c r="E455" s="205">
        <v>-6732</v>
      </c>
      <c r="F455" s="208">
        <v>0</v>
      </c>
      <c r="G455" s="205" t="s">
        <v>284</v>
      </c>
      <c r="H455" s="205">
        <v>-64854</v>
      </c>
      <c r="I455" s="18">
        <f t="shared" si="77"/>
        <v>-95633.763333333336</v>
      </c>
      <c r="J455" s="70"/>
      <c r="K455" s="18">
        <v>-9605.5633333333335</v>
      </c>
      <c r="L455" s="18">
        <v>-9605.5633333333335</v>
      </c>
      <c r="M455" s="18" t="s">
        <v>284</v>
      </c>
      <c r="N455" s="205">
        <v>-1344</v>
      </c>
      <c r="O455" s="18" t="s">
        <v>284</v>
      </c>
      <c r="P455" s="18" t="s">
        <v>284</v>
      </c>
      <c r="Q455" s="18" t="s">
        <v>284</v>
      </c>
      <c r="R455" s="18"/>
      <c r="S455" s="18"/>
      <c r="T455" s="18"/>
      <c r="U455" s="3"/>
      <c r="V455" s="3"/>
      <c r="W455" s="3"/>
      <c r="X455" s="3"/>
    </row>
    <row r="456" spans="1:24" s="196" customFormat="1" ht="16" outlineLevel="1" x14ac:dyDescent="0.2">
      <c r="A456" s="3" t="s">
        <v>900</v>
      </c>
      <c r="B456" s="44"/>
      <c r="C456" s="18">
        <v>-2789.33</v>
      </c>
      <c r="D456" s="18">
        <v>-6215.7233333333324</v>
      </c>
      <c r="E456" s="205" t="s">
        <v>284</v>
      </c>
      <c r="F456" s="208">
        <v>0</v>
      </c>
      <c r="G456" s="205" t="s">
        <v>284</v>
      </c>
      <c r="H456" s="205" t="s">
        <v>284</v>
      </c>
      <c r="I456" s="18">
        <f t="shared" si="77"/>
        <v>-9005.0533333333333</v>
      </c>
      <c r="J456" s="70"/>
      <c r="K456" s="18">
        <v>-2789.33</v>
      </c>
      <c r="L456" s="18">
        <v>-2789.33</v>
      </c>
      <c r="M456" s="18" t="s">
        <v>284</v>
      </c>
      <c r="N456" s="205" t="s">
        <v>284</v>
      </c>
      <c r="O456" s="18" t="s">
        <v>284</v>
      </c>
      <c r="P456" s="18" t="s">
        <v>284</v>
      </c>
      <c r="Q456" s="18" t="s">
        <v>284</v>
      </c>
      <c r="R456" s="18"/>
      <c r="S456" s="18"/>
      <c r="T456" s="18"/>
      <c r="U456" s="3"/>
      <c r="V456" s="3"/>
      <c r="W456" s="3"/>
      <c r="X456" s="3"/>
    </row>
    <row r="457" spans="1:24" s="196" customFormat="1" ht="16" outlineLevel="1" x14ac:dyDescent="0.2">
      <c r="A457" s="3" t="s">
        <v>901</v>
      </c>
      <c r="B457" s="44"/>
      <c r="C457" s="18">
        <v>-36597.066666666666</v>
      </c>
      <c r="D457" s="18">
        <v>-26430.876666666667</v>
      </c>
      <c r="E457" s="205">
        <v>-5388</v>
      </c>
      <c r="F457" s="208">
        <v>-467.54</v>
      </c>
      <c r="G457" s="205">
        <v>-468</v>
      </c>
      <c r="H457" s="205">
        <v>-351</v>
      </c>
      <c r="I457" s="18">
        <f t="shared" si="77"/>
        <v>-69702.483333333323</v>
      </c>
      <c r="J457" s="70"/>
      <c r="K457" s="18">
        <v>-36597.066666666666</v>
      </c>
      <c r="L457" s="18">
        <v>-36597.066666666666</v>
      </c>
      <c r="M457" s="18" t="s">
        <v>284</v>
      </c>
      <c r="N457" s="205">
        <v>-2910</v>
      </c>
      <c r="O457" s="18" t="s">
        <v>284</v>
      </c>
      <c r="P457" s="18" t="s">
        <v>284</v>
      </c>
      <c r="Q457" s="18" t="s">
        <v>284</v>
      </c>
      <c r="R457" s="18"/>
      <c r="S457" s="18"/>
      <c r="T457" s="18"/>
      <c r="U457" s="3"/>
      <c r="V457" s="3"/>
      <c r="W457" s="3"/>
      <c r="X457" s="3"/>
    </row>
    <row r="458" spans="1:24" s="196" customFormat="1" ht="16" outlineLevel="1" x14ac:dyDescent="0.2">
      <c r="A458" s="3" t="s">
        <v>902</v>
      </c>
      <c r="B458" s="44"/>
      <c r="C458" s="18">
        <v>-7137.9633333333331</v>
      </c>
      <c r="D458" s="18">
        <v>-9390.6333333333332</v>
      </c>
      <c r="E458" s="205" t="s">
        <v>284</v>
      </c>
      <c r="F458" s="208">
        <v>-17.100000000000001</v>
      </c>
      <c r="G458" s="205">
        <v>-17</v>
      </c>
      <c r="H458" s="205" t="s">
        <v>284</v>
      </c>
      <c r="I458" s="18">
        <f t="shared" si="77"/>
        <v>-16562.696666666663</v>
      </c>
      <c r="J458" s="70"/>
      <c r="K458" s="18">
        <v>-7137.9633333333331</v>
      </c>
      <c r="L458" s="18">
        <v>-7137.9633333333331</v>
      </c>
      <c r="M458" s="18" t="s">
        <v>284</v>
      </c>
      <c r="N458" s="205" t="s">
        <v>284</v>
      </c>
      <c r="O458" s="18" t="s">
        <v>284</v>
      </c>
      <c r="P458" s="18" t="s">
        <v>284</v>
      </c>
      <c r="Q458" s="18" t="s">
        <v>284</v>
      </c>
      <c r="R458" s="18"/>
      <c r="S458" s="18"/>
      <c r="T458" s="18"/>
      <c r="U458" s="3"/>
      <c r="V458" s="3"/>
      <c r="W458" s="3"/>
      <c r="X458" s="3"/>
    </row>
    <row r="459" spans="1:24" s="196" customFormat="1" ht="16" outlineLevel="1" x14ac:dyDescent="0.2">
      <c r="A459" s="3" t="s">
        <v>903</v>
      </c>
      <c r="B459" s="44"/>
      <c r="C459" s="18">
        <v>-1619.6666666666667</v>
      </c>
      <c r="D459" s="18">
        <v>-5500</v>
      </c>
      <c r="E459" s="205" t="s">
        <v>284</v>
      </c>
      <c r="F459" s="208">
        <v>0</v>
      </c>
      <c r="G459" s="205" t="s">
        <v>284</v>
      </c>
      <c r="H459" s="205">
        <v>-163</v>
      </c>
      <c r="I459" s="18">
        <f t="shared" si="77"/>
        <v>-7282.666666666667</v>
      </c>
      <c r="J459" s="70"/>
      <c r="K459" s="18">
        <v>-1619.6666666666667</v>
      </c>
      <c r="L459" s="18">
        <v>-1619.6666666666667</v>
      </c>
      <c r="M459" s="18" t="s">
        <v>284</v>
      </c>
      <c r="N459" s="205" t="s">
        <v>284</v>
      </c>
      <c r="O459" s="18" t="s">
        <v>284</v>
      </c>
      <c r="P459" s="18" t="s">
        <v>284</v>
      </c>
      <c r="Q459" s="18" t="s">
        <v>284</v>
      </c>
      <c r="R459" s="18"/>
      <c r="S459" s="18"/>
      <c r="T459" s="18"/>
      <c r="U459" s="3"/>
      <c r="V459" s="3"/>
      <c r="W459" s="3"/>
      <c r="X459" s="3"/>
    </row>
    <row r="460" spans="1:24" s="196" customFormat="1" ht="16" outlineLevel="1" x14ac:dyDescent="0.2">
      <c r="A460" s="3" t="s">
        <v>904</v>
      </c>
      <c r="B460" s="44"/>
      <c r="C460" s="18">
        <v>-574.5333333333333</v>
      </c>
      <c r="D460" s="18">
        <v>-2422.9966666666664</v>
      </c>
      <c r="E460" s="205">
        <v>-307</v>
      </c>
      <c r="F460" s="208">
        <v>0</v>
      </c>
      <c r="G460" s="205" t="s">
        <v>284</v>
      </c>
      <c r="H460" s="205">
        <v>-8519</v>
      </c>
      <c r="I460" s="18">
        <f t="shared" si="77"/>
        <v>-11823.529999999999</v>
      </c>
      <c r="J460" s="70"/>
      <c r="K460" s="18">
        <v>-574.5333333333333</v>
      </c>
      <c r="L460" s="18">
        <v>-574.5333333333333</v>
      </c>
      <c r="M460" s="18" t="s">
        <v>284</v>
      </c>
      <c r="N460" s="205" t="s">
        <v>284</v>
      </c>
      <c r="O460" s="18" t="s">
        <v>284</v>
      </c>
      <c r="P460" s="18" t="s">
        <v>284</v>
      </c>
      <c r="Q460" s="18" t="s">
        <v>284</v>
      </c>
      <c r="R460" s="18"/>
      <c r="S460" s="18"/>
      <c r="T460" s="18"/>
      <c r="U460" s="3"/>
      <c r="V460" s="3"/>
      <c r="W460" s="3"/>
      <c r="X460" s="3"/>
    </row>
    <row r="461" spans="1:24" s="196" customFormat="1" ht="16" outlineLevel="1" x14ac:dyDescent="0.2">
      <c r="A461" s="3" t="s">
        <v>905</v>
      </c>
      <c r="B461" s="44"/>
      <c r="C461" s="18">
        <v>-8231.1633333333339</v>
      </c>
      <c r="D461" s="18">
        <v>-10938.476666666667</v>
      </c>
      <c r="E461" s="205">
        <v>-1202</v>
      </c>
      <c r="F461" s="208">
        <v>-1225</v>
      </c>
      <c r="G461" s="205">
        <v>-1225</v>
      </c>
      <c r="H461" s="205">
        <v>-5595</v>
      </c>
      <c r="I461" s="18">
        <f t="shared" si="77"/>
        <v>-28416.639999999999</v>
      </c>
      <c r="J461" s="70"/>
      <c r="K461" s="18">
        <v>-8231.1633333333339</v>
      </c>
      <c r="L461" s="18">
        <v>-8231.1633333333339</v>
      </c>
      <c r="M461" s="18" t="s">
        <v>284</v>
      </c>
      <c r="N461" s="205">
        <v>-5163</v>
      </c>
      <c r="O461" s="18" t="s">
        <v>284</v>
      </c>
      <c r="P461" s="18" t="s">
        <v>284</v>
      </c>
      <c r="Q461" s="18" t="s">
        <v>284</v>
      </c>
      <c r="R461" s="18"/>
      <c r="S461" s="18"/>
      <c r="T461" s="18"/>
      <c r="U461" s="3"/>
      <c r="V461" s="3"/>
      <c r="W461" s="3"/>
      <c r="X461" s="3"/>
    </row>
    <row r="462" spans="1:24" s="196" customFormat="1" ht="16" outlineLevel="1" x14ac:dyDescent="0.2">
      <c r="A462" s="3" t="s">
        <v>906</v>
      </c>
      <c r="B462" s="44"/>
      <c r="C462" s="18">
        <v>-184.19000000000003</v>
      </c>
      <c r="D462" s="18">
        <v>-2653.8033333333333</v>
      </c>
      <c r="E462" s="205" t="s">
        <v>284</v>
      </c>
      <c r="F462" s="208">
        <v>-407</v>
      </c>
      <c r="G462" s="205">
        <v>-407</v>
      </c>
      <c r="H462" s="205" t="s">
        <v>284</v>
      </c>
      <c r="I462" s="18">
        <f t="shared" si="77"/>
        <v>-3651.9933333333333</v>
      </c>
      <c r="J462" s="70"/>
      <c r="K462" s="18">
        <v>-184.19000000000003</v>
      </c>
      <c r="L462" s="18">
        <v>-184.19000000000003</v>
      </c>
      <c r="M462" s="18" t="s">
        <v>284</v>
      </c>
      <c r="N462" s="205" t="s">
        <v>284</v>
      </c>
      <c r="O462" s="18" t="s">
        <v>284</v>
      </c>
      <c r="P462" s="18" t="s">
        <v>284</v>
      </c>
      <c r="Q462" s="18" t="s">
        <v>284</v>
      </c>
      <c r="R462" s="18"/>
      <c r="S462" s="18"/>
      <c r="T462" s="18"/>
      <c r="U462" s="3"/>
      <c r="V462" s="3"/>
      <c r="W462" s="3"/>
      <c r="X462" s="3"/>
    </row>
    <row r="463" spans="1:24" s="196" customFormat="1" ht="16" outlineLevel="1" x14ac:dyDescent="0.2">
      <c r="A463" s="3" t="s">
        <v>907</v>
      </c>
      <c r="B463" s="44"/>
      <c r="C463" s="18">
        <v>-4796.1400000000003</v>
      </c>
      <c r="D463" s="18">
        <v>-7406.29</v>
      </c>
      <c r="E463" s="205" t="s">
        <v>284</v>
      </c>
      <c r="F463" s="208">
        <v>0</v>
      </c>
      <c r="G463" s="205" t="s">
        <v>284</v>
      </c>
      <c r="H463" s="205" t="s">
        <v>284</v>
      </c>
      <c r="I463" s="18">
        <f t="shared" si="77"/>
        <v>-12202.43</v>
      </c>
      <c r="J463" s="70"/>
      <c r="K463" s="18">
        <v>-4796.1400000000003</v>
      </c>
      <c r="L463" s="18">
        <v>-4796.1400000000003</v>
      </c>
      <c r="M463" s="18" t="s">
        <v>284</v>
      </c>
      <c r="N463" s="205" t="s">
        <v>284</v>
      </c>
      <c r="O463" s="18" t="s">
        <v>284</v>
      </c>
      <c r="P463" s="18" t="s">
        <v>284</v>
      </c>
      <c r="Q463" s="18" t="s">
        <v>284</v>
      </c>
      <c r="R463" s="18"/>
      <c r="S463" s="18"/>
      <c r="T463" s="18"/>
      <c r="U463" s="3"/>
      <c r="V463" s="3"/>
      <c r="W463" s="3"/>
      <c r="X463" s="3"/>
    </row>
    <row r="464" spans="1:24" s="196" customFormat="1" ht="16" outlineLevel="1" x14ac:dyDescent="0.2">
      <c r="A464" s="3" t="s">
        <v>908</v>
      </c>
      <c r="B464" s="44"/>
      <c r="C464" s="18">
        <v>-2464.9633333333336</v>
      </c>
      <c r="D464" s="18">
        <v>-7519.2566666666671</v>
      </c>
      <c r="E464" s="205">
        <v>-912</v>
      </c>
      <c r="F464" s="208">
        <v>-188.5</v>
      </c>
      <c r="G464" s="205">
        <v>-189</v>
      </c>
      <c r="H464" s="205">
        <v>-2702</v>
      </c>
      <c r="I464" s="18">
        <f t="shared" si="77"/>
        <v>-13975.720000000001</v>
      </c>
      <c r="J464" s="70"/>
      <c r="K464" s="18">
        <v>-2464.9633333333336</v>
      </c>
      <c r="L464" s="18">
        <v>-2464.9633333333336</v>
      </c>
      <c r="M464" s="18" t="s">
        <v>284</v>
      </c>
      <c r="N464" s="205">
        <v>-1764</v>
      </c>
      <c r="O464" s="18" t="s">
        <v>284</v>
      </c>
      <c r="P464" s="18" t="s">
        <v>284</v>
      </c>
      <c r="Q464" s="18" t="s">
        <v>284</v>
      </c>
      <c r="R464" s="18"/>
      <c r="S464" s="18"/>
      <c r="T464" s="18"/>
      <c r="U464" s="3"/>
      <c r="V464" s="3"/>
      <c r="W464" s="3"/>
      <c r="X464" s="3"/>
    </row>
    <row r="465" spans="1:24" s="196" customFormat="1" ht="16" outlineLevel="1" x14ac:dyDescent="0.2">
      <c r="A465" s="3" t="s">
        <v>909</v>
      </c>
      <c r="B465" s="44"/>
      <c r="C465" s="18">
        <v>-1273.2566666666667</v>
      </c>
      <c r="D465" s="18">
        <v>-2684.5166666666669</v>
      </c>
      <c r="E465" s="205" t="s">
        <v>284</v>
      </c>
      <c r="F465" s="208">
        <v>0</v>
      </c>
      <c r="G465" s="205" t="s">
        <v>284</v>
      </c>
      <c r="H465" s="205" t="s">
        <v>284</v>
      </c>
      <c r="I465" s="18">
        <f t="shared" si="77"/>
        <v>-3957.7733333333335</v>
      </c>
      <c r="J465" s="70"/>
      <c r="K465" s="18">
        <v>-1273.2566666666667</v>
      </c>
      <c r="L465" s="18">
        <v>-1273.2566666666667</v>
      </c>
      <c r="M465" s="18" t="s">
        <v>284</v>
      </c>
      <c r="N465" s="205" t="s">
        <v>284</v>
      </c>
      <c r="O465" s="18" t="s">
        <v>284</v>
      </c>
      <c r="P465" s="18" t="s">
        <v>284</v>
      </c>
      <c r="Q465" s="18" t="s">
        <v>284</v>
      </c>
      <c r="R465" s="18"/>
      <c r="S465" s="18"/>
      <c r="T465" s="18"/>
      <c r="U465" s="3"/>
      <c r="V465" s="3"/>
      <c r="W465" s="3"/>
      <c r="X465" s="3"/>
    </row>
    <row r="466" spans="1:24" s="196" customFormat="1" ht="16" outlineLevel="1" x14ac:dyDescent="0.2">
      <c r="A466" s="3" t="s">
        <v>910</v>
      </c>
      <c r="B466" s="44"/>
      <c r="C466" s="18">
        <v>-617.09333333333336</v>
      </c>
      <c r="D466" s="18">
        <v>-380.75333333333333</v>
      </c>
      <c r="E466" s="205" t="s">
        <v>284</v>
      </c>
      <c r="F466" s="208">
        <v>0</v>
      </c>
      <c r="G466" s="205" t="s">
        <v>284</v>
      </c>
      <c r="H466" s="205" t="s">
        <v>284</v>
      </c>
      <c r="I466" s="18">
        <f t="shared" si="77"/>
        <v>-997.84666666666669</v>
      </c>
      <c r="J466" s="70"/>
      <c r="K466" s="18">
        <v>-617.09333333333336</v>
      </c>
      <c r="L466" s="18">
        <v>-617.09333333333336</v>
      </c>
      <c r="M466" s="18" t="s">
        <v>284</v>
      </c>
      <c r="N466" s="205" t="s">
        <v>284</v>
      </c>
      <c r="O466" s="18" t="s">
        <v>284</v>
      </c>
      <c r="P466" s="18" t="s">
        <v>284</v>
      </c>
      <c r="Q466" s="18" t="s">
        <v>284</v>
      </c>
      <c r="R466" s="18"/>
      <c r="S466" s="18"/>
      <c r="T466" s="18"/>
      <c r="U466" s="3"/>
      <c r="V466" s="3"/>
      <c r="W466" s="3"/>
      <c r="X466" s="3"/>
    </row>
    <row r="467" spans="1:24" s="196" customFormat="1" ht="16" outlineLevel="1" x14ac:dyDescent="0.2">
      <c r="A467" s="3" t="s">
        <v>911</v>
      </c>
      <c r="B467" s="44"/>
      <c r="C467" s="18">
        <v>-968.99333333333334</v>
      </c>
      <c r="D467" s="18">
        <v>0</v>
      </c>
      <c r="E467" s="205" t="s">
        <v>284</v>
      </c>
      <c r="F467" s="208">
        <v>0</v>
      </c>
      <c r="G467" s="205" t="s">
        <v>284</v>
      </c>
      <c r="H467" s="205" t="s">
        <v>284</v>
      </c>
      <c r="I467" s="18">
        <f t="shared" si="77"/>
        <v>-968.99333333333334</v>
      </c>
      <c r="J467" s="70"/>
      <c r="K467" s="18">
        <v>-968.99333333333334</v>
      </c>
      <c r="L467" s="18">
        <v>-968.99333333333334</v>
      </c>
      <c r="M467" s="18" t="s">
        <v>284</v>
      </c>
      <c r="N467" s="205" t="s">
        <v>284</v>
      </c>
      <c r="O467" s="18" t="s">
        <v>284</v>
      </c>
      <c r="P467" s="18" t="s">
        <v>284</v>
      </c>
      <c r="Q467" s="18" t="s">
        <v>284</v>
      </c>
      <c r="R467" s="18"/>
      <c r="S467" s="18"/>
      <c r="T467" s="18"/>
      <c r="U467" s="3"/>
      <c r="V467" s="3"/>
      <c r="W467" s="3"/>
      <c r="X467" s="3"/>
    </row>
    <row r="468" spans="1:24" s="196" customFormat="1" ht="16" outlineLevel="1" x14ac:dyDescent="0.2">
      <c r="A468" s="3" t="s">
        <v>912</v>
      </c>
      <c r="B468" s="44"/>
      <c r="C468" s="18">
        <v>-748.80000000000007</v>
      </c>
      <c r="D468" s="18">
        <v>-635.16666666666663</v>
      </c>
      <c r="E468" s="205">
        <v>-1531</v>
      </c>
      <c r="F468" s="208">
        <v>0</v>
      </c>
      <c r="G468" s="205" t="s">
        <v>284</v>
      </c>
      <c r="H468" s="205" t="s">
        <v>284</v>
      </c>
      <c r="I468" s="18">
        <f t="shared" si="77"/>
        <v>-2914.9666666666667</v>
      </c>
      <c r="J468" s="70"/>
      <c r="K468" s="18">
        <v>-748.80000000000007</v>
      </c>
      <c r="L468" s="18">
        <v>-748.80000000000007</v>
      </c>
      <c r="M468" s="18" t="s">
        <v>284</v>
      </c>
      <c r="N468" s="205" t="s">
        <v>284</v>
      </c>
      <c r="O468" s="18" t="s">
        <v>284</v>
      </c>
      <c r="P468" s="18" t="s">
        <v>284</v>
      </c>
      <c r="Q468" s="18" t="s">
        <v>284</v>
      </c>
      <c r="R468" s="18"/>
      <c r="S468" s="18"/>
      <c r="T468" s="18"/>
      <c r="U468" s="3"/>
      <c r="V468" s="3"/>
      <c r="W468" s="3"/>
      <c r="X468" s="3"/>
    </row>
    <row r="469" spans="1:24" s="196" customFormat="1" ht="16" outlineLevel="1" x14ac:dyDescent="0.2">
      <c r="A469" s="3" t="s">
        <v>913</v>
      </c>
      <c r="B469" s="44"/>
      <c r="C469" s="18">
        <v>-2728.33</v>
      </c>
      <c r="D469" s="18">
        <v>-874.83333333333337</v>
      </c>
      <c r="E469" s="205">
        <v>-7216</v>
      </c>
      <c r="F469" s="208">
        <v>-1324.34</v>
      </c>
      <c r="G469" s="205">
        <v>-1324</v>
      </c>
      <c r="H469" s="205">
        <v>-1621</v>
      </c>
      <c r="I469" s="18">
        <f t="shared" si="77"/>
        <v>-15088.503333333334</v>
      </c>
      <c r="J469" s="70"/>
      <c r="K469" s="18">
        <v>-2728.33</v>
      </c>
      <c r="L469" s="18">
        <v>-2728.33</v>
      </c>
      <c r="M469" s="18" t="s">
        <v>284</v>
      </c>
      <c r="N469" s="205">
        <v>-127</v>
      </c>
      <c r="O469" s="18" t="s">
        <v>284</v>
      </c>
      <c r="P469" s="18" t="s">
        <v>284</v>
      </c>
      <c r="Q469" s="18" t="s">
        <v>284</v>
      </c>
      <c r="R469" s="18"/>
      <c r="S469" s="18"/>
      <c r="T469" s="18"/>
      <c r="U469" s="3"/>
      <c r="V469" s="3"/>
      <c r="W469" s="3"/>
      <c r="X469" s="3"/>
    </row>
    <row r="470" spans="1:24" s="196" customFormat="1" ht="16" outlineLevel="1" x14ac:dyDescent="0.2">
      <c r="A470" s="3" t="s">
        <v>914</v>
      </c>
      <c r="B470" s="44"/>
      <c r="C470" s="18">
        <v>0</v>
      </c>
      <c r="D470" s="18">
        <v>-26.916666666666668</v>
      </c>
      <c r="E470" s="205" t="s">
        <v>284</v>
      </c>
      <c r="F470" s="208">
        <v>0</v>
      </c>
      <c r="G470" s="205" t="s">
        <v>284</v>
      </c>
      <c r="H470" s="205" t="s">
        <v>284</v>
      </c>
      <c r="I470" s="18">
        <f t="shared" si="77"/>
        <v>-26.916666666666668</v>
      </c>
      <c r="J470" s="70"/>
      <c r="K470" s="18">
        <v>0</v>
      </c>
      <c r="L470" s="18">
        <v>0</v>
      </c>
      <c r="M470" s="18" t="s">
        <v>284</v>
      </c>
      <c r="N470" s="205" t="s">
        <v>284</v>
      </c>
      <c r="O470" s="18" t="s">
        <v>284</v>
      </c>
      <c r="P470" s="18" t="s">
        <v>284</v>
      </c>
      <c r="Q470" s="18" t="s">
        <v>284</v>
      </c>
      <c r="R470" s="18"/>
      <c r="S470" s="18"/>
      <c r="T470" s="18"/>
      <c r="U470" s="3"/>
      <c r="V470" s="3"/>
      <c r="W470" s="3"/>
      <c r="X470" s="3"/>
    </row>
    <row r="471" spans="1:24" s="196" customFormat="1" ht="16" outlineLevel="1" x14ac:dyDescent="0.2">
      <c r="A471" s="3" t="s">
        <v>915</v>
      </c>
      <c r="B471" s="44"/>
      <c r="C471" s="18">
        <v>-1636.93</v>
      </c>
      <c r="D471" s="18">
        <v>-2191.59</v>
      </c>
      <c r="E471" s="205" t="s">
        <v>284</v>
      </c>
      <c r="F471" s="208">
        <v>0</v>
      </c>
      <c r="G471" s="205" t="s">
        <v>284</v>
      </c>
      <c r="H471" s="205">
        <v>-5761</v>
      </c>
      <c r="I471" s="18">
        <f t="shared" si="77"/>
        <v>-9589.52</v>
      </c>
      <c r="J471" s="70"/>
      <c r="K471" s="18">
        <v>-1636.93</v>
      </c>
      <c r="L471" s="18">
        <v>-1636.93</v>
      </c>
      <c r="M471" s="18" t="s">
        <v>284</v>
      </c>
      <c r="N471" s="205">
        <v>-1294</v>
      </c>
      <c r="O471" s="18" t="s">
        <v>284</v>
      </c>
      <c r="P471" s="18" t="s">
        <v>284</v>
      </c>
      <c r="Q471" s="18" t="s">
        <v>284</v>
      </c>
      <c r="R471" s="18"/>
      <c r="S471" s="18"/>
      <c r="T471" s="18"/>
      <c r="U471" s="3"/>
      <c r="V471" s="3"/>
      <c r="W471" s="3"/>
      <c r="X471" s="3"/>
    </row>
    <row r="472" spans="1:24" s="196" customFormat="1" ht="16" outlineLevel="1" x14ac:dyDescent="0.2">
      <c r="A472" s="3" t="s">
        <v>916</v>
      </c>
      <c r="B472" s="44"/>
      <c r="C472" s="18">
        <v>0</v>
      </c>
      <c r="D472" s="18"/>
      <c r="E472" s="205" t="s">
        <v>284</v>
      </c>
      <c r="F472" s="208">
        <v>0</v>
      </c>
      <c r="G472" s="205" t="s">
        <v>284</v>
      </c>
      <c r="H472" s="205">
        <v>-15552</v>
      </c>
      <c r="I472" s="18">
        <f t="shared" si="77"/>
        <v>-15552</v>
      </c>
      <c r="J472" s="70"/>
      <c r="K472" s="18">
        <v>0</v>
      </c>
      <c r="L472" s="18">
        <v>-300</v>
      </c>
      <c r="M472" s="18" t="s">
        <v>284</v>
      </c>
      <c r="N472" s="205">
        <v>-2687</v>
      </c>
      <c r="O472" s="18" t="s">
        <v>284</v>
      </c>
      <c r="P472" s="18" t="s">
        <v>284</v>
      </c>
      <c r="Q472" s="18" t="s">
        <v>284</v>
      </c>
      <c r="R472" s="18"/>
      <c r="S472" s="18"/>
      <c r="T472" s="18"/>
      <c r="U472" s="3"/>
      <c r="V472" s="3"/>
      <c r="W472" s="3"/>
      <c r="X472" s="3"/>
    </row>
    <row r="473" spans="1:24" s="196" customFormat="1" ht="16" outlineLevel="1" x14ac:dyDescent="0.2">
      <c r="A473" s="3" t="s">
        <v>917</v>
      </c>
      <c r="B473" s="44"/>
      <c r="C473" s="18">
        <v>0</v>
      </c>
      <c r="D473" s="18"/>
      <c r="E473" s="205" t="s">
        <v>284</v>
      </c>
      <c r="F473" s="208">
        <v>0</v>
      </c>
      <c r="G473" s="205" t="s">
        <v>284</v>
      </c>
      <c r="H473" s="205" t="s">
        <v>284</v>
      </c>
      <c r="I473" s="18">
        <f t="shared" si="77"/>
        <v>0</v>
      </c>
      <c r="J473" s="70"/>
      <c r="K473" s="18">
        <v>0</v>
      </c>
      <c r="L473" s="18">
        <v>0</v>
      </c>
      <c r="M473" s="18" t="s">
        <v>284</v>
      </c>
      <c r="N473" s="205" t="s">
        <v>284</v>
      </c>
      <c r="O473" s="18" t="s">
        <v>284</v>
      </c>
      <c r="P473" s="18" t="s">
        <v>284</v>
      </c>
      <c r="Q473" s="18" t="s">
        <v>284</v>
      </c>
      <c r="R473" s="18"/>
      <c r="S473" s="18"/>
      <c r="T473" s="18"/>
      <c r="U473" s="3"/>
      <c r="V473" s="3"/>
      <c r="W473" s="3"/>
      <c r="X473" s="3"/>
    </row>
    <row r="474" spans="1:24" s="196" customFormat="1" ht="16" outlineLevel="1" x14ac:dyDescent="0.2">
      <c r="A474" s="3" t="s">
        <v>918</v>
      </c>
      <c r="B474" s="44"/>
      <c r="C474" s="18">
        <v>0</v>
      </c>
      <c r="D474" s="18">
        <v>0</v>
      </c>
      <c r="E474" s="205" t="s">
        <v>284</v>
      </c>
      <c r="F474" s="208">
        <v>0</v>
      </c>
      <c r="G474" s="205" t="s">
        <v>284</v>
      </c>
      <c r="H474" s="205">
        <v>-12234</v>
      </c>
      <c r="I474" s="18">
        <f t="shared" si="77"/>
        <v>-12234</v>
      </c>
      <c r="J474" s="70"/>
      <c r="K474" s="18">
        <v>0</v>
      </c>
      <c r="L474" s="18">
        <v>0</v>
      </c>
      <c r="M474" s="18" t="s">
        <v>284</v>
      </c>
      <c r="N474" s="205" t="s">
        <v>284</v>
      </c>
      <c r="O474" s="18" t="s">
        <v>284</v>
      </c>
      <c r="P474" s="18" t="s">
        <v>284</v>
      </c>
      <c r="Q474" s="18" t="s">
        <v>284</v>
      </c>
      <c r="R474" s="18"/>
      <c r="S474" s="18"/>
      <c r="T474" s="18"/>
      <c r="U474" s="3"/>
      <c r="V474" s="3"/>
      <c r="W474" s="3"/>
      <c r="X474" s="3"/>
    </row>
    <row r="475" spans="1:24" s="196" customFormat="1" ht="16" outlineLevel="1" x14ac:dyDescent="0.2">
      <c r="A475" s="3"/>
      <c r="B475" s="44"/>
      <c r="C475" s="18"/>
      <c r="D475" s="18"/>
      <c r="E475" s="17"/>
      <c r="F475" s="18"/>
      <c r="G475" s="17"/>
      <c r="H475" s="17"/>
      <c r="I475" s="18"/>
      <c r="J475" s="70"/>
      <c r="K475" s="18"/>
      <c r="L475" s="18"/>
      <c r="M475" s="18"/>
      <c r="N475" s="17"/>
      <c r="O475" s="18"/>
      <c r="P475" s="18"/>
      <c r="Q475" s="18"/>
      <c r="R475" s="18"/>
      <c r="S475" s="18"/>
      <c r="T475" s="18"/>
      <c r="U475" s="3"/>
      <c r="V475" s="3"/>
      <c r="W475" s="3"/>
      <c r="X475" s="3"/>
    </row>
    <row r="476" spans="1:24" s="196" customFormat="1" ht="16" x14ac:dyDescent="0.2">
      <c r="A476" s="72" t="s">
        <v>936</v>
      </c>
      <c r="B476" s="44"/>
      <c r="C476" s="46">
        <f t="shared" ref="C476:I476" si="78">SUM(C383:C474)</f>
        <v>-978155.68</v>
      </c>
      <c r="D476" s="46">
        <f t="shared" si="78"/>
        <v>-1138544.7999999998</v>
      </c>
      <c r="E476" s="203">
        <f t="shared" si="78"/>
        <v>-741345</v>
      </c>
      <c r="F476" s="46">
        <f t="shared" si="78"/>
        <v>-678898.49</v>
      </c>
      <c r="G476" s="203">
        <f t="shared" si="78"/>
        <v>-214569</v>
      </c>
      <c r="H476" s="203">
        <f t="shared" si="78"/>
        <v>-772830</v>
      </c>
      <c r="I476" s="46">
        <f t="shared" si="78"/>
        <v>-4524342.9699999979</v>
      </c>
      <c r="J476" s="70"/>
      <c r="K476" s="46">
        <f t="shared" ref="K476:T476" si="79">SUM(K383:K474)</f>
        <v>-856345.68</v>
      </c>
      <c r="L476" s="46">
        <f t="shared" si="79"/>
        <v>-673059.83</v>
      </c>
      <c r="M476" s="46">
        <f t="shared" si="79"/>
        <v>0</v>
      </c>
      <c r="N476" s="203">
        <f t="shared" si="79"/>
        <v>-126810</v>
      </c>
      <c r="O476" s="46">
        <f t="shared" si="79"/>
        <v>0</v>
      </c>
      <c r="P476" s="46">
        <f t="shared" si="79"/>
        <v>0</v>
      </c>
      <c r="Q476" s="46">
        <f t="shared" si="79"/>
        <v>0</v>
      </c>
      <c r="R476" s="46">
        <f t="shared" si="79"/>
        <v>0</v>
      </c>
      <c r="S476" s="46">
        <f t="shared" si="79"/>
        <v>0</v>
      </c>
      <c r="T476" s="46">
        <f t="shared" si="79"/>
        <v>0</v>
      </c>
      <c r="U476" s="3"/>
      <c r="V476" s="3"/>
      <c r="W476" s="3"/>
      <c r="X476" s="3"/>
    </row>
    <row r="477" spans="1:24" s="196" customFormat="1" ht="16" x14ac:dyDescent="0.2">
      <c r="A477" s="3"/>
      <c r="B477" s="43"/>
      <c r="C477" s="18"/>
      <c r="D477" s="18"/>
      <c r="E477" s="18"/>
      <c r="F477" s="18"/>
      <c r="G477" s="18"/>
      <c r="H477" s="18"/>
      <c r="I477" s="18"/>
      <c r="J477" s="70"/>
      <c r="K477" s="18"/>
      <c r="L477" s="18"/>
      <c r="M477" s="18"/>
      <c r="N477" s="18"/>
      <c r="O477" s="18"/>
      <c r="P477" s="18"/>
      <c r="Q477" s="18"/>
      <c r="R477" s="18"/>
      <c r="S477" s="3"/>
      <c r="T477" s="3"/>
      <c r="U477" s="3"/>
      <c r="V477" s="3"/>
      <c r="W477" s="3"/>
      <c r="X477" s="3"/>
    </row>
    <row r="478" spans="1:24" s="196" customFormat="1" ht="16" x14ac:dyDescent="0.2">
      <c r="A478" s="69" t="s">
        <v>338</v>
      </c>
      <c r="B478" s="69"/>
      <c r="C478" s="70">
        <f t="shared" ref="C478:I478" si="80">C380+C476</f>
        <v>-978155.68</v>
      </c>
      <c r="D478" s="70">
        <f t="shared" si="80"/>
        <v>-1138544.7999999998</v>
      </c>
      <c r="E478" s="70">
        <f t="shared" si="80"/>
        <v>-719316</v>
      </c>
      <c r="F478" s="70">
        <f t="shared" si="80"/>
        <v>-678898.49</v>
      </c>
      <c r="G478" s="70">
        <f t="shared" si="80"/>
        <v>-214569</v>
      </c>
      <c r="H478" s="70">
        <f t="shared" si="80"/>
        <v>-631424</v>
      </c>
      <c r="I478" s="70">
        <f t="shared" si="80"/>
        <v>-4360907.9699999979</v>
      </c>
      <c r="J478" s="70"/>
      <c r="K478" s="70">
        <f t="shared" ref="K478:S478" si="81">K380+K476</f>
        <v>-856345.68</v>
      </c>
      <c r="L478" s="70">
        <f t="shared" si="81"/>
        <v>-673059.83</v>
      </c>
      <c r="M478" s="70">
        <f t="shared" si="81"/>
        <v>0</v>
      </c>
      <c r="N478" s="70">
        <f t="shared" si="81"/>
        <v>-116514</v>
      </c>
      <c r="O478" s="70">
        <f t="shared" si="81"/>
        <v>0</v>
      </c>
      <c r="P478" s="70">
        <f t="shared" si="81"/>
        <v>0</v>
      </c>
      <c r="Q478" s="70">
        <f t="shared" si="81"/>
        <v>0</v>
      </c>
      <c r="R478" s="70">
        <f t="shared" si="81"/>
        <v>0</v>
      </c>
      <c r="S478" s="70">
        <f t="shared" si="81"/>
        <v>0</v>
      </c>
      <c r="T478" s="3"/>
      <c r="U478" s="3"/>
      <c r="V478" s="3"/>
      <c r="W478" s="3"/>
      <c r="X478" s="3"/>
    </row>
    <row r="479" spans="1:24" s="196" customFormat="1" ht="16" x14ac:dyDescent="0.2">
      <c r="A479" s="3"/>
      <c r="B479" s="43"/>
      <c r="C479" s="18"/>
      <c r="D479" s="18"/>
      <c r="E479" s="18"/>
      <c r="F479" s="18"/>
      <c r="G479" s="18"/>
      <c r="H479" s="18"/>
      <c r="I479" s="18"/>
      <c r="J479" s="70"/>
      <c r="K479" s="18"/>
      <c r="L479" s="18"/>
      <c r="M479" s="18"/>
      <c r="N479" s="18"/>
      <c r="O479" s="18"/>
      <c r="P479" s="18"/>
      <c r="Q479" s="18"/>
      <c r="R479" s="18"/>
      <c r="S479" s="3"/>
      <c r="T479" s="3"/>
      <c r="U479" s="3"/>
      <c r="V479" s="3"/>
      <c r="W479" s="3"/>
      <c r="X479" s="3"/>
    </row>
    <row r="480" spans="1:24" s="196" customFormat="1" ht="16" x14ac:dyDescent="0.2">
      <c r="A480" s="3"/>
      <c r="B480" s="43"/>
      <c r="C480" s="18"/>
      <c r="D480" s="18"/>
      <c r="E480" s="18"/>
      <c r="F480" s="18"/>
      <c r="G480" s="18"/>
      <c r="H480" s="18"/>
      <c r="I480" s="18"/>
      <c r="J480" s="70"/>
      <c r="K480" s="18"/>
      <c r="L480" s="18"/>
      <c r="M480" s="18"/>
      <c r="N480" s="18"/>
      <c r="O480" s="18"/>
      <c r="P480" s="18"/>
      <c r="Q480" s="18"/>
      <c r="R480" s="18"/>
      <c r="S480" s="3"/>
      <c r="T480" s="3"/>
      <c r="U480" s="3"/>
      <c r="V480" s="3"/>
      <c r="W480" s="3"/>
      <c r="X480" s="3"/>
    </row>
    <row r="481" spans="1:24" s="213" customFormat="1" ht="49" customHeight="1" x14ac:dyDescent="0.2">
      <c r="A481" s="210"/>
      <c r="B481" s="211"/>
      <c r="C481" s="211" t="s">
        <v>294</v>
      </c>
      <c r="D481" s="211" t="s">
        <v>295</v>
      </c>
      <c r="E481" s="211" t="s">
        <v>296</v>
      </c>
      <c r="F481" s="211" t="s">
        <v>354</v>
      </c>
      <c r="G481" s="211" t="s">
        <v>297</v>
      </c>
      <c r="H481" s="211" t="s">
        <v>353</v>
      </c>
      <c r="I481" s="211" t="s">
        <v>298</v>
      </c>
      <c r="J481" s="212"/>
      <c r="K481" s="211" t="s">
        <v>299</v>
      </c>
      <c r="L481" s="211" t="s">
        <v>300</v>
      </c>
      <c r="M481" s="211" t="s">
        <v>301</v>
      </c>
      <c r="N481" s="211" t="s">
        <v>302</v>
      </c>
      <c r="O481" s="211" t="s">
        <v>303</v>
      </c>
      <c r="P481" s="211" t="s">
        <v>304</v>
      </c>
      <c r="Q481" s="211" t="s">
        <v>355</v>
      </c>
      <c r="R481" s="211" t="s">
        <v>305</v>
      </c>
      <c r="S481" s="211"/>
      <c r="T481" s="211" t="s">
        <v>306</v>
      </c>
      <c r="U481" s="210"/>
      <c r="V481" s="210"/>
      <c r="W481" s="210"/>
      <c r="X481" s="210"/>
    </row>
    <row r="482" spans="1:24" s="196" customFormat="1" ht="16" x14ac:dyDescent="0.2">
      <c r="A482" s="3"/>
      <c r="B482" s="43"/>
      <c r="C482" s="3"/>
      <c r="D482" s="3"/>
      <c r="E482" s="18"/>
      <c r="F482" s="18"/>
      <c r="G482" s="18"/>
      <c r="H482" s="18"/>
      <c r="I482" s="18"/>
      <c r="J482" s="70"/>
      <c r="K482" s="18"/>
      <c r="L482" s="18"/>
      <c r="M482" s="18"/>
      <c r="N482" s="18"/>
      <c r="O482" s="18"/>
      <c r="P482" s="18"/>
      <c r="Q482" s="18"/>
      <c r="R482" s="18"/>
      <c r="S482" s="3"/>
      <c r="T482" s="3"/>
      <c r="U482" s="3"/>
      <c r="V482" s="3"/>
      <c r="W482" s="3"/>
      <c r="X482" s="3"/>
    </row>
    <row r="483" spans="1:24" s="196" customFormat="1" ht="16" x14ac:dyDescent="0.2">
      <c r="A483" s="3"/>
      <c r="B483" s="43"/>
      <c r="C483" s="3"/>
      <c r="D483" s="3"/>
      <c r="E483" s="18"/>
      <c r="F483" s="18"/>
      <c r="G483" s="18"/>
      <c r="H483" s="18"/>
      <c r="I483" s="18"/>
      <c r="J483" s="70"/>
      <c r="K483" s="18"/>
      <c r="L483" s="18"/>
      <c r="M483" s="18"/>
      <c r="N483" s="18"/>
      <c r="O483" s="18"/>
      <c r="P483" s="18"/>
      <c r="Q483" s="18"/>
      <c r="R483" s="18"/>
      <c r="S483" s="3"/>
      <c r="T483" s="3"/>
      <c r="U483" s="3"/>
      <c r="V483" s="3"/>
      <c r="W483" s="3"/>
      <c r="X483" s="3"/>
    </row>
    <row r="484" spans="1:24" s="220" customFormat="1" ht="37" customHeight="1" x14ac:dyDescent="0.2">
      <c r="A484" s="215" t="s">
        <v>937</v>
      </c>
      <c r="B484" s="218"/>
      <c r="C484" s="216"/>
      <c r="D484" s="216"/>
      <c r="E484" s="219"/>
      <c r="F484" s="219"/>
      <c r="G484" s="219"/>
      <c r="H484" s="219"/>
      <c r="I484" s="219"/>
      <c r="J484" s="217"/>
      <c r="K484" s="219"/>
      <c r="L484" s="219"/>
      <c r="M484" s="219"/>
      <c r="N484" s="219"/>
      <c r="O484" s="219"/>
      <c r="P484" s="219"/>
      <c r="Q484" s="219"/>
      <c r="R484" s="219"/>
      <c r="S484" s="216"/>
      <c r="T484" s="216"/>
      <c r="U484" s="216"/>
      <c r="V484" s="216"/>
      <c r="W484" s="216"/>
      <c r="X484" s="216"/>
    </row>
    <row r="485" spans="1:24" s="196" customFormat="1" ht="16" x14ac:dyDescent="0.2">
      <c r="A485" s="3"/>
      <c r="B485" s="43"/>
      <c r="C485" s="3"/>
      <c r="D485" s="3"/>
      <c r="E485" s="18"/>
      <c r="F485" s="18"/>
      <c r="G485" s="18"/>
      <c r="H485" s="18"/>
      <c r="I485" s="18"/>
      <c r="J485" s="70"/>
      <c r="K485" s="18"/>
      <c r="L485" s="18"/>
      <c r="M485" s="18"/>
      <c r="N485" s="18"/>
      <c r="O485" s="18"/>
      <c r="P485" s="18"/>
      <c r="Q485" s="18"/>
      <c r="R485" s="18"/>
      <c r="S485" s="3"/>
      <c r="T485" s="3"/>
      <c r="U485" s="3"/>
      <c r="V485" s="3"/>
      <c r="W485" s="3"/>
      <c r="X485" s="3"/>
    </row>
    <row r="486" spans="1:24" s="196" customFormat="1" ht="16" x14ac:dyDescent="0.2">
      <c r="A486" s="3" t="s">
        <v>938</v>
      </c>
      <c r="B486" s="43"/>
      <c r="C486" s="18">
        <f t="shared" ref="C486:H486" si="82">C341</f>
        <v>-150118</v>
      </c>
      <c r="D486" s="18">
        <f t="shared" si="82"/>
        <v>-215720</v>
      </c>
      <c r="E486" s="18">
        <f t="shared" si="82"/>
        <v>-71686</v>
      </c>
      <c r="F486" s="18">
        <f t="shared" si="82"/>
        <v>0</v>
      </c>
      <c r="G486" s="18">
        <f t="shared" si="82"/>
        <v>-28826</v>
      </c>
      <c r="H486" s="18">
        <f t="shared" si="82"/>
        <v>0</v>
      </c>
      <c r="I486" s="18">
        <f>SUM(C486:H486)</f>
        <v>-466350</v>
      </c>
      <c r="J486" s="70"/>
      <c r="K486" s="18">
        <f t="shared" ref="K486:Q486" si="83">K341</f>
        <v>10377</v>
      </c>
      <c r="L486" s="18">
        <f t="shared" si="83"/>
        <v>91450.450000000012</v>
      </c>
      <c r="M486" s="18">
        <f t="shared" si="83"/>
        <v>42632</v>
      </c>
      <c r="N486" s="18">
        <f t="shared" si="83"/>
        <v>22853</v>
      </c>
      <c r="O486" s="18">
        <f t="shared" si="83"/>
        <v>0</v>
      </c>
      <c r="P486" s="18">
        <f t="shared" si="83"/>
        <v>-33120.26999999996</v>
      </c>
      <c r="Q486" s="18">
        <f t="shared" si="83"/>
        <v>3219</v>
      </c>
      <c r="R486" s="18"/>
      <c r="S486" s="3"/>
      <c r="T486" s="3"/>
      <c r="U486" s="3"/>
      <c r="V486" s="3"/>
      <c r="W486" s="3"/>
      <c r="X486" s="3"/>
    </row>
    <row r="487" spans="1:24" s="196" customFormat="1" ht="16" x14ac:dyDescent="0.2">
      <c r="A487" s="3" t="s">
        <v>939</v>
      </c>
      <c r="B487" s="43"/>
      <c r="C487" s="258" t="s">
        <v>942</v>
      </c>
      <c r="D487" s="258"/>
      <c r="E487" s="258"/>
      <c r="F487" s="258"/>
      <c r="G487" s="258"/>
      <c r="H487" s="258"/>
      <c r="I487" s="18">
        <f t="shared" ref="I487:I489" si="84">SUM(C487:H487)</f>
        <v>0</v>
      </c>
      <c r="J487" s="70"/>
      <c r="K487" s="259" t="s">
        <v>942</v>
      </c>
      <c r="L487" s="259"/>
      <c r="M487" s="259"/>
      <c r="N487" s="259"/>
      <c r="O487" s="259"/>
      <c r="P487" s="259"/>
      <c r="Q487" s="259"/>
      <c r="R487" s="18"/>
      <c r="S487" s="3"/>
      <c r="T487" s="3"/>
      <c r="U487" s="3"/>
      <c r="V487" s="3"/>
      <c r="W487" s="3"/>
      <c r="X487" s="3"/>
    </row>
    <row r="488" spans="1:24" s="196" customFormat="1" ht="16" x14ac:dyDescent="0.2">
      <c r="A488" s="3" t="s">
        <v>940</v>
      </c>
      <c r="B488" s="3"/>
      <c r="C488" s="18">
        <f t="shared" ref="C488:H488" si="85">C370</f>
        <v>-545934</v>
      </c>
      <c r="D488" s="18">
        <f t="shared" si="85"/>
        <v>-545212</v>
      </c>
      <c r="E488" s="18">
        <f t="shared" si="85"/>
        <v>-424209</v>
      </c>
      <c r="F488" s="18">
        <f t="shared" si="85"/>
        <v>0</v>
      </c>
      <c r="G488" s="18">
        <f t="shared" si="85"/>
        <v>-71347</v>
      </c>
      <c r="H488" s="18">
        <f t="shared" si="85"/>
        <v>0</v>
      </c>
      <c r="I488" s="18">
        <f t="shared" si="84"/>
        <v>-1586702</v>
      </c>
      <c r="J488" s="70"/>
      <c r="K488" s="18">
        <f t="shared" ref="K488:Q488" si="86">K370</f>
        <v>-213610</v>
      </c>
      <c r="L488" s="18">
        <f t="shared" si="86"/>
        <v>-195995</v>
      </c>
      <c r="M488" s="18">
        <f t="shared" si="86"/>
        <v>-399</v>
      </c>
      <c r="N488" s="18">
        <f t="shared" si="86"/>
        <v>-52514</v>
      </c>
      <c r="O488" s="18">
        <f t="shared" si="86"/>
        <v>-4010</v>
      </c>
      <c r="P488" s="18">
        <f t="shared" si="86"/>
        <v>-23081</v>
      </c>
      <c r="Q488" s="18">
        <f t="shared" si="86"/>
        <v>0</v>
      </c>
      <c r="R488" s="18"/>
      <c r="S488" s="3"/>
      <c r="T488" s="3"/>
      <c r="U488" s="3"/>
      <c r="V488" s="3"/>
      <c r="W488" s="3"/>
      <c r="X488" s="3"/>
    </row>
    <row r="489" spans="1:24" s="196" customFormat="1" ht="16" x14ac:dyDescent="0.2">
      <c r="A489" s="3" t="s">
        <v>941</v>
      </c>
      <c r="B489" s="3"/>
      <c r="C489" s="18">
        <f>C478</f>
        <v>-978155.68</v>
      </c>
      <c r="D489" s="18">
        <f t="shared" ref="D489:G489" si="87">D478</f>
        <v>-1138544.7999999998</v>
      </c>
      <c r="E489" s="18">
        <f t="shared" si="87"/>
        <v>-719316</v>
      </c>
      <c r="F489" s="18">
        <f t="shared" si="87"/>
        <v>-678898.49</v>
      </c>
      <c r="G489" s="18">
        <f t="shared" si="87"/>
        <v>-214569</v>
      </c>
      <c r="H489" s="18">
        <f>H478</f>
        <v>-631424</v>
      </c>
      <c r="I489" s="18">
        <f t="shared" si="84"/>
        <v>-4360907.97</v>
      </c>
      <c r="J489" s="70"/>
      <c r="K489" s="18">
        <f>K478</f>
        <v>-856345.68</v>
      </c>
      <c r="L489" s="18">
        <f t="shared" ref="L489:Q489" si="88">L478</f>
        <v>-673059.83</v>
      </c>
      <c r="M489" s="18">
        <f t="shared" si="88"/>
        <v>0</v>
      </c>
      <c r="N489" s="18">
        <f t="shared" si="88"/>
        <v>-116514</v>
      </c>
      <c r="O489" s="18">
        <f t="shared" si="88"/>
        <v>0</v>
      </c>
      <c r="P489" s="18">
        <f t="shared" si="88"/>
        <v>0</v>
      </c>
      <c r="Q489" s="18">
        <f t="shared" si="88"/>
        <v>0</v>
      </c>
      <c r="R489" s="18"/>
      <c r="S489" s="3"/>
      <c r="T489" s="3"/>
      <c r="U489" s="3"/>
      <c r="V489" s="3"/>
      <c r="W489" s="3"/>
      <c r="X489" s="3"/>
    </row>
    <row r="490" spans="1:24" s="196" customFormat="1" ht="16" x14ac:dyDescent="0.2">
      <c r="A490" s="3"/>
      <c r="B490" s="3"/>
      <c r="C490" s="3"/>
      <c r="D490" s="3"/>
      <c r="E490" s="18"/>
      <c r="F490" s="18"/>
      <c r="G490" s="18"/>
      <c r="H490" s="18"/>
      <c r="I490" s="18"/>
      <c r="J490" s="70"/>
      <c r="K490" s="18"/>
      <c r="L490" s="18"/>
      <c r="M490" s="18"/>
      <c r="N490" s="18"/>
      <c r="O490" s="18"/>
      <c r="P490" s="18"/>
      <c r="Q490" s="18"/>
      <c r="R490" s="18"/>
      <c r="S490" s="3"/>
      <c r="T490" s="3"/>
      <c r="U490" s="3"/>
      <c r="V490" s="3"/>
      <c r="W490" s="3"/>
      <c r="X490" s="3"/>
    </row>
    <row r="491" spans="1:24" s="222" customFormat="1" ht="16" x14ac:dyDescent="0.2">
      <c r="A491" s="221" t="s">
        <v>111</v>
      </c>
      <c r="B491" s="29"/>
      <c r="C491" s="204">
        <f>SUM(C486,C488,C489)</f>
        <v>-1674207.6800000002</v>
      </c>
      <c r="D491" s="204">
        <f t="shared" ref="D491:H491" si="89">SUM(D486,D488,D489)</f>
        <v>-1899476.7999999998</v>
      </c>
      <c r="E491" s="204">
        <f t="shared" si="89"/>
        <v>-1215211</v>
      </c>
      <c r="F491" s="204">
        <f t="shared" si="89"/>
        <v>-678898.49</v>
      </c>
      <c r="G491" s="204">
        <f t="shared" si="89"/>
        <v>-314742</v>
      </c>
      <c r="H491" s="204">
        <f t="shared" si="89"/>
        <v>-631424</v>
      </c>
      <c r="I491" s="204">
        <f>SUM(C491:H491)</f>
        <v>-6413959.9700000007</v>
      </c>
      <c r="J491" s="204"/>
      <c r="K491" s="204">
        <f>SUM(K486,K488,K489)</f>
        <v>-1059578.6800000002</v>
      </c>
      <c r="L491" s="204">
        <f t="shared" ref="L491:Q491" si="90">SUM(L486,L488,L489)</f>
        <v>-777604.37999999989</v>
      </c>
      <c r="M491" s="204">
        <f t="shared" si="90"/>
        <v>42233</v>
      </c>
      <c r="N491" s="204">
        <f t="shared" si="90"/>
        <v>-146175</v>
      </c>
      <c r="O491" s="204">
        <f t="shared" si="90"/>
        <v>-4010</v>
      </c>
      <c r="P491" s="204">
        <f t="shared" si="90"/>
        <v>-56201.26999999996</v>
      </c>
      <c r="Q491" s="204">
        <f t="shared" si="90"/>
        <v>3219</v>
      </c>
      <c r="R491" s="204">
        <f>SUM(K491:Q491)</f>
        <v>-1998117.33</v>
      </c>
      <c r="S491" s="29"/>
      <c r="T491" s="204">
        <f>SUM(R491,I491)</f>
        <v>-8412077.3000000007</v>
      </c>
      <c r="U491" s="29"/>
      <c r="V491" s="29"/>
      <c r="W491" s="29"/>
      <c r="X491" s="29"/>
    </row>
    <row r="492" spans="1:24" s="196" customFormat="1" ht="16" x14ac:dyDescent="0.2">
      <c r="A492" s="3"/>
      <c r="B492" s="3"/>
      <c r="C492" s="3"/>
      <c r="D492" s="3"/>
      <c r="E492" s="18"/>
      <c r="F492" s="18"/>
      <c r="G492" s="18"/>
      <c r="H492" s="18"/>
      <c r="I492" s="18"/>
      <c r="J492" s="70"/>
      <c r="K492" s="18"/>
      <c r="L492" s="18"/>
      <c r="M492" s="18"/>
      <c r="N492" s="18"/>
      <c r="O492" s="18"/>
      <c r="P492" s="18"/>
      <c r="Q492" s="18"/>
      <c r="R492" s="18"/>
      <c r="S492" s="3"/>
      <c r="T492" s="3"/>
      <c r="U492" s="3"/>
      <c r="V492" s="3"/>
      <c r="W492" s="3"/>
      <c r="X492" s="3"/>
    </row>
    <row r="493" spans="1:24" s="196" customFormat="1" ht="16" x14ac:dyDescent="0.2">
      <c r="A493" s="3"/>
      <c r="B493" s="3"/>
      <c r="C493" s="3"/>
      <c r="D493" s="3"/>
      <c r="E493" s="18"/>
      <c r="F493" s="18"/>
      <c r="G493" s="18"/>
      <c r="H493" s="18"/>
      <c r="I493" s="18"/>
      <c r="J493" s="70"/>
      <c r="K493" s="18"/>
      <c r="L493" s="18"/>
      <c r="M493" s="18"/>
      <c r="N493" s="18"/>
      <c r="O493" s="18"/>
      <c r="P493" s="18"/>
      <c r="Q493" s="18"/>
      <c r="R493" s="18"/>
      <c r="S493" s="3"/>
      <c r="T493" s="3"/>
      <c r="U493" s="3"/>
      <c r="V493" s="3"/>
      <c r="W493" s="3"/>
      <c r="X493" s="3"/>
    </row>
    <row r="494" spans="1:24" s="196" customFormat="1" ht="16" x14ac:dyDescent="0.2">
      <c r="A494" s="3"/>
      <c r="B494" s="3"/>
      <c r="C494" s="3"/>
      <c r="D494" s="3"/>
      <c r="E494" s="18"/>
      <c r="F494" s="18"/>
      <c r="G494" s="18"/>
      <c r="H494" s="18"/>
      <c r="I494" s="18"/>
      <c r="J494" s="70"/>
      <c r="K494" s="18"/>
      <c r="L494" s="18"/>
      <c r="M494" s="18"/>
      <c r="N494" s="18"/>
      <c r="O494" s="18"/>
      <c r="P494" s="18"/>
      <c r="Q494" s="18"/>
      <c r="R494" s="18"/>
      <c r="S494" s="3"/>
      <c r="T494" s="3"/>
      <c r="U494" s="3"/>
      <c r="V494" s="3"/>
      <c r="W494" s="3"/>
      <c r="X494" s="3"/>
    </row>
    <row r="495" spans="1:24" x14ac:dyDescent="0.15">
      <c r="J495" s="70"/>
    </row>
    <row r="496" spans="1:24" s="216" customFormat="1" ht="38" customHeight="1" x14ac:dyDescent="0.2">
      <c r="A496" s="215" t="s">
        <v>363</v>
      </c>
      <c r="J496" s="217"/>
    </row>
    <row r="497" spans="1:18" x14ac:dyDescent="0.15">
      <c r="J497" s="70"/>
    </row>
    <row r="498" spans="1:18" x14ac:dyDescent="0.15">
      <c r="A498" s="199" t="s">
        <v>364</v>
      </c>
      <c r="B498" s="199"/>
      <c r="C498" s="200"/>
      <c r="D498" s="200"/>
      <c r="E498" s="200"/>
      <c r="F498" s="200"/>
      <c r="G498" s="200"/>
      <c r="J498" s="70"/>
      <c r="K498" s="200"/>
      <c r="L498" s="200"/>
      <c r="M498" s="200"/>
      <c r="N498" s="200"/>
      <c r="O498" s="200"/>
      <c r="P498" s="200"/>
      <c r="Q498" s="200"/>
    </row>
    <row r="499" spans="1:18" x14ac:dyDescent="0.15">
      <c r="A499" s="200" t="s">
        <v>365</v>
      </c>
      <c r="B499" s="200"/>
      <c r="C499" s="201">
        <v>471061</v>
      </c>
      <c r="D499" s="201">
        <v>378573</v>
      </c>
      <c r="E499" s="201">
        <v>439077</v>
      </c>
      <c r="F499" s="201"/>
      <c r="G499" s="201">
        <v>153607</v>
      </c>
      <c r="I499" s="46">
        <f t="shared" ref="I499:I519" si="91">SUM(C499:G499)</f>
        <v>1442318</v>
      </c>
      <c r="J499" s="70"/>
      <c r="K499" s="201">
        <v>345184</v>
      </c>
      <c r="L499" s="201">
        <v>143282</v>
      </c>
      <c r="M499" s="201">
        <v>228161</v>
      </c>
      <c r="N499" s="201">
        <v>163726</v>
      </c>
      <c r="O499" s="201">
        <v>72404</v>
      </c>
      <c r="P499" s="201">
        <v>240209</v>
      </c>
      <c r="Q499" s="201">
        <v>136895</v>
      </c>
      <c r="R499" s="46">
        <f t="shared" ref="R499:R519" si="92">SUM(K499:P499)</f>
        <v>1192966</v>
      </c>
    </row>
    <row r="500" spans="1:18" x14ac:dyDescent="0.15">
      <c r="A500" s="200" t="s">
        <v>366</v>
      </c>
      <c r="B500" s="200"/>
      <c r="C500" s="201">
        <v>124195</v>
      </c>
      <c r="D500" s="201">
        <v>107314</v>
      </c>
      <c r="E500" s="201">
        <v>14973</v>
      </c>
      <c r="F500" s="201"/>
      <c r="G500" s="201">
        <v>3212</v>
      </c>
      <c r="I500" s="46">
        <f t="shared" si="91"/>
        <v>249694</v>
      </c>
      <c r="J500" s="70"/>
      <c r="K500" s="201">
        <v>23868</v>
      </c>
      <c r="L500" s="201">
        <v>32310</v>
      </c>
      <c r="M500" s="200" t="s">
        <v>17</v>
      </c>
      <c r="N500" s="200" t="s">
        <v>17</v>
      </c>
      <c r="O500" s="201">
        <v>2815</v>
      </c>
      <c r="P500" s="201">
        <v>485</v>
      </c>
      <c r="Q500" s="200" t="s">
        <v>17</v>
      </c>
      <c r="R500" s="46">
        <f t="shared" si="92"/>
        <v>59478</v>
      </c>
    </row>
    <row r="501" spans="1:18" x14ac:dyDescent="0.15">
      <c r="A501" s="200" t="s">
        <v>367</v>
      </c>
      <c r="B501" s="200"/>
      <c r="C501" s="201">
        <v>33264</v>
      </c>
      <c r="D501" s="201">
        <v>35934</v>
      </c>
      <c r="E501" s="201">
        <v>2785</v>
      </c>
      <c r="F501" s="201"/>
      <c r="G501" s="201">
        <v>1215</v>
      </c>
      <c r="I501" s="46">
        <f t="shared" si="91"/>
        <v>73198</v>
      </c>
      <c r="J501" s="70"/>
      <c r="K501" s="200" t="s">
        <v>17</v>
      </c>
      <c r="L501" s="200" t="s">
        <v>383</v>
      </c>
      <c r="M501" s="200" t="s">
        <v>17</v>
      </c>
      <c r="N501" s="200" t="s">
        <v>17</v>
      </c>
      <c r="O501" s="200" t="s">
        <v>17</v>
      </c>
      <c r="P501" s="201">
        <v>4342</v>
      </c>
      <c r="Q501" s="200" t="s">
        <v>17</v>
      </c>
      <c r="R501" s="46">
        <f t="shared" si="92"/>
        <v>4342</v>
      </c>
    </row>
    <row r="502" spans="1:18" x14ac:dyDescent="0.15">
      <c r="A502" s="199" t="s">
        <v>368</v>
      </c>
      <c r="B502" s="199"/>
      <c r="C502" s="202">
        <v>628520</v>
      </c>
      <c r="D502" s="202">
        <v>521821</v>
      </c>
      <c r="E502" s="202">
        <v>456835</v>
      </c>
      <c r="F502" s="202"/>
      <c r="G502" s="202">
        <v>158034</v>
      </c>
      <c r="I502" s="46">
        <f t="shared" si="91"/>
        <v>1765210</v>
      </c>
      <c r="J502" s="70"/>
      <c r="K502" s="202">
        <v>369052</v>
      </c>
      <c r="L502" s="202">
        <v>898966</v>
      </c>
      <c r="M502" s="202">
        <v>228161</v>
      </c>
      <c r="N502" s="202">
        <v>163726</v>
      </c>
      <c r="O502" s="202">
        <v>75219</v>
      </c>
      <c r="P502" s="202">
        <v>245036</v>
      </c>
      <c r="Q502" s="202">
        <v>136895</v>
      </c>
      <c r="R502" s="46">
        <f t="shared" si="92"/>
        <v>1980160</v>
      </c>
    </row>
    <row r="503" spans="1:18" x14ac:dyDescent="0.15">
      <c r="A503" s="200" t="s">
        <v>369</v>
      </c>
      <c r="B503" s="200"/>
      <c r="C503" s="201">
        <v>3227853</v>
      </c>
      <c r="D503" s="201">
        <v>11310214</v>
      </c>
      <c r="E503" s="201">
        <v>130105</v>
      </c>
      <c r="F503" s="201"/>
      <c r="G503" s="201">
        <v>65221</v>
      </c>
      <c r="I503" s="46">
        <f t="shared" si="91"/>
        <v>14733393</v>
      </c>
      <c r="J503" s="70"/>
      <c r="K503" s="200" t="s">
        <v>17</v>
      </c>
      <c r="L503" s="201">
        <v>4394</v>
      </c>
      <c r="M503" s="201">
        <v>10147</v>
      </c>
      <c r="N503" s="201">
        <v>643210</v>
      </c>
      <c r="O503" s="201">
        <v>60921</v>
      </c>
      <c r="P503" s="201">
        <v>240412</v>
      </c>
      <c r="Q503" s="201">
        <v>11542</v>
      </c>
      <c r="R503" s="46">
        <f t="shared" si="92"/>
        <v>959084</v>
      </c>
    </row>
    <row r="504" spans="1:18" x14ac:dyDescent="0.15">
      <c r="A504" s="200" t="s">
        <v>370</v>
      </c>
      <c r="B504" s="200"/>
      <c r="C504" s="201">
        <v>15142</v>
      </c>
      <c r="D504" s="201">
        <v>1211905</v>
      </c>
      <c r="E504" s="200" t="s">
        <v>17</v>
      </c>
      <c r="F504" s="200"/>
      <c r="G504" s="200" t="s">
        <v>17</v>
      </c>
      <c r="I504" s="46">
        <f t="shared" si="91"/>
        <v>1227047</v>
      </c>
      <c r="J504" s="70"/>
      <c r="K504" s="200" t="s">
        <v>17</v>
      </c>
      <c r="L504" s="201">
        <v>1629</v>
      </c>
      <c r="M504" s="200" t="s">
        <v>17</v>
      </c>
      <c r="N504" s="200" t="s">
        <v>17</v>
      </c>
      <c r="O504" s="200" t="s">
        <v>17</v>
      </c>
      <c r="P504" s="200" t="s">
        <v>17</v>
      </c>
      <c r="Q504" s="200" t="s">
        <v>17</v>
      </c>
      <c r="R504" s="46">
        <f t="shared" si="92"/>
        <v>1629</v>
      </c>
    </row>
    <row r="505" spans="1:18" x14ac:dyDescent="0.15">
      <c r="A505" s="199" t="s">
        <v>371</v>
      </c>
      <c r="B505" s="199"/>
      <c r="C505" s="202">
        <v>3871515</v>
      </c>
      <c r="D505" s="202">
        <v>13043940</v>
      </c>
      <c r="E505" s="202">
        <v>586940</v>
      </c>
      <c r="F505" s="202"/>
      <c r="G505" s="202">
        <v>223255</v>
      </c>
      <c r="I505" s="46">
        <f t="shared" si="91"/>
        <v>17725650</v>
      </c>
      <c r="J505" s="70"/>
      <c r="K505" s="202">
        <v>369052</v>
      </c>
      <c r="L505" s="202">
        <v>904989</v>
      </c>
      <c r="M505" s="202">
        <v>238308</v>
      </c>
      <c r="N505" s="202">
        <v>806936</v>
      </c>
      <c r="O505" s="202">
        <v>136140</v>
      </c>
      <c r="P505" s="202">
        <v>485448</v>
      </c>
      <c r="Q505" s="202">
        <v>148437</v>
      </c>
      <c r="R505" s="46">
        <f t="shared" si="92"/>
        <v>2940873</v>
      </c>
    </row>
    <row r="506" spans="1:18" x14ac:dyDescent="0.15">
      <c r="A506" s="200"/>
      <c r="B506" s="200"/>
      <c r="C506" s="200"/>
      <c r="D506" s="200"/>
      <c r="E506" s="200"/>
      <c r="F506" s="200"/>
      <c r="G506" s="200"/>
      <c r="I506" s="46"/>
      <c r="J506" s="70"/>
      <c r="K506" s="200"/>
      <c r="L506" s="200"/>
      <c r="M506" s="200"/>
      <c r="N506" s="200"/>
      <c r="O506" s="200"/>
      <c r="P506" s="200"/>
      <c r="Q506" s="200"/>
      <c r="R506" s="46"/>
    </row>
    <row r="507" spans="1:18" x14ac:dyDescent="0.15">
      <c r="A507" s="199" t="s">
        <v>372</v>
      </c>
      <c r="B507" s="199"/>
      <c r="C507" s="200"/>
      <c r="D507" s="200"/>
      <c r="E507" s="200"/>
      <c r="F507" s="200"/>
      <c r="G507" s="200"/>
      <c r="I507" s="46"/>
      <c r="J507" s="70"/>
      <c r="K507" s="200"/>
      <c r="L507" s="200"/>
      <c r="M507" s="200"/>
      <c r="N507" s="200"/>
      <c r="O507" s="200"/>
      <c r="P507" s="200"/>
      <c r="Q507" s="200"/>
      <c r="R507" s="46"/>
    </row>
    <row r="508" spans="1:18" x14ac:dyDescent="0.15">
      <c r="A508" s="200" t="s">
        <v>373</v>
      </c>
      <c r="B508" s="200"/>
      <c r="C508" s="201">
        <v>357105</v>
      </c>
      <c r="D508" s="201">
        <v>250117</v>
      </c>
      <c r="E508" s="201">
        <v>25117</v>
      </c>
      <c r="F508" s="201"/>
      <c r="G508" s="201">
        <v>8212</v>
      </c>
      <c r="I508" s="46">
        <f t="shared" si="91"/>
        <v>640551</v>
      </c>
      <c r="J508" s="70"/>
      <c r="K508" s="201">
        <v>27343</v>
      </c>
      <c r="L508" s="201">
        <v>17022</v>
      </c>
      <c r="M508" s="201">
        <v>1459</v>
      </c>
      <c r="N508" s="200" t="s">
        <v>17</v>
      </c>
      <c r="O508" s="201">
        <v>572</v>
      </c>
      <c r="P508" s="201">
        <v>-5932</v>
      </c>
      <c r="Q508" s="200" t="s">
        <v>17</v>
      </c>
      <c r="R508" s="46">
        <f t="shared" si="92"/>
        <v>40464</v>
      </c>
    </row>
    <row r="509" spans="1:18" x14ac:dyDescent="0.15">
      <c r="A509" s="200" t="s">
        <v>374</v>
      </c>
      <c r="B509" s="200"/>
      <c r="C509" s="201">
        <v>162114</v>
      </c>
      <c r="D509" s="201">
        <v>137212</v>
      </c>
      <c r="E509" s="201">
        <v>3285</v>
      </c>
      <c r="F509" s="201"/>
      <c r="G509" s="200" t="s">
        <v>17</v>
      </c>
      <c r="I509" s="46">
        <f t="shared" si="91"/>
        <v>302611</v>
      </c>
      <c r="J509" s="70"/>
      <c r="K509" s="200" t="s">
        <v>17</v>
      </c>
      <c r="L509" s="201">
        <v>36126</v>
      </c>
      <c r="M509" s="201">
        <v>357</v>
      </c>
      <c r="N509" s="200" t="s">
        <v>17</v>
      </c>
      <c r="O509" s="200" t="s">
        <v>17</v>
      </c>
      <c r="P509" s="201">
        <v>0</v>
      </c>
      <c r="Q509" s="200" t="s">
        <v>17</v>
      </c>
      <c r="R509" s="46">
        <f t="shared" si="92"/>
        <v>36483</v>
      </c>
    </row>
    <row r="510" spans="1:18" x14ac:dyDescent="0.15">
      <c r="A510" s="200" t="s">
        <v>375</v>
      </c>
      <c r="B510" s="200"/>
      <c r="C510" s="201">
        <v>45117</v>
      </c>
      <c r="D510" s="201">
        <v>65221</v>
      </c>
      <c r="E510" s="201">
        <v>1215</v>
      </c>
      <c r="F510" s="201"/>
      <c r="G510" s="201">
        <v>3450</v>
      </c>
      <c r="I510" s="46">
        <f t="shared" si="91"/>
        <v>115003</v>
      </c>
      <c r="J510" s="70"/>
      <c r="K510" s="200" t="s">
        <v>17</v>
      </c>
      <c r="L510" s="200" t="s">
        <v>17</v>
      </c>
      <c r="M510" s="200" t="s">
        <v>17</v>
      </c>
      <c r="N510" s="200" t="s">
        <v>17</v>
      </c>
      <c r="O510" s="200" t="s">
        <v>17</v>
      </c>
      <c r="P510" s="201">
        <v>-1056</v>
      </c>
      <c r="Q510" s="200" t="s">
        <v>17</v>
      </c>
      <c r="R510" s="46">
        <f t="shared" si="92"/>
        <v>-1056</v>
      </c>
    </row>
    <row r="511" spans="1:18" x14ac:dyDescent="0.15">
      <c r="A511" s="199" t="s">
        <v>376</v>
      </c>
      <c r="B511" s="199"/>
      <c r="C511" s="202">
        <v>564336</v>
      </c>
      <c r="D511" s="202">
        <v>452550</v>
      </c>
      <c r="E511" s="202">
        <v>29617</v>
      </c>
      <c r="F511" s="202"/>
      <c r="G511" s="202">
        <v>11662</v>
      </c>
      <c r="I511" s="46">
        <f t="shared" si="91"/>
        <v>1058165</v>
      </c>
      <c r="J511" s="70"/>
      <c r="K511" s="202">
        <v>27343</v>
      </c>
      <c r="L511" s="202">
        <v>53148</v>
      </c>
      <c r="M511" s="202">
        <v>1816</v>
      </c>
      <c r="N511" s="199" t="s">
        <v>17</v>
      </c>
      <c r="O511" s="202">
        <v>572</v>
      </c>
      <c r="P511" s="202">
        <v>-6988</v>
      </c>
      <c r="Q511" s="199" t="s">
        <v>17</v>
      </c>
      <c r="R511" s="46">
        <f t="shared" si="92"/>
        <v>75891</v>
      </c>
    </row>
    <row r="512" spans="1:18" x14ac:dyDescent="0.15">
      <c r="A512" s="200" t="s">
        <v>377</v>
      </c>
      <c r="B512" s="200"/>
      <c r="C512" s="201">
        <v>32117</v>
      </c>
      <c r="D512" s="201">
        <v>42550</v>
      </c>
      <c r="E512" s="200" t="s">
        <v>17</v>
      </c>
      <c r="F512" s="200"/>
      <c r="G512" s="200" t="s">
        <v>17</v>
      </c>
      <c r="I512" s="46">
        <f t="shared" si="91"/>
        <v>74667</v>
      </c>
      <c r="J512" s="70"/>
      <c r="K512" s="201">
        <v>32827</v>
      </c>
      <c r="L512" s="200" t="s">
        <v>17</v>
      </c>
      <c r="M512" s="200" t="s">
        <v>17</v>
      </c>
      <c r="N512" s="200" t="s">
        <v>17</v>
      </c>
      <c r="O512" s="200" t="s">
        <v>17</v>
      </c>
      <c r="P512" s="200" t="s">
        <v>17</v>
      </c>
      <c r="Q512" s="200" t="s">
        <v>17</v>
      </c>
      <c r="R512" s="46">
        <f t="shared" si="92"/>
        <v>32827</v>
      </c>
    </row>
    <row r="513" spans="1:18" x14ac:dyDescent="0.15">
      <c r="A513" s="199" t="s">
        <v>378</v>
      </c>
      <c r="B513" s="199"/>
      <c r="C513" s="202">
        <v>596453</v>
      </c>
      <c r="D513" s="202">
        <v>495100</v>
      </c>
      <c r="E513" s="202">
        <v>29617</v>
      </c>
      <c r="F513" s="202"/>
      <c r="G513" s="202">
        <v>11662</v>
      </c>
      <c r="I513" s="46">
        <f t="shared" si="91"/>
        <v>1132832</v>
      </c>
      <c r="J513" s="70"/>
      <c r="K513" s="202">
        <v>60170</v>
      </c>
      <c r="L513" s="202">
        <v>53148</v>
      </c>
      <c r="M513" s="202">
        <v>1816</v>
      </c>
      <c r="N513" s="199" t="s">
        <v>17</v>
      </c>
      <c r="O513" s="202">
        <v>572</v>
      </c>
      <c r="P513" s="202">
        <v>-6988</v>
      </c>
      <c r="Q513" s="199" t="s">
        <v>17</v>
      </c>
      <c r="R513" s="46">
        <f t="shared" si="92"/>
        <v>108718</v>
      </c>
    </row>
    <row r="514" spans="1:18" x14ac:dyDescent="0.15">
      <c r="A514" s="200"/>
      <c r="B514" s="200"/>
      <c r="C514" s="200"/>
      <c r="D514" s="200"/>
      <c r="E514" s="200"/>
      <c r="F514" s="200"/>
      <c r="G514" s="200"/>
      <c r="I514" s="46"/>
      <c r="J514" s="70"/>
      <c r="K514" s="200"/>
      <c r="L514" s="200"/>
      <c r="M514" s="200"/>
      <c r="N514" s="200"/>
      <c r="O514" s="200"/>
      <c r="P514" s="200"/>
      <c r="Q514" s="200"/>
      <c r="R514" s="46">
        <f t="shared" si="92"/>
        <v>0</v>
      </c>
    </row>
    <row r="515" spans="1:18" x14ac:dyDescent="0.15">
      <c r="A515" s="199" t="s">
        <v>379</v>
      </c>
      <c r="B515" s="199"/>
      <c r="C515" s="202">
        <v>3275062</v>
      </c>
      <c r="D515" s="202">
        <v>12548840</v>
      </c>
      <c r="E515" s="202">
        <v>557323</v>
      </c>
      <c r="F515" s="202"/>
      <c r="G515" s="202">
        <v>211593</v>
      </c>
      <c r="I515" s="46">
        <f t="shared" si="91"/>
        <v>16592818</v>
      </c>
      <c r="J515" s="70"/>
      <c r="K515" s="202">
        <v>308882</v>
      </c>
      <c r="L515" s="202">
        <v>851841</v>
      </c>
      <c r="M515" s="202">
        <v>236491</v>
      </c>
      <c r="N515" s="202">
        <v>806936</v>
      </c>
      <c r="O515" s="202">
        <v>135568</v>
      </c>
      <c r="P515" s="202">
        <v>492436</v>
      </c>
      <c r="Q515" s="202">
        <v>148437</v>
      </c>
      <c r="R515" s="46">
        <f t="shared" si="92"/>
        <v>2832154</v>
      </c>
    </row>
    <row r="516" spans="1:18" x14ac:dyDescent="0.15">
      <c r="A516" s="200"/>
      <c r="B516" s="200"/>
      <c r="C516" s="200"/>
      <c r="D516" s="200"/>
      <c r="E516" s="200"/>
      <c r="F516" s="200"/>
      <c r="G516" s="200"/>
      <c r="I516" s="46"/>
      <c r="J516" s="70"/>
      <c r="K516" s="200"/>
      <c r="L516" s="200"/>
      <c r="M516" s="200"/>
      <c r="N516" s="200"/>
      <c r="O516" s="200"/>
      <c r="P516" s="200"/>
      <c r="Q516" s="200"/>
      <c r="R516" s="46"/>
    </row>
    <row r="517" spans="1:18" x14ac:dyDescent="0.15">
      <c r="A517" s="199" t="s">
        <v>380</v>
      </c>
      <c r="B517" s="199"/>
      <c r="C517" s="200"/>
      <c r="D517" s="200"/>
      <c r="E517" s="200"/>
      <c r="F517" s="200"/>
      <c r="G517" s="200"/>
      <c r="I517" s="46"/>
      <c r="J517" s="70"/>
      <c r="K517" s="200"/>
      <c r="L517" s="200"/>
      <c r="M517" s="200"/>
      <c r="N517" s="200"/>
      <c r="O517" s="200"/>
      <c r="P517" s="200"/>
      <c r="Q517" s="200"/>
      <c r="R517" s="46"/>
    </row>
    <row r="518" spans="1:18" x14ac:dyDescent="0.15">
      <c r="A518" s="199" t="s">
        <v>381</v>
      </c>
      <c r="B518" s="199"/>
      <c r="C518" s="199">
        <v>1.1100000000000001</v>
      </c>
      <c r="D518" s="199">
        <v>1.1499999999999999</v>
      </c>
      <c r="E518" s="199">
        <v>15.42</v>
      </c>
      <c r="F518" s="199"/>
      <c r="G518" s="199">
        <v>13.55</v>
      </c>
      <c r="I518" s="46">
        <f t="shared" si="91"/>
        <v>31.23</v>
      </c>
      <c r="J518" s="70"/>
      <c r="K518" s="199">
        <v>13.5</v>
      </c>
      <c r="L518" s="199">
        <v>16.91</v>
      </c>
      <c r="M518" s="199">
        <v>125.64</v>
      </c>
      <c r="N518" s="199" t="s">
        <v>384</v>
      </c>
      <c r="O518" s="199">
        <v>131.5</v>
      </c>
      <c r="P518" s="199" t="s">
        <v>384</v>
      </c>
      <c r="Q518" s="199" t="s">
        <v>384</v>
      </c>
      <c r="R518" s="46">
        <f t="shared" si="92"/>
        <v>287.55</v>
      </c>
    </row>
    <row r="519" spans="1:18" x14ac:dyDescent="0.15">
      <c r="A519" s="199" t="s">
        <v>382</v>
      </c>
      <c r="B519" s="199"/>
      <c r="C519" s="199">
        <v>0.18</v>
      </c>
      <c r="D519" s="199">
        <v>0.04</v>
      </c>
      <c r="E519" s="199">
        <v>0.05</v>
      </c>
      <c r="F519" s="199"/>
      <c r="G519" s="199">
        <v>0.06</v>
      </c>
      <c r="I519" s="46">
        <f t="shared" si="91"/>
        <v>0.33</v>
      </c>
      <c r="J519" s="70"/>
      <c r="K519" s="199">
        <v>0.19</v>
      </c>
      <c r="L519" s="199">
        <v>0.06</v>
      </c>
      <c r="M519" s="199">
        <v>0.01</v>
      </c>
      <c r="N519" s="199">
        <v>0</v>
      </c>
      <c r="O519" s="199">
        <v>0</v>
      </c>
      <c r="P519" s="199">
        <v>-0.01</v>
      </c>
      <c r="Q519" s="199">
        <v>0</v>
      </c>
      <c r="R519" s="46">
        <f t="shared" si="92"/>
        <v>0.25</v>
      </c>
    </row>
    <row r="520" spans="1:18" x14ac:dyDescent="0.15">
      <c r="J520" s="70"/>
    </row>
  </sheetData>
  <mergeCells count="4">
    <mergeCell ref="C1:T1"/>
    <mergeCell ref="V1:AM1"/>
    <mergeCell ref="C487:H487"/>
    <mergeCell ref="K487:Q4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D594-F145-EC44-B928-257C12492C09}">
  <sheetPr>
    <tabColor theme="7"/>
  </sheetPr>
  <dimension ref="A1:EH567"/>
  <sheetViews>
    <sheetView tabSelected="1" workbookViewId="0">
      <pane xSplit="10" ySplit="3" topLeftCell="T4" activePane="bottomRight" state="frozen"/>
      <selection pane="topRight" activeCell="K1" sqref="K1"/>
      <selection pane="bottomLeft" activeCell="A4" sqref="A4"/>
      <selection pane="bottomRight" activeCell="CJ546" sqref="CJ543:CJ546"/>
    </sheetView>
  </sheetViews>
  <sheetFormatPr baseColWidth="10" defaultColWidth="8.83203125" defaultRowHeight="14" outlineLevelRow="1" outlineLevelCol="1" x14ac:dyDescent="0.15"/>
  <cols>
    <col min="1" max="1" width="33.6640625" style="3" customWidth="1"/>
    <col min="2" max="2" width="15.1640625" style="3" customWidth="1"/>
    <col min="3" max="3" width="10.6640625" style="3" customWidth="1"/>
    <col min="4" max="4" width="12.1640625" style="3" customWidth="1"/>
    <col min="5" max="5" width="10.33203125" style="3" customWidth="1"/>
    <col min="6" max="6" width="12.6640625" style="3" customWidth="1"/>
    <col min="7" max="7" width="9.6640625" style="3" customWidth="1"/>
    <col min="8" max="8" width="12.1640625" style="3" customWidth="1"/>
    <col min="9" max="9" width="11.33203125" style="3" customWidth="1"/>
    <col min="10" max="10" width="15.33203125" style="3" customWidth="1"/>
    <col min="11" max="11" width="30.83203125" style="3" customWidth="1"/>
    <col min="12" max="23" width="13.83203125" style="3" customWidth="1" outlineLevel="1"/>
    <col min="24" max="24" width="13.83203125" style="3" customWidth="1"/>
    <col min="25" max="25" width="14" style="3" customWidth="1"/>
    <col min="26" max="26" width="8.83203125" style="3" customWidth="1"/>
    <col min="27" max="27" width="30.6640625" style="3" customWidth="1"/>
    <col min="28" max="39" width="12.5" style="3" hidden="1" customWidth="1" outlineLevel="1"/>
    <col min="40" max="40" width="12.5" style="3" customWidth="1" collapsed="1"/>
    <col min="41" max="42" width="12.5" style="3" customWidth="1"/>
    <col min="43" max="43" width="27.5" style="3" customWidth="1"/>
    <col min="44" max="55" width="14.1640625" style="3" hidden="1" customWidth="1" outlineLevel="1"/>
    <col min="56" max="56" width="16.33203125" style="3" customWidth="1" collapsed="1"/>
    <col min="57" max="58" width="14.1640625" style="3" customWidth="1"/>
    <col min="59" max="59" width="29.6640625" style="3" customWidth="1"/>
    <col min="60" max="71" width="15.1640625" style="3" hidden="1" customWidth="1" outlineLevel="1"/>
    <col min="72" max="72" width="15.1640625" style="3" customWidth="1" collapsed="1"/>
    <col min="73" max="73" width="15.1640625" style="3" customWidth="1"/>
    <col min="74" max="74" width="8.83203125" style="3"/>
    <col min="75" max="75" width="32.83203125" style="3" customWidth="1"/>
    <col min="76" max="87" width="12.1640625" style="3" customWidth="1" outlineLevel="1"/>
    <col min="88" max="88" width="12.1640625" style="3" customWidth="1"/>
    <col min="89" max="89" width="14.6640625" style="3" customWidth="1"/>
    <col min="90" max="90" width="14.1640625" style="3" customWidth="1"/>
    <col min="91" max="91" width="31.1640625" style="3" customWidth="1"/>
    <col min="92" max="103" width="12.83203125" style="3" hidden="1" customWidth="1" outlineLevel="1"/>
    <col min="104" max="104" width="12.83203125" style="3" customWidth="1" collapsed="1"/>
    <col min="105" max="105" width="15" style="3" customWidth="1"/>
    <col min="106" max="106" width="8.83203125" style="3"/>
    <col min="107" max="107" width="29" style="3" customWidth="1"/>
    <col min="108" max="117" width="11.6640625" style="3" customWidth="1" outlineLevel="1"/>
    <col min="118" max="119" width="10.83203125" style="3" customWidth="1" outlineLevel="1"/>
    <col min="120" max="120" width="13.1640625" style="3" customWidth="1"/>
    <col min="121" max="121" width="13" style="3" customWidth="1"/>
    <col min="122" max="122" width="8.83203125" style="3"/>
    <col min="123" max="123" width="28.33203125" style="3" customWidth="1"/>
    <col min="124" max="134" width="12.5" style="3" hidden="1" customWidth="1" outlineLevel="1"/>
    <col min="135" max="135" width="14.33203125" style="3" hidden="1" customWidth="1" outlineLevel="1"/>
    <col min="136" max="136" width="12.5" style="3" customWidth="1" collapsed="1"/>
    <col min="137" max="137" width="12.5" style="3" customWidth="1"/>
    <col min="138" max="16384" width="8.83203125" style="3"/>
  </cols>
  <sheetData>
    <row r="1" spans="1:138" ht="42" customHeight="1" x14ac:dyDescent="0.15">
      <c r="A1" s="3" t="s">
        <v>948</v>
      </c>
      <c r="B1" s="4"/>
      <c r="C1" s="257" t="s">
        <v>292</v>
      </c>
      <c r="D1" s="257"/>
      <c r="E1" s="257"/>
      <c r="F1" s="257"/>
      <c r="G1" s="257"/>
      <c r="H1" s="257"/>
      <c r="I1" s="257"/>
      <c r="J1" s="257"/>
      <c r="K1" s="263" t="s">
        <v>978</v>
      </c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2" t="s">
        <v>979</v>
      </c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302" t="s">
        <v>980</v>
      </c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G1" s="312" t="s">
        <v>984</v>
      </c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2"/>
      <c r="BT1" s="312"/>
      <c r="BU1" s="312"/>
      <c r="BV1" s="312"/>
      <c r="BW1" s="263" t="s">
        <v>983</v>
      </c>
      <c r="BX1" s="263"/>
      <c r="BY1" s="263"/>
      <c r="BZ1" s="263"/>
      <c r="CA1" s="263"/>
      <c r="CB1" s="263"/>
      <c r="CC1" s="263"/>
      <c r="CD1" s="263"/>
      <c r="CE1" s="263"/>
      <c r="CF1" s="263"/>
      <c r="CG1" s="263"/>
      <c r="CH1" s="263"/>
      <c r="CI1" s="263"/>
      <c r="CJ1" s="263"/>
      <c r="CK1" s="263"/>
      <c r="CL1" s="263"/>
      <c r="CM1" s="336" t="s">
        <v>990</v>
      </c>
      <c r="CN1" s="336"/>
      <c r="CO1" s="336"/>
      <c r="CP1" s="336"/>
      <c r="CQ1" s="336"/>
      <c r="CR1" s="336"/>
      <c r="CS1" s="336"/>
      <c r="CT1" s="336"/>
      <c r="CU1" s="336"/>
      <c r="CV1" s="336"/>
      <c r="CW1" s="336"/>
      <c r="CX1" s="336"/>
      <c r="CY1" s="336"/>
      <c r="CZ1" s="336"/>
      <c r="DA1" s="336"/>
      <c r="DB1" s="336"/>
      <c r="DC1" s="347" t="s">
        <v>994</v>
      </c>
      <c r="DD1" s="347"/>
      <c r="DE1" s="347"/>
      <c r="DF1" s="347"/>
      <c r="DG1" s="347"/>
      <c r="DH1" s="347"/>
      <c r="DI1" s="347"/>
      <c r="DJ1" s="347"/>
      <c r="DK1" s="347"/>
      <c r="DL1" s="347"/>
      <c r="DM1" s="347"/>
      <c r="DN1" s="347"/>
      <c r="DO1" s="347"/>
      <c r="DP1" s="347"/>
      <c r="DQ1" s="347"/>
      <c r="DR1" s="347"/>
      <c r="DS1" s="359" t="s">
        <v>1004</v>
      </c>
      <c r="DT1" s="359"/>
      <c r="DU1" s="359"/>
      <c r="DV1" s="359"/>
      <c r="DW1" s="359"/>
      <c r="DX1" s="359"/>
      <c r="DY1" s="359"/>
      <c r="DZ1" s="359"/>
      <c r="EA1" s="359"/>
      <c r="EB1" s="359"/>
      <c r="EC1" s="359"/>
      <c r="ED1" s="359"/>
      <c r="EE1" s="359"/>
      <c r="EF1" s="359"/>
      <c r="EG1" s="359"/>
      <c r="EH1" s="359"/>
    </row>
    <row r="2" spans="1:138" s="2" customFormat="1" ht="40" customHeight="1" x14ac:dyDescent="0.2">
      <c r="B2" s="5"/>
      <c r="C2" s="5" t="s">
        <v>294</v>
      </c>
      <c r="D2" s="5" t="s">
        <v>295</v>
      </c>
      <c r="E2" s="5" t="s">
        <v>296</v>
      </c>
      <c r="F2" s="5" t="s">
        <v>354</v>
      </c>
      <c r="G2" s="5" t="s">
        <v>297</v>
      </c>
      <c r="H2" s="5" t="s">
        <v>353</v>
      </c>
      <c r="I2" s="5" t="s">
        <v>298</v>
      </c>
      <c r="J2" s="6"/>
      <c r="K2" s="5"/>
      <c r="L2" s="260" t="s">
        <v>294</v>
      </c>
      <c r="M2" s="260"/>
      <c r="N2" s="260" t="s">
        <v>295</v>
      </c>
      <c r="O2" s="260"/>
      <c r="P2" s="260" t="s">
        <v>296</v>
      </c>
      <c r="Q2" s="260"/>
      <c r="R2" s="260" t="s">
        <v>354</v>
      </c>
      <c r="S2" s="260"/>
      <c r="T2" s="260" t="s">
        <v>297</v>
      </c>
      <c r="U2" s="260"/>
      <c r="V2" s="260" t="s">
        <v>353</v>
      </c>
      <c r="W2" s="260"/>
      <c r="X2" s="260" t="s">
        <v>298</v>
      </c>
      <c r="Y2" s="260"/>
      <c r="Z2" s="6"/>
      <c r="AA2" s="5"/>
      <c r="AB2" s="260" t="s">
        <v>294</v>
      </c>
      <c r="AC2" s="260"/>
      <c r="AD2" s="260" t="s">
        <v>295</v>
      </c>
      <c r="AE2" s="260"/>
      <c r="AF2" s="260" t="s">
        <v>296</v>
      </c>
      <c r="AG2" s="260"/>
      <c r="AH2" s="260" t="s">
        <v>354</v>
      </c>
      <c r="AI2" s="260"/>
      <c r="AJ2" s="260" t="s">
        <v>297</v>
      </c>
      <c r="AK2" s="260"/>
      <c r="AL2" s="260" t="s">
        <v>353</v>
      </c>
      <c r="AM2" s="260"/>
      <c r="AN2" s="260" t="s">
        <v>298</v>
      </c>
      <c r="AO2" s="260"/>
      <c r="AP2" s="6"/>
      <c r="AQ2" s="5"/>
      <c r="AR2" s="260" t="str">
        <f t="shared" ref="AR2:AR65" si="0">AB2</f>
        <v>TTC</v>
      </c>
      <c r="AS2" s="260">
        <f t="shared" ref="AS2:AS4" si="1">AC2</f>
        <v>0</v>
      </c>
      <c r="AT2" s="260" t="str">
        <f t="shared" ref="AT2:AT65" si="2">AD2</f>
        <v>TRC</v>
      </c>
      <c r="AU2" s="260">
        <f t="shared" ref="AU2:AU4" si="3">AE2</f>
        <v>0</v>
      </c>
      <c r="AV2" s="260" t="str">
        <f t="shared" ref="AV2:AV65" si="4">AF2</f>
        <v>DRC</v>
      </c>
      <c r="AW2" s="260">
        <f t="shared" ref="AW2:AW65" si="5">AG2</f>
        <v>0</v>
      </c>
      <c r="AX2" s="260" t="str">
        <f t="shared" ref="AX2:AX20" si="6">AH2</f>
        <v>LONGFORD</v>
      </c>
      <c r="AY2" s="260">
        <f t="shared" ref="AY2:AY20" si="7">AI2</f>
        <v>0</v>
      </c>
      <c r="AZ2" s="260" t="str">
        <f t="shared" ref="AZ2:AZ65" si="8">AJ2</f>
        <v>KIRC</v>
      </c>
      <c r="BA2" s="260">
        <f t="shared" ref="BA2:BA65" si="9">AK2</f>
        <v>0</v>
      </c>
      <c r="BB2" s="260" t="str">
        <f t="shared" ref="BB2:BB20" si="10">AL2</f>
        <v>BRIGHTON</v>
      </c>
      <c r="BC2" s="260">
        <f t="shared" ref="BC2:BC20" si="11">AM2</f>
        <v>0</v>
      </c>
      <c r="BD2" s="260" t="str">
        <f t="shared" ref="BD2:BD6" si="12">AN2</f>
        <v>TOTAL (TB)</v>
      </c>
      <c r="BE2" s="260">
        <f t="shared" ref="BE2:BE6" si="13">AO2</f>
        <v>0</v>
      </c>
      <c r="BF2" s="6"/>
      <c r="BG2" s="5"/>
      <c r="BH2" s="260" t="s">
        <v>294</v>
      </c>
      <c r="BI2" s="260"/>
      <c r="BJ2" s="260" t="s">
        <v>295</v>
      </c>
      <c r="BK2" s="260"/>
      <c r="BL2" s="260" t="s">
        <v>296</v>
      </c>
      <c r="BM2" s="260"/>
      <c r="BN2" s="260" t="s">
        <v>354</v>
      </c>
      <c r="BO2" s="260"/>
      <c r="BP2" s="260" t="s">
        <v>297</v>
      </c>
      <c r="BQ2" s="260"/>
      <c r="BR2" s="260" t="s">
        <v>353</v>
      </c>
      <c r="BS2" s="260"/>
      <c r="BT2" s="260" t="s">
        <v>298</v>
      </c>
      <c r="BU2" s="260"/>
      <c r="BV2" s="6"/>
      <c r="BX2" s="260" t="s">
        <v>294</v>
      </c>
      <c r="BY2" s="260"/>
      <c r="BZ2" s="260" t="s">
        <v>295</v>
      </c>
      <c r="CA2" s="260"/>
      <c r="CB2" s="260" t="s">
        <v>296</v>
      </c>
      <c r="CC2" s="260"/>
      <c r="CD2" s="260" t="s">
        <v>354</v>
      </c>
      <c r="CE2" s="260"/>
      <c r="CF2" s="260" t="s">
        <v>297</v>
      </c>
      <c r="CG2" s="260"/>
      <c r="CH2" s="260" t="s">
        <v>353</v>
      </c>
      <c r="CI2" s="260"/>
      <c r="CJ2" s="260" t="s">
        <v>298</v>
      </c>
      <c r="CK2" s="260"/>
      <c r="CL2" s="326"/>
      <c r="CN2" s="260" t="s">
        <v>294</v>
      </c>
      <c r="CO2" s="260"/>
      <c r="CP2" s="260" t="s">
        <v>295</v>
      </c>
      <c r="CQ2" s="260"/>
      <c r="CR2" s="260" t="s">
        <v>296</v>
      </c>
      <c r="CS2" s="260"/>
      <c r="CT2" s="260" t="s">
        <v>354</v>
      </c>
      <c r="CU2" s="260"/>
      <c r="CV2" s="260" t="s">
        <v>297</v>
      </c>
      <c r="CW2" s="260"/>
      <c r="CX2" s="260" t="s">
        <v>353</v>
      </c>
      <c r="CY2" s="260"/>
      <c r="CZ2" s="260" t="s">
        <v>298</v>
      </c>
      <c r="DA2" s="260"/>
      <c r="DB2" s="326"/>
      <c r="DD2" s="260" t="s">
        <v>995</v>
      </c>
      <c r="DE2" s="260"/>
      <c r="DF2" s="260" t="s">
        <v>996</v>
      </c>
      <c r="DG2" s="260"/>
      <c r="DH2" s="260" t="s">
        <v>296</v>
      </c>
      <c r="DI2" s="260"/>
      <c r="DJ2" s="353" t="s">
        <v>997</v>
      </c>
      <c r="DK2" s="353"/>
      <c r="DL2" s="260" t="s">
        <v>297</v>
      </c>
      <c r="DM2" s="260"/>
      <c r="DN2" s="260" t="s">
        <v>353</v>
      </c>
      <c r="DO2" s="260"/>
      <c r="DP2" s="260" t="s">
        <v>298</v>
      </c>
      <c r="DQ2" s="260"/>
      <c r="DR2" s="326"/>
      <c r="DT2" s="260" t="s">
        <v>995</v>
      </c>
      <c r="DU2" s="260"/>
      <c r="DV2" s="260" t="s">
        <v>996</v>
      </c>
      <c r="DW2" s="260"/>
      <c r="DX2" s="260" t="s">
        <v>296</v>
      </c>
      <c r="DY2" s="260"/>
      <c r="DZ2" s="353" t="s">
        <v>997</v>
      </c>
      <c r="EA2" s="353"/>
      <c r="EB2" s="260" t="s">
        <v>297</v>
      </c>
      <c r="EC2" s="260"/>
      <c r="ED2" s="260" t="s">
        <v>353</v>
      </c>
      <c r="EE2" s="260"/>
      <c r="EF2" s="260" t="s">
        <v>298</v>
      </c>
      <c r="EG2" s="260"/>
      <c r="EH2" s="326"/>
    </row>
    <row r="3" spans="1:138" s="2" customFormat="1" ht="21" customHeight="1" x14ac:dyDescent="0.2">
      <c r="B3" s="5"/>
      <c r="C3" s="5"/>
      <c r="D3" s="5"/>
      <c r="E3" s="5"/>
      <c r="F3" s="5"/>
      <c r="G3" s="5"/>
      <c r="H3" s="5"/>
      <c r="I3" s="5"/>
      <c r="J3" s="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6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6"/>
      <c r="CL3" s="326"/>
      <c r="DB3" s="326"/>
      <c r="DR3" s="326"/>
      <c r="EH3" s="326"/>
    </row>
    <row r="4" spans="1:138" s="2" customFormat="1" ht="18" customHeight="1" x14ac:dyDescent="0.2">
      <c r="B4" s="7"/>
      <c r="C4" s="7"/>
      <c r="D4" s="7"/>
      <c r="E4" s="7"/>
      <c r="F4" s="8"/>
      <c r="G4" s="7"/>
      <c r="H4" s="8"/>
      <c r="I4" s="7" t="s">
        <v>307</v>
      </c>
      <c r="J4" s="6"/>
      <c r="K4" s="7"/>
      <c r="L4" s="7"/>
      <c r="M4" s="7"/>
      <c r="N4" s="7"/>
      <c r="O4" s="7"/>
      <c r="P4" s="7"/>
      <c r="Q4" s="7"/>
      <c r="R4" s="8"/>
      <c r="S4" s="8"/>
      <c r="T4" s="7"/>
      <c r="U4" s="7"/>
      <c r="V4" s="8"/>
      <c r="W4" s="8"/>
      <c r="X4" s="8"/>
      <c r="Y4" s="7" t="s">
        <v>307</v>
      </c>
      <c r="Z4" s="6"/>
      <c r="AA4" s="7"/>
      <c r="AB4" s="7"/>
      <c r="AC4" s="7"/>
      <c r="AD4" s="7"/>
      <c r="AE4" s="7"/>
      <c r="AF4" s="7"/>
      <c r="AG4" s="7"/>
      <c r="AH4" s="8"/>
      <c r="AI4" s="8"/>
      <c r="AJ4" s="7"/>
      <c r="AK4" s="7"/>
      <c r="AL4" s="8"/>
      <c r="AM4" s="8"/>
      <c r="AN4" s="8"/>
      <c r="AO4" s="7" t="s">
        <v>307</v>
      </c>
      <c r="AP4" s="6"/>
      <c r="AQ4" s="7">
        <f t="shared" ref="AQ4:AQ20" si="14">AA4</f>
        <v>0</v>
      </c>
      <c r="AR4" s="7">
        <f t="shared" si="0"/>
        <v>0</v>
      </c>
      <c r="AS4" s="7">
        <f t="shared" si="1"/>
        <v>0</v>
      </c>
      <c r="AT4" s="7">
        <f t="shared" si="2"/>
        <v>0</v>
      </c>
      <c r="AU4" s="7">
        <f t="shared" si="3"/>
        <v>0</v>
      </c>
      <c r="AV4" s="7">
        <f t="shared" si="4"/>
        <v>0</v>
      </c>
      <c r="AW4" s="7">
        <f t="shared" si="5"/>
        <v>0</v>
      </c>
      <c r="AX4" s="8">
        <f t="shared" si="6"/>
        <v>0</v>
      </c>
      <c r="AY4" s="8">
        <f t="shared" si="7"/>
        <v>0</v>
      </c>
      <c r="AZ4" s="7">
        <f t="shared" si="8"/>
        <v>0</v>
      </c>
      <c r="BA4" s="7">
        <f t="shared" si="9"/>
        <v>0</v>
      </c>
      <c r="BB4" s="8">
        <f t="shared" si="10"/>
        <v>0</v>
      </c>
      <c r="BC4" s="8">
        <f t="shared" si="11"/>
        <v>0</v>
      </c>
      <c r="BD4" s="8">
        <f t="shared" si="12"/>
        <v>0</v>
      </c>
      <c r="BE4" s="7" t="str">
        <f t="shared" si="13"/>
        <v>(TB)</v>
      </c>
      <c r="BF4" s="6"/>
      <c r="BG4" s="7"/>
      <c r="BH4" s="7"/>
      <c r="BI4" s="7"/>
      <c r="BJ4" s="7"/>
      <c r="BK4" s="7"/>
      <c r="BL4" s="7"/>
      <c r="BM4" s="7"/>
      <c r="BN4" s="8"/>
      <c r="BO4" s="8"/>
      <c r="BP4" s="7"/>
      <c r="BQ4" s="7"/>
      <c r="BR4" s="8"/>
      <c r="BS4" s="8"/>
      <c r="BT4" s="8"/>
      <c r="BU4" s="7" t="s">
        <v>307</v>
      </c>
      <c r="BV4" s="6"/>
      <c r="CK4" s="7" t="s">
        <v>307</v>
      </c>
      <c r="CL4" s="326"/>
      <c r="DA4" s="7" t="s">
        <v>307</v>
      </c>
      <c r="DB4" s="326"/>
      <c r="DQ4" s="7" t="s">
        <v>307</v>
      </c>
      <c r="DR4" s="326"/>
      <c r="EG4" s="7" t="s">
        <v>307</v>
      </c>
      <c r="EH4" s="326"/>
    </row>
    <row r="5" spans="1:138" s="216" customFormat="1" ht="38" customHeight="1" x14ac:dyDescent="0.2">
      <c r="A5" s="215" t="s">
        <v>938</v>
      </c>
      <c r="B5" s="223"/>
      <c r="C5" s="223"/>
      <c r="D5" s="223"/>
      <c r="E5" s="223"/>
      <c r="F5" s="223"/>
      <c r="G5" s="223"/>
      <c r="H5" s="223"/>
      <c r="I5" s="223"/>
      <c r="J5" s="223"/>
      <c r="K5" s="278" t="s">
        <v>952</v>
      </c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87" t="s">
        <v>952</v>
      </c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303" t="str">
        <f t="shared" si="14"/>
        <v>IMPACT</v>
      </c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212"/>
      <c r="BG5" s="313" t="s">
        <v>952</v>
      </c>
      <c r="BH5" s="314"/>
      <c r="BI5" s="314"/>
      <c r="BJ5" s="314"/>
      <c r="BK5" s="314"/>
      <c r="BL5" s="314"/>
      <c r="BM5" s="314"/>
      <c r="BN5" s="314"/>
      <c r="BO5" s="314"/>
      <c r="BP5" s="314"/>
      <c r="BQ5" s="314"/>
      <c r="BR5" s="314"/>
      <c r="BS5" s="314"/>
      <c r="BT5" s="314"/>
      <c r="BU5" s="314"/>
      <c r="BV5" s="315"/>
      <c r="BW5" s="278" t="s">
        <v>952</v>
      </c>
      <c r="BX5" s="241"/>
      <c r="BY5" s="241"/>
      <c r="BZ5" s="241"/>
      <c r="CA5" s="241"/>
      <c r="CB5" s="241"/>
      <c r="CC5" s="241"/>
      <c r="CD5" s="241"/>
      <c r="CE5" s="241"/>
      <c r="CF5" s="241"/>
      <c r="CG5" s="241"/>
      <c r="CH5" s="241"/>
      <c r="CI5" s="241"/>
      <c r="CJ5" s="241"/>
      <c r="CK5" s="241"/>
      <c r="CL5" s="327"/>
      <c r="CM5" s="337" t="s">
        <v>952</v>
      </c>
      <c r="CN5" s="338"/>
      <c r="CO5" s="338"/>
      <c r="CP5" s="338"/>
      <c r="CQ5" s="338"/>
      <c r="CR5" s="338"/>
      <c r="CS5" s="338"/>
      <c r="CT5" s="338"/>
      <c r="CU5" s="338"/>
      <c r="CV5" s="338"/>
      <c r="CW5" s="338"/>
      <c r="CX5" s="338"/>
      <c r="CY5" s="338"/>
      <c r="CZ5" s="338"/>
      <c r="DA5" s="338"/>
      <c r="DB5" s="327"/>
      <c r="DC5" s="348" t="s">
        <v>952</v>
      </c>
      <c r="DD5" s="349"/>
      <c r="DE5" s="349"/>
      <c r="DF5" s="349"/>
      <c r="DG5" s="349"/>
      <c r="DH5" s="349"/>
      <c r="DI5" s="349"/>
      <c r="DJ5" s="349"/>
      <c r="DK5" s="349"/>
      <c r="DL5" s="349"/>
      <c r="DM5" s="349"/>
      <c r="DN5" s="349"/>
      <c r="DO5" s="349"/>
      <c r="DP5" s="349"/>
      <c r="DQ5" s="349"/>
      <c r="DR5" s="327"/>
      <c r="DS5" s="360" t="s">
        <v>952</v>
      </c>
      <c r="DT5" s="361"/>
      <c r="DU5" s="361"/>
      <c r="DV5" s="361"/>
      <c r="DW5" s="361"/>
      <c r="DX5" s="361"/>
      <c r="DY5" s="361"/>
      <c r="DZ5" s="361"/>
      <c r="EA5" s="361"/>
      <c r="EB5" s="361"/>
      <c r="EC5" s="361"/>
      <c r="ED5" s="361"/>
      <c r="EE5" s="361"/>
      <c r="EF5" s="361"/>
      <c r="EG5" s="361"/>
      <c r="EH5" s="327"/>
    </row>
    <row r="6" spans="1:138" s="2" customFormat="1" ht="17" customHeight="1" x14ac:dyDescent="0.2">
      <c r="B6" s="7"/>
      <c r="C6" s="7"/>
      <c r="D6" s="7"/>
      <c r="E6" s="7"/>
      <c r="F6" s="8"/>
      <c r="G6" s="7"/>
      <c r="H6" s="8"/>
      <c r="I6" s="7"/>
      <c r="J6" s="6"/>
      <c r="K6" s="7"/>
      <c r="L6" s="232" t="s">
        <v>389</v>
      </c>
      <c r="M6" s="232" t="s">
        <v>390</v>
      </c>
      <c r="N6" s="232" t="s">
        <v>389</v>
      </c>
      <c r="O6" s="232" t="s">
        <v>390</v>
      </c>
      <c r="P6" s="232" t="s">
        <v>389</v>
      </c>
      <c r="Q6" s="232" t="s">
        <v>390</v>
      </c>
      <c r="R6" s="232" t="s">
        <v>389</v>
      </c>
      <c r="S6" s="232" t="s">
        <v>390</v>
      </c>
      <c r="T6" s="232" t="s">
        <v>389</v>
      </c>
      <c r="U6" s="232" t="s">
        <v>390</v>
      </c>
      <c r="V6" s="232" t="s">
        <v>389</v>
      </c>
      <c r="W6" s="232" t="s">
        <v>390</v>
      </c>
      <c r="X6" s="232" t="s">
        <v>389</v>
      </c>
      <c r="Y6" s="232" t="s">
        <v>390</v>
      </c>
      <c r="Z6" s="6"/>
      <c r="AA6" s="7"/>
      <c r="AB6" s="232" t="s">
        <v>389</v>
      </c>
      <c r="AC6" s="232" t="s">
        <v>390</v>
      </c>
      <c r="AD6" s="232" t="s">
        <v>389</v>
      </c>
      <c r="AE6" s="232" t="s">
        <v>390</v>
      </c>
      <c r="AF6" s="232" t="s">
        <v>389</v>
      </c>
      <c r="AG6" s="232" t="s">
        <v>390</v>
      </c>
      <c r="AH6" s="232" t="s">
        <v>389</v>
      </c>
      <c r="AI6" s="232" t="s">
        <v>390</v>
      </c>
      <c r="AJ6" s="232" t="s">
        <v>389</v>
      </c>
      <c r="AK6" s="232" t="s">
        <v>390</v>
      </c>
      <c r="AL6" s="232" t="s">
        <v>389</v>
      </c>
      <c r="AM6" s="232" t="s">
        <v>390</v>
      </c>
      <c r="AN6" s="232" t="s">
        <v>389</v>
      </c>
      <c r="AO6" s="232" t="s">
        <v>390</v>
      </c>
      <c r="AP6" s="6"/>
      <c r="AQ6" s="7">
        <f t="shared" si="14"/>
        <v>0</v>
      </c>
      <c r="AR6" s="232" t="str">
        <f t="shared" si="0"/>
        <v>FY27</v>
      </c>
      <c r="AS6" s="232"/>
      <c r="AT6" s="232" t="str">
        <f t="shared" si="2"/>
        <v>FY27</v>
      </c>
      <c r="AU6" s="232"/>
      <c r="AV6" s="232" t="str">
        <f t="shared" si="4"/>
        <v>FY27</v>
      </c>
      <c r="AW6" s="232" t="str">
        <f t="shared" si="5"/>
        <v>FY28</v>
      </c>
      <c r="AX6" s="232" t="str">
        <f t="shared" si="6"/>
        <v>FY27</v>
      </c>
      <c r="AY6" s="232" t="str">
        <f t="shared" si="7"/>
        <v>FY28</v>
      </c>
      <c r="AZ6" s="232" t="str">
        <f t="shared" si="8"/>
        <v>FY27</v>
      </c>
      <c r="BA6" s="232" t="str">
        <f t="shared" si="9"/>
        <v>FY28</v>
      </c>
      <c r="BB6" s="232" t="str">
        <f t="shared" si="10"/>
        <v>FY27</v>
      </c>
      <c r="BC6" s="232" t="str">
        <f t="shared" si="11"/>
        <v>FY28</v>
      </c>
      <c r="BD6" s="232" t="str">
        <f t="shared" si="12"/>
        <v>FY27</v>
      </c>
      <c r="BE6" s="232" t="str">
        <f t="shared" si="13"/>
        <v>FY28</v>
      </c>
      <c r="BF6" s="6"/>
      <c r="BG6" s="7"/>
      <c r="BH6" s="232" t="s">
        <v>389</v>
      </c>
      <c r="BI6" s="232" t="s">
        <v>390</v>
      </c>
      <c r="BJ6" s="232" t="s">
        <v>389</v>
      </c>
      <c r="BK6" s="232" t="s">
        <v>390</v>
      </c>
      <c r="BL6" s="232" t="s">
        <v>389</v>
      </c>
      <c r="BM6" s="232" t="s">
        <v>390</v>
      </c>
      <c r="BN6" s="232" t="s">
        <v>389</v>
      </c>
      <c r="BO6" s="232" t="s">
        <v>390</v>
      </c>
      <c r="BP6" s="232" t="s">
        <v>389</v>
      </c>
      <c r="BQ6" s="232" t="s">
        <v>390</v>
      </c>
      <c r="BR6" s="232" t="s">
        <v>389</v>
      </c>
      <c r="BS6" s="232" t="s">
        <v>390</v>
      </c>
      <c r="BT6" s="232" t="s">
        <v>389</v>
      </c>
      <c r="BU6" s="232" t="s">
        <v>390</v>
      </c>
      <c r="BV6" s="6"/>
      <c r="BX6" s="232" t="s">
        <v>389</v>
      </c>
      <c r="BY6" s="232" t="s">
        <v>390</v>
      </c>
      <c r="BZ6" s="232" t="s">
        <v>389</v>
      </c>
      <c r="CA6" s="232" t="s">
        <v>390</v>
      </c>
      <c r="CB6" s="232" t="s">
        <v>389</v>
      </c>
      <c r="CC6" s="232" t="s">
        <v>390</v>
      </c>
      <c r="CD6" s="232" t="s">
        <v>389</v>
      </c>
      <c r="CE6" s="232" t="s">
        <v>390</v>
      </c>
      <c r="CF6" s="232" t="s">
        <v>389</v>
      </c>
      <c r="CG6" s="232" t="s">
        <v>390</v>
      </c>
      <c r="CH6" s="232" t="s">
        <v>389</v>
      </c>
      <c r="CI6" s="232" t="s">
        <v>390</v>
      </c>
      <c r="CJ6" s="232" t="s">
        <v>389</v>
      </c>
      <c r="CK6" s="232" t="s">
        <v>390</v>
      </c>
      <c r="CL6" s="326"/>
      <c r="CN6" s="232" t="s">
        <v>389</v>
      </c>
      <c r="CO6" s="232" t="s">
        <v>390</v>
      </c>
      <c r="CP6" s="232" t="s">
        <v>389</v>
      </c>
      <c r="CQ6" s="232" t="s">
        <v>390</v>
      </c>
      <c r="CR6" s="232" t="s">
        <v>389</v>
      </c>
      <c r="CS6" s="232" t="s">
        <v>390</v>
      </c>
      <c r="CT6" s="232" t="s">
        <v>389</v>
      </c>
      <c r="CU6" s="232" t="s">
        <v>390</v>
      </c>
      <c r="CV6" s="232" t="s">
        <v>389</v>
      </c>
      <c r="CW6" s="232" t="s">
        <v>390</v>
      </c>
      <c r="CX6" s="232" t="s">
        <v>389</v>
      </c>
      <c r="CY6" s="232" t="s">
        <v>390</v>
      </c>
      <c r="CZ6" s="232" t="s">
        <v>389</v>
      </c>
      <c r="DA6" s="232" t="s">
        <v>390</v>
      </c>
      <c r="DB6" s="326"/>
      <c r="DD6" s="232" t="s">
        <v>389</v>
      </c>
      <c r="DE6" s="232" t="s">
        <v>390</v>
      </c>
      <c r="DF6" s="232" t="s">
        <v>389</v>
      </c>
      <c r="DG6" s="232" t="s">
        <v>390</v>
      </c>
      <c r="DH6" s="232" t="s">
        <v>389</v>
      </c>
      <c r="DI6" s="232" t="s">
        <v>390</v>
      </c>
      <c r="DJ6" s="232" t="s">
        <v>389</v>
      </c>
      <c r="DK6" s="232" t="s">
        <v>390</v>
      </c>
      <c r="DL6" s="232" t="s">
        <v>389</v>
      </c>
      <c r="DM6" s="232" t="s">
        <v>390</v>
      </c>
      <c r="DN6" s="232" t="s">
        <v>389</v>
      </c>
      <c r="DO6" s="232" t="s">
        <v>390</v>
      </c>
      <c r="DP6" s="232" t="s">
        <v>389</v>
      </c>
      <c r="DQ6" s="232" t="s">
        <v>390</v>
      </c>
      <c r="DR6" s="326"/>
      <c r="DT6" s="232" t="s">
        <v>389</v>
      </c>
      <c r="DU6" s="232" t="s">
        <v>390</v>
      </c>
      <c r="DV6" s="232" t="s">
        <v>389</v>
      </c>
      <c r="DW6" s="232" t="s">
        <v>390</v>
      </c>
      <c r="DX6" s="232" t="s">
        <v>389</v>
      </c>
      <c r="DY6" s="232" t="s">
        <v>390</v>
      </c>
      <c r="DZ6" s="232" t="s">
        <v>389</v>
      </c>
      <c r="EA6" s="232" t="s">
        <v>390</v>
      </c>
      <c r="EB6" s="232" t="s">
        <v>389</v>
      </c>
      <c r="EC6" s="232" t="s">
        <v>390</v>
      </c>
      <c r="ED6" s="232" t="s">
        <v>389</v>
      </c>
      <c r="EE6" s="232" t="s">
        <v>390</v>
      </c>
      <c r="EF6" s="232" t="s">
        <v>389</v>
      </c>
      <c r="EG6" s="232" t="s">
        <v>390</v>
      </c>
      <c r="EH6" s="326"/>
    </row>
    <row r="7" spans="1:138" s="9" customFormat="1" ht="22" customHeight="1" x14ac:dyDescent="0.2">
      <c r="A7" s="1" t="s">
        <v>91</v>
      </c>
      <c r="B7" s="280" t="s">
        <v>953</v>
      </c>
      <c r="C7" s="3">
        <v>25</v>
      </c>
      <c r="D7" s="3">
        <v>24</v>
      </c>
      <c r="E7" s="3">
        <v>16</v>
      </c>
      <c r="F7" s="11">
        <v>1</v>
      </c>
      <c r="G7" s="9">
        <v>6</v>
      </c>
      <c r="H7" s="11"/>
      <c r="J7" s="10"/>
      <c r="K7" s="43" t="s">
        <v>953</v>
      </c>
      <c r="L7" s="236">
        <f>(25/65)*$X$7</f>
        <v>24.26923076923077</v>
      </c>
      <c r="M7" s="236">
        <f>(25/65)*$Y$7</f>
        <v>23.692307692307693</v>
      </c>
      <c r="N7" s="236">
        <f>(24/65)*$X$7</f>
        <v>23.298461538461542</v>
      </c>
      <c r="O7" s="236">
        <f>(24/65)*$Y$7</f>
        <v>22.744615384615386</v>
      </c>
      <c r="P7" s="236">
        <f>(15/65)*$X$7</f>
        <v>14.561538461538463</v>
      </c>
      <c r="Q7" s="236">
        <f>(15/65)*$Y$7</f>
        <v>14.215384615384616</v>
      </c>
      <c r="R7" s="235">
        <v>1</v>
      </c>
      <c r="S7" s="235">
        <v>1</v>
      </c>
      <c r="T7" s="235">
        <v>0</v>
      </c>
      <c r="U7" s="235">
        <v>0</v>
      </c>
      <c r="V7" s="235">
        <v>68</v>
      </c>
      <c r="W7" s="235">
        <v>66</v>
      </c>
      <c r="X7" s="235">
        <v>63.1</v>
      </c>
      <c r="Y7" s="235">
        <v>61.6</v>
      </c>
      <c r="Z7" s="10"/>
      <c r="AA7" s="43" t="s">
        <v>953</v>
      </c>
      <c r="AB7" s="236">
        <f>(25/65)*AN7</f>
        <v>22.23076923076923</v>
      </c>
      <c r="AC7" s="236">
        <f>(25/65)*AO7</f>
        <v>21.730769230769234</v>
      </c>
      <c r="AD7" s="236">
        <f>(24/65)*AN7</f>
        <v>21.341538461538462</v>
      </c>
      <c r="AE7" s="236">
        <f>(24/65)*AO7</f>
        <v>20.861538461538462</v>
      </c>
      <c r="AF7" s="236">
        <f>(15/65)*AN7</f>
        <v>13.338461538461539</v>
      </c>
      <c r="AG7" s="236">
        <f>(15/65)*AO7</f>
        <v>13.038461538461538</v>
      </c>
      <c r="AH7" s="235">
        <v>1</v>
      </c>
      <c r="AI7" s="235">
        <v>1</v>
      </c>
      <c r="AJ7" s="235">
        <v>0</v>
      </c>
      <c r="AK7" s="235">
        <v>0</v>
      </c>
      <c r="AL7" s="235">
        <v>0</v>
      </c>
      <c r="AM7" s="235">
        <v>0</v>
      </c>
      <c r="AN7" s="235">
        <v>57.8</v>
      </c>
      <c r="AO7" s="235">
        <v>56.5</v>
      </c>
      <c r="AP7" s="10"/>
      <c r="AQ7" s="43" t="str">
        <f t="shared" si="14"/>
        <v>Meetings</v>
      </c>
      <c r="AR7" s="236">
        <f>(25/65)*$X$7</f>
        <v>24.26923076923077</v>
      </c>
      <c r="AS7" s="236">
        <f>(25/65)*$Y$7</f>
        <v>23.692307692307693</v>
      </c>
      <c r="AT7" s="236">
        <f>(24/65)*$X$7</f>
        <v>23.298461538461542</v>
      </c>
      <c r="AU7" s="236">
        <f>(24/65)*$Y$7</f>
        <v>22.744615384615386</v>
      </c>
      <c r="AV7" s="236">
        <f>(15/65)*$X$7</f>
        <v>14.561538461538463</v>
      </c>
      <c r="AW7" s="236">
        <f>(15/65)*$Y$7</f>
        <v>14.215384615384616</v>
      </c>
      <c r="AX7" s="235">
        <v>1</v>
      </c>
      <c r="AY7" s="235">
        <v>1</v>
      </c>
      <c r="AZ7" s="235">
        <v>0</v>
      </c>
      <c r="BA7" s="235">
        <v>0</v>
      </c>
      <c r="BB7" s="235">
        <v>68</v>
      </c>
      <c r="BC7" s="235">
        <v>66</v>
      </c>
      <c r="BD7" s="235">
        <v>63.1</v>
      </c>
      <c r="BE7" s="235">
        <v>61.6</v>
      </c>
      <c r="BF7" s="10"/>
      <c r="BG7" s="43" t="s">
        <v>953</v>
      </c>
      <c r="BH7" s="236">
        <f>(25/65)*BT7</f>
        <v>22.23076923076923</v>
      </c>
      <c r="BI7" s="236">
        <f>(25/65)*BU7</f>
        <v>21.730769230769234</v>
      </c>
      <c r="BJ7" s="236">
        <f>(24/65)*BT7</f>
        <v>21.341538461538462</v>
      </c>
      <c r="BK7" s="236">
        <f>(24/65)*BU7</f>
        <v>20.861538461538462</v>
      </c>
      <c r="BL7" s="236">
        <f>(15/65)*BT7</f>
        <v>13.338461538461539</v>
      </c>
      <c r="BM7" s="236">
        <f>(15/65)*BU7</f>
        <v>13.038461538461538</v>
      </c>
      <c r="BN7" s="235">
        <v>1</v>
      </c>
      <c r="BO7" s="235">
        <v>1</v>
      </c>
      <c r="BP7" s="235">
        <v>0</v>
      </c>
      <c r="BQ7" s="235">
        <v>0</v>
      </c>
      <c r="BR7" s="235">
        <v>0</v>
      </c>
      <c r="BS7" s="235">
        <v>0</v>
      </c>
      <c r="BT7" s="235">
        <v>57.8</v>
      </c>
      <c r="BU7" s="235">
        <v>56.5</v>
      </c>
      <c r="BV7" s="10"/>
      <c r="BW7" s="43" t="s">
        <v>953</v>
      </c>
      <c r="BX7" s="324">
        <f>((25/65)*$X$7)+(P7/2)</f>
        <v>31.55</v>
      </c>
      <c r="BY7" s="324">
        <f>(25/65)*$Y$7+(Q7/2)</f>
        <v>30.8</v>
      </c>
      <c r="BZ7" s="324">
        <f>(24/65)*$X$7+(P7/2)</f>
        <v>30.579230769230772</v>
      </c>
      <c r="CA7" s="324">
        <f>(24/65)*$Y$7+(Q7/2)</f>
        <v>29.852307692307694</v>
      </c>
      <c r="CB7" s="324">
        <v>0</v>
      </c>
      <c r="CC7" s="324">
        <v>0</v>
      </c>
      <c r="CD7" s="235">
        <v>1</v>
      </c>
      <c r="CE7" s="235">
        <v>1</v>
      </c>
      <c r="CF7" s="235">
        <v>0</v>
      </c>
      <c r="CG7" s="235">
        <v>0</v>
      </c>
      <c r="CH7" s="235">
        <v>0</v>
      </c>
      <c r="CI7" s="235">
        <v>0</v>
      </c>
      <c r="CJ7" s="235">
        <v>63.1</v>
      </c>
      <c r="CK7" s="235">
        <v>61.6</v>
      </c>
      <c r="CL7" s="11"/>
      <c r="CM7" s="43" t="s">
        <v>953</v>
      </c>
      <c r="CN7" s="324">
        <f>((25/65)*$AN$7)+(AF7/2)</f>
        <v>28.9</v>
      </c>
      <c r="CO7" s="324">
        <f>(25/65)*$AO$7+(AG7/2)</f>
        <v>28.250000000000004</v>
      </c>
      <c r="CP7" s="324">
        <f>(24/65)*$AN$7+(AF7/2)</f>
        <v>28.010769230769231</v>
      </c>
      <c r="CQ7" s="324">
        <f>(24/65)*$AO$7+(AG7/2)</f>
        <v>27.380769230769232</v>
      </c>
      <c r="CR7" s="324">
        <v>0</v>
      </c>
      <c r="CS7" s="324">
        <v>0</v>
      </c>
      <c r="CT7" s="235">
        <v>1</v>
      </c>
      <c r="CU7" s="235">
        <v>1</v>
      </c>
      <c r="CV7" s="235">
        <v>0</v>
      </c>
      <c r="CW7" s="235">
        <v>0</v>
      </c>
      <c r="CX7" s="235">
        <v>68</v>
      </c>
      <c r="CY7" s="235">
        <v>66</v>
      </c>
      <c r="CZ7" s="235">
        <v>57.8</v>
      </c>
      <c r="DA7" s="235">
        <v>56.5</v>
      </c>
      <c r="DB7" s="11"/>
      <c r="DC7" s="43" t="s">
        <v>953</v>
      </c>
      <c r="DD7" s="324">
        <f>((25/65)*$X$7)+(AV7/2)</f>
        <v>31.55</v>
      </c>
      <c r="DE7" s="324">
        <f>(25/65)*$Y$7+(AW7/2)</f>
        <v>30.8</v>
      </c>
      <c r="DF7" s="324">
        <f>(24/65)*$X$7+(AV7/2)</f>
        <v>30.579230769230772</v>
      </c>
      <c r="DG7" s="324">
        <f>(24/65)*$Y$7+(AW7/2)</f>
        <v>29.852307692307694</v>
      </c>
      <c r="DH7" s="324">
        <v>0</v>
      </c>
      <c r="DI7" s="324">
        <v>0</v>
      </c>
      <c r="DJ7" s="235">
        <v>1</v>
      </c>
      <c r="DK7" s="235">
        <v>1</v>
      </c>
      <c r="DL7" s="235">
        <v>0</v>
      </c>
      <c r="DM7" s="235">
        <v>0</v>
      </c>
      <c r="DN7" s="235">
        <v>68</v>
      </c>
      <c r="DO7" s="235">
        <v>66</v>
      </c>
      <c r="DP7" s="235">
        <v>63.1</v>
      </c>
      <c r="DQ7" s="235">
        <v>61.6</v>
      </c>
      <c r="DR7" s="11"/>
      <c r="DS7" s="43" t="s">
        <v>953</v>
      </c>
      <c r="DT7" s="324">
        <v>28.9</v>
      </c>
      <c r="DU7" s="324">
        <v>28.250000000000004</v>
      </c>
      <c r="DV7" s="324">
        <v>28.010769230769231</v>
      </c>
      <c r="DW7" s="324">
        <v>27.380769230769232</v>
      </c>
      <c r="DX7" s="324">
        <v>0</v>
      </c>
      <c r="DY7" s="324">
        <v>0</v>
      </c>
      <c r="DZ7" s="235">
        <v>1</v>
      </c>
      <c r="EA7" s="235">
        <v>1</v>
      </c>
      <c r="EB7" s="235">
        <v>0</v>
      </c>
      <c r="EC7" s="235">
        <v>0</v>
      </c>
      <c r="ED7" s="235">
        <v>68</v>
      </c>
      <c r="EE7" s="235">
        <v>66</v>
      </c>
      <c r="EF7" s="235">
        <v>57.8</v>
      </c>
      <c r="EG7" s="235">
        <v>56.5</v>
      </c>
      <c r="EH7" s="11"/>
    </row>
    <row r="8" spans="1:138" x14ac:dyDescent="0.15">
      <c r="B8" s="280" t="s">
        <v>680</v>
      </c>
      <c r="C8" s="3">
        <v>208</v>
      </c>
      <c r="D8" s="3">
        <v>201</v>
      </c>
      <c r="E8" s="3">
        <v>129</v>
      </c>
      <c r="F8" s="13">
        <v>8</v>
      </c>
      <c r="G8" s="3">
        <v>30</v>
      </c>
      <c r="H8" s="13"/>
      <c r="J8" s="12"/>
      <c r="K8" s="43" t="s">
        <v>680</v>
      </c>
      <c r="L8" s="237">
        <f>(25/65)*$X$8</f>
        <v>201.53846153846155</v>
      </c>
      <c r="M8" s="237">
        <f>(25/65)*$Y$8</f>
        <v>196.92307692307693</v>
      </c>
      <c r="N8" s="237">
        <f>(24/65)*$X$8</f>
        <v>193.4769230769231</v>
      </c>
      <c r="O8" s="237">
        <f>(24/65)*$Y$8</f>
        <v>189.04615384615386</v>
      </c>
      <c r="P8" s="237">
        <f>(15/65)*$X$8</f>
        <v>120.92307692307693</v>
      </c>
      <c r="Q8" s="237">
        <f>(15/65)*$Y$8</f>
        <v>118.15384615384616</v>
      </c>
      <c r="R8" s="3">
        <v>8</v>
      </c>
      <c r="S8" s="3">
        <v>8</v>
      </c>
      <c r="T8" s="3">
        <v>0</v>
      </c>
      <c r="U8" s="3">
        <v>0</v>
      </c>
      <c r="V8" s="3">
        <v>540</v>
      </c>
      <c r="W8" s="3">
        <v>528</v>
      </c>
      <c r="X8" s="3">
        <v>524</v>
      </c>
      <c r="Y8" s="3">
        <v>512</v>
      </c>
      <c r="Z8" s="12"/>
      <c r="AA8" s="43" t="s">
        <v>680</v>
      </c>
      <c r="AB8" s="237">
        <f>(25/65)*AN8</f>
        <v>184.61538461538461</v>
      </c>
      <c r="AC8" s="237">
        <f>(25/65)*AO8</f>
        <v>180.38461538461539</v>
      </c>
      <c r="AD8" s="237">
        <f>(24/65)*AN8</f>
        <v>177.23076923076923</v>
      </c>
      <c r="AE8" s="237">
        <f>(24/65)*AO8</f>
        <v>173.16923076923078</v>
      </c>
      <c r="AF8" s="237">
        <f>(15/65)*AN8</f>
        <v>110.76923076923077</v>
      </c>
      <c r="AG8" s="237">
        <f>(15/65)*AO8</f>
        <v>108.23076923076924</v>
      </c>
      <c r="AH8" s="3">
        <v>8</v>
      </c>
      <c r="AI8" s="3">
        <v>8</v>
      </c>
      <c r="AJ8" s="3">
        <v>0</v>
      </c>
      <c r="AK8" s="3">
        <v>0</v>
      </c>
      <c r="AL8" s="3">
        <v>0</v>
      </c>
      <c r="AM8" s="3">
        <v>0</v>
      </c>
      <c r="AN8" s="3">
        <v>480</v>
      </c>
      <c r="AO8" s="3">
        <v>469</v>
      </c>
      <c r="AP8" s="12"/>
      <c r="AQ8" s="43" t="str">
        <f t="shared" si="14"/>
        <v>Races</v>
      </c>
      <c r="AR8" s="237">
        <f>(25/65)*$X$8</f>
        <v>201.53846153846155</v>
      </c>
      <c r="AS8" s="237">
        <f>(25/65)*$Y$8</f>
        <v>196.92307692307693</v>
      </c>
      <c r="AT8" s="237">
        <f>(24/65)*$X$8</f>
        <v>193.4769230769231</v>
      </c>
      <c r="AU8" s="237">
        <f>(24/65)*$Y$8</f>
        <v>189.04615384615386</v>
      </c>
      <c r="AV8" s="237">
        <f>(15/65)*$X$8</f>
        <v>120.92307692307693</v>
      </c>
      <c r="AW8" s="237">
        <f>(15/65)*$Y$8</f>
        <v>118.15384615384616</v>
      </c>
      <c r="AX8" s="301">
        <v>8</v>
      </c>
      <c r="AY8" s="301">
        <v>8</v>
      </c>
      <c r="AZ8" s="301">
        <v>0</v>
      </c>
      <c r="BA8" s="301">
        <v>0</v>
      </c>
      <c r="BB8" s="301">
        <v>540</v>
      </c>
      <c r="BC8" s="301">
        <v>528</v>
      </c>
      <c r="BD8" s="301">
        <v>524</v>
      </c>
      <c r="BE8" s="301">
        <v>512</v>
      </c>
      <c r="BF8" s="12"/>
      <c r="BG8" s="43" t="s">
        <v>680</v>
      </c>
      <c r="BH8" s="237">
        <f>(25/65)*BT8</f>
        <v>184.61538461538461</v>
      </c>
      <c r="BI8" s="237">
        <f>(25/65)*BU8</f>
        <v>180.38461538461539</v>
      </c>
      <c r="BJ8" s="237">
        <f>(24/65)*BT8</f>
        <v>177.23076923076923</v>
      </c>
      <c r="BK8" s="237">
        <f>(24/65)*BU8</f>
        <v>173.16923076923078</v>
      </c>
      <c r="BL8" s="237">
        <f>(15/65)*BT8</f>
        <v>110.76923076923077</v>
      </c>
      <c r="BM8" s="237">
        <f>(15/65)*BU8</f>
        <v>108.23076923076924</v>
      </c>
      <c r="BN8" s="3">
        <v>8</v>
      </c>
      <c r="BO8" s="3">
        <v>8</v>
      </c>
      <c r="BP8" s="3">
        <v>0</v>
      </c>
      <c r="BQ8" s="3">
        <v>0</v>
      </c>
      <c r="BR8" s="3">
        <v>0</v>
      </c>
      <c r="BS8" s="3">
        <v>0</v>
      </c>
      <c r="BT8" s="3">
        <v>480</v>
      </c>
      <c r="BU8" s="3">
        <v>469</v>
      </c>
      <c r="BV8" s="12"/>
      <c r="BW8" s="43" t="s">
        <v>680</v>
      </c>
      <c r="BX8" s="325">
        <f>((25/65)*$X$8)+(P8/2)</f>
        <v>262</v>
      </c>
      <c r="BY8" s="325">
        <f>(25/65)*$Y$8+(Q8/2)</f>
        <v>256</v>
      </c>
      <c r="BZ8" s="325">
        <f>(24/65)*$X$8+(P8/2)</f>
        <v>253.93846153846158</v>
      </c>
      <c r="CA8" s="325">
        <f>(24/65)*$Y$8+(Q8/2)</f>
        <v>248.12307692307695</v>
      </c>
      <c r="CB8" s="325">
        <v>0</v>
      </c>
      <c r="CC8" s="325">
        <v>0</v>
      </c>
      <c r="CD8" s="3">
        <v>8</v>
      </c>
      <c r="CE8" s="3">
        <v>8</v>
      </c>
      <c r="CF8" s="3">
        <v>0</v>
      </c>
      <c r="CG8" s="3">
        <v>0</v>
      </c>
      <c r="CH8" s="3">
        <v>0</v>
      </c>
      <c r="CI8" s="3">
        <v>0</v>
      </c>
      <c r="CJ8" s="3">
        <v>524</v>
      </c>
      <c r="CK8" s="3">
        <v>512</v>
      </c>
      <c r="CL8" s="13"/>
      <c r="CM8" s="43" t="s">
        <v>680</v>
      </c>
      <c r="CN8" s="325">
        <f>((25/65)*$AN$8)+(AF8/2)</f>
        <v>240</v>
      </c>
      <c r="CO8" s="325">
        <f>(25/65)*$AO$8+(AG8/2)</f>
        <v>234.5</v>
      </c>
      <c r="CP8" s="325">
        <f>(24/65)*$AN$8+(AF8/2)</f>
        <v>232.61538461538461</v>
      </c>
      <c r="CQ8" s="325">
        <f>(24/65)*$AO$8+(AG8/2)</f>
        <v>227.28461538461539</v>
      </c>
      <c r="CR8" s="325">
        <v>0</v>
      </c>
      <c r="CS8" s="325">
        <v>0</v>
      </c>
      <c r="CT8" s="3">
        <v>8</v>
      </c>
      <c r="CU8" s="3">
        <v>8</v>
      </c>
      <c r="CV8" s="3">
        <v>0</v>
      </c>
      <c r="CW8" s="3">
        <v>0</v>
      </c>
      <c r="CX8" s="3">
        <v>540</v>
      </c>
      <c r="CY8" s="3">
        <v>528</v>
      </c>
      <c r="CZ8" s="3">
        <v>480</v>
      </c>
      <c r="DA8" s="3">
        <v>469</v>
      </c>
      <c r="DB8" s="13"/>
      <c r="DC8" s="43" t="s">
        <v>680</v>
      </c>
      <c r="DD8" s="325">
        <f>((25/65)*$X$8)+(AV8/2)</f>
        <v>262</v>
      </c>
      <c r="DE8" s="325">
        <f>(25/65)*$Y$8+(AW8/2)</f>
        <v>256</v>
      </c>
      <c r="DF8" s="325">
        <f>(24/65)*$X$8+(AV8/2)</f>
        <v>253.93846153846158</v>
      </c>
      <c r="DG8" s="325">
        <f>(24/65)*$Y$8+(AW8/2)</f>
        <v>248.12307692307695</v>
      </c>
      <c r="DH8" s="325">
        <v>0</v>
      </c>
      <c r="DI8" s="325">
        <v>0</v>
      </c>
      <c r="DJ8" s="3">
        <v>8</v>
      </c>
      <c r="DK8" s="3">
        <v>8</v>
      </c>
      <c r="DL8" s="3">
        <v>0</v>
      </c>
      <c r="DM8" s="3">
        <v>0</v>
      </c>
      <c r="DN8" s="3">
        <v>540</v>
      </c>
      <c r="DO8" s="3">
        <v>528</v>
      </c>
      <c r="DP8" s="3">
        <v>524</v>
      </c>
      <c r="DQ8" s="3">
        <v>512</v>
      </c>
      <c r="DR8" s="13"/>
      <c r="DS8" s="43" t="s">
        <v>680</v>
      </c>
      <c r="DT8" s="325">
        <v>240</v>
      </c>
      <c r="DU8" s="325">
        <v>234.5</v>
      </c>
      <c r="DV8" s="325">
        <v>232.61538461538461</v>
      </c>
      <c r="DW8" s="325">
        <v>227.28461538461539</v>
      </c>
      <c r="DX8" s="325">
        <v>0</v>
      </c>
      <c r="DY8" s="325">
        <v>0</v>
      </c>
      <c r="DZ8" s="3">
        <v>8</v>
      </c>
      <c r="EA8" s="3">
        <v>8</v>
      </c>
      <c r="EB8" s="3">
        <v>0</v>
      </c>
      <c r="EC8" s="3">
        <v>0</v>
      </c>
      <c r="ED8" s="3">
        <v>540</v>
      </c>
      <c r="EE8" s="3">
        <v>528</v>
      </c>
      <c r="EF8" s="3">
        <v>480</v>
      </c>
      <c r="EG8" s="3">
        <v>469</v>
      </c>
      <c r="EH8" s="13"/>
    </row>
    <row r="9" spans="1:138" s="14" customFormat="1" ht="14" hidden="1" customHeight="1" outlineLevel="1" x14ac:dyDescent="0.15">
      <c r="A9" s="14" t="s">
        <v>308</v>
      </c>
      <c r="B9" s="14" t="s">
        <v>137</v>
      </c>
      <c r="C9" s="15"/>
      <c r="D9" s="15"/>
      <c r="E9" s="15"/>
      <c r="F9" s="17"/>
      <c r="G9" s="15"/>
      <c r="H9" s="17"/>
      <c r="I9" s="15"/>
      <c r="J9" s="16"/>
      <c r="L9" s="15"/>
      <c r="M9" s="15"/>
      <c r="N9" s="15"/>
      <c r="O9" s="15"/>
      <c r="P9" s="15"/>
      <c r="Q9" s="15"/>
      <c r="R9" s="17"/>
      <c r="S9" s="17"/>
      <c r="T9" s="15"/>
      <c r="U9" s="15"/>
      <c r="V9" s="17"/>
      <c r="W9" s="17"/>
      <c r="X9" s="15"/>
      <c r="Y9" s="15"/>
      <c r="Z9" s="16"/>
      <c r="AA9" s="14" t="s">
        <v>137</v>
      </c>
      <c r="AB9" s="15"/>
      <c r="AC9" s="15"/>
      <c r="AD9" s="15"/>
      <c r="AE9" s="15"/>
      <c r="AF9" s="15"/>
      <c r="AG9" s="15"/>
      <c r="AH9" s="17"/>
      <c r="AI9" s="17"/>
      <c r="AJ9" s="15"/>
      <c r="AK9" s="15"/>
      <c r="AL9" s="17"/>
      <c r="AM9" s="17"/>
      <c r="AN9" s="17"/>
      <c r="AO9" s="15"/>
      <c r="AP9" s="16"/>
      <c r="AQ9" s="14" t="str">
        <f t="shared" si="14"/>
        <v>Catering Income</v>
      </c>
      <c r="AR9" s="15">
        <f t="shared" si="0"/>
        <v>0</v>
      </c>
      <c r="AS9" s="15">
        <f t="shared" ref="AS9:AS70" si="15">AC9</f>
        <v>0</v>
      </c>
      <c r="AT9" s="15">
        <f t="shared" si="2"/>
        <v>0</v>
      </c>
      <c r="AU9" s="15">
        <f t="shared" ref="AU9:AU70" si="16">AE9</f>
        <v>0</v>
      </c>
      <c r="AV9" s="15">
        <f t="shared" si="4"/>
        <v>0</v>
      </c>
      <c r="AW9" s="15">
        <f t="shared" si="5"/>
        <v>0</v>
      </c>
      <c r="AX9" s="17">
        <f t="shared" si="6"/>
        <v>0</v>
      </c>
      <c r="AY9" s="17">
        <f t="shared" si="7"/>
        <v>0</v>
      </c>
      <c r="AZ9" s="15">
        <f t="shared" si="8"/>
        <v>0</v>
      </c>
      <c r="BA9" s="15">
        <f t="shared" si="9"/>
        <v>0</v>
      </c>
      <c r="BB9" s="17">
        <f t="shared" si="10"/>
        <v>0</v>
      </c>
      <c r="BC9" s="17">
        <f t="shared" si="11"/>
        <v>0</v>
      </c>
      <c r="BD9" s="17"/>
      <c r="BE9" s="15"/>
      <c r="BF9" s="16"/>
      <c r="BG9" s="14" t="s">
        <v>137</v>
      </c>
      <c r="BH9" s="15"/>
      <c r="BI9" s="15"/>
      <c r="BJ9" s="15"/>
      <c r="BK9" s="15"/>
      <c r="BL9" s="15"/>
      <c r="BM9" s="15"/>
      <c r="BN9" s="17"/>
      <c r="BO9" s="17"/>
      <c r="BP9" s="15"/>
      <c r="BQ9" s="15"/>
      <c r="BR9" s="17"/>
      <c r="BS9" s="17"/>
      <c r="BT9" s="17"/>
      <c r="BU9" s="15"/>
      <c r="BV9" s="16"/>
      <c r="CL9" s="13"/>
      <c r="DB9" s="13"/>
      <c r="DR9" s="13"/>
      <c r="EH9" s="13"/>
    </row>
    <row r="10" spans="1:138" s="14" customFormat="1" ht="14" hidden="1" customHeight="1" outlineLevel="1" x14ac:dyDescent="0.15">
      <c r="B10" s="14" t="s">
        <v>0</v>
      </c>
      <c r="C10" s="15">
        <v>470757</v>
      </c>
      <c r="D10" s="15"/>
      <c r="E10" s="15"/>
      <c r="F10" s="17"/>
      <c r="G10" s="15"/>
      <c r="H10" s="17"/>
      <c r="I10" s="15"/>
      <c r="J10" s="16"/>
      <c r="K10" s="14" t="s">
        <v>0</v>
      </c>
      <c r="L10" s="15">
        <v>470757</v>
      </c>
      <c r="M10" s="15"/>
      <c r="N10" s="15"/>
      <c r="O10" s="15"/>
      <c r="P10" s="15"/>
      <c r="Q10" s="15"/>
      <c r="R10" s="17"/>
      <c r="S10" s="17"/>
      <c r="T10" s="15"/>
      <c r="U10" s="15"/>
      <c r="V10" s="17"/>
      <c r="W10" s="17"/>
      <c r="X10" s="15"/>
      <c r="Y10" s="15"/>
      <c r="Z10" s="16"/>
      <c r="AA10" s="14" t="s">
        <v>0</v>
      </c>
      <c r="AB10" s="15">
        <v>470757</v>
      </c>
      <c r="AC10" s="15"/>
      <c r="AD10" s="15"/>
      <c r="AE10" s="15"/>
      <c r="AF10" s="15"/>
      <c r="AG10" s="15"/>
      <c r="AH10" s="17"/>
      <c r="AI10" s="17"/>
      <c r="AJ10" s="15"/>
      <c r="AK10" s="15"/>
      <c r="AL10" s="17"/>
      <c r="AM10" s="17"/>
      <c r="AN10" s="17"/>
      <c r="AO10" s="15"/>
      <c r="AP10" s="16"/>
      <c r="AQ10" s="14" t="str">
        <f t="shared" si="14"/>
        <v>Catering revenue</v>
      </c>
      <c r="AR10" s="15">
        <f t="shared" si="0"/>
        <v>470757</v>
      </c>
      <c r="AS10" s="15">
        <f t="shared" si="15"/>
        <v>0</v>
      </c>
      <c r="AT10" s="15">
        <f t="shared" si="2"/>
        <v>0</v>
      </c>
      <c r="AU10" s="15">
        <f t="shared" si="16"/>
        <v>0</v>
      </c>
      <c r="AV10" s="15">
        <f t="shared" si="4"/>
        <v>0</v>
      </c>
      <c r="AW10" s="15">
        <f t="shared" si="5"/>
        <v>0</v>
      </c>
      <c r="AX10" s="17">
        <f t="shared" si="6"/>
        <v>0</v>
      </c>
      <c r="AY10" s="17">
        <f t="shared" si="7"/>
        <v>0</v>
      </c>
      <c r="AZ10" s="15">
        <f t="shared" si="8"/>
        <v>0</v>
      </c>
      <c r="BA10" s="15">
        <f t="shared" si="9"/>
        <v>0</v>
      </c>
      <c r="BB10" s="17">
        <f t="shared" si="10"/>
        <v>0</v>
      </c>
      <c r="BC10" s="17">
        <f t="shared" si="11"/>
        <v>0</v>
      </c>
      <c r="BD10" s="17"/>
      <c r="BE10" s="15"/>
      <c r="BF10" s="16"/>
      <c r="BG10" s="14" t="s">
        <v>0</v>
      </c>
      <c r="BH10" s="15">
        <v>470757</v>
      </c>
      <c r="BI10" s="15"/>
      <c r="BJ10" s="15"/>
      <c r="BK10" s="15"/>
      <c r="BL10" s="15"/>
      <c r="BM10" s="15"/>
      <c r="BN10" s="17"/>
      <c r="BO10" s="17"/>
      <c r="BP10" s="15"/>
      <c r="BQ10" s="15"/>
      <c r="BR10" s="17"/>
      <c r="BS10" s="17"/>
      <c r="BT10" s="17"/>
      <c r="BU10" s="15"/>
      <c r="BV10" s="16"/>
      <c r="BW10" s="14" t="s">
        <v>0</v>
      </c>
      <c r="BX10" s="15">
        <v>470757</v>
      </c>
      <c r="CL10" s="13"/>
      <c r="CM10" s="14" t="s">
        <v>0</v>
      </c>
      <c r="CN10" s="15">
        <v>470757</v>
      </c>
      <c r="DB10" s="13"/>
      <c r="DC10" s="14" t="s">
        <v>0</v>
      </c>
      <c r="DD10" s="15">
        <v>470757</v>
      </c>
      <c r="DR10" s="13"/>
      <c r="DS10" s="14" t="s">
        <v>0</v>
      </c>
      <c r="DT10" s="15">
        <v>470757</v>
      </c>
      <c r="EH10" s="13"/>
    </row>
    <row r="11" spans="1:138" s="14" customFormat="1" ht="14" hidden="1" customHeight="1" outlineLevel="1" x14ac:dyDescent="0.15">
      <c r="B11" s="14" t="s">
        <v>218</v>
      </c>
      <c r="C11" s="15"/>
      <c r="D11" s="15"/>
      <c r="E11" s="15"/>
      <c r="F11" s="17"/>
      <c r="G11" s="15"/>
      <c r="H11" s="17"/>
      <c r="I11" s="15"/>
      <c r="J11" s="16"/>
      <c r="K11" s="14" t="s">
        <v>218</v>
      </c>
      <c r="L11" s="15"/>
      <c r="M11" s="15"/>
      <c r="N11" s="15"/>
      <c r="O11" s="15"/>
      <c r="P11" s="15"/>
      <c r="Q11" s="15"/>
      <c r="R11" s="17"/>
      <c r="S11" s="17"/>
      <c r="T11" s="15"/>
      <c r="U11" s="15"/>
      <c r="V11" s="17"/>
      <c r="W11" s="17"/>
      <c r="X11" s="15"/>
      <c r="Y11" s="15"/>
      <c r="Z11" s="16"/>
      <c r="AA11" s="14" t="s">
        <v>218</v>
      </c>
      <c r="AB11" s="15"/>
      <c r="AC11" s="15"/>
      <c r="AD11" s="15"/>
      <c r="AE11" s="15"/>
      <c r="AF11" s="15"/>
      <c r="AG11" s="15"/>
      <c r="AH11" s="17"/>
      <c r="AI11" s="17"/>
      <c r="AJ11" s="15"/>
      <c r="AK11" s="15"/>
      <c r="AL11" s="17"/>
      <c r="AM11" s="17"/>
      <c r="AN11" s="17"/>
      <c r="AO11" s="15"/>
      <c r="AP11" s="16"/>
      <c r="AQ11" s="14" t="str">
        <f t="shared" si="14"/>
        <v>Coffee Sales</v>
      </c>
      <c r="AR11" s="15">
        <f t="shared" si="0"/>
        <v>0</v>
      </c>
      <c r="AS11" s="15">
        <f t="shared" si="15"/>
        <v>0</v>
      </c>
      <c r="AT11" s="15">
        <f t="shared" si="2"/>
        <v>0</v>
      </c>
      <c r="AU11" s="15">
        <f t="shared" si="16"/>
        <v>0</v>
      </c>
      <c r="AV11" s="15">
        <f t="shared" si="4"/>
        <v>0</v>
      </c>
      <c r="AW11" s="15">
        <f t="shared" si="5"/>
        <v>0</v>
      </c>
      <c r="AX11" s="17">
        <f t="shared" si="6"/>
        <v>0</v>
      </c>
      <c r="AY11" s="17">
        <f t="shared" si="7"/>
        <v>0</v>
      </c>
      <c r="AZ11" s="15">
        <f t="shared" si="8"/>
        <v>0</v>
      </c>
      <c r="BA11" s="15">
        <f t="shared" si="9"/>
        <v>0</v>
      </c>
      <c r="BB11" s="17">
        <f t="shared" si="10"/>
        <v>0</v>
      </c>
      <c r="BC11" s="17">
        <f t="shared" si="11"/>
        <v>0</v>
      </c>
      <c r="BD11" s="17"/>
      <c r="BE11" s="15"/>
      <c r="BF11" s="16"/>
      <c r="BG11" s="14" t="s">
        <v>218</v>
      </c>
      <c r="BH11" s="15"/>
      <c r="BI11" s="15"/>
      <c r="BJ11" s="15"/>
      <c r="BK11" s="15"/>
      <c r="BL11" s="15"/>
      <c r="BM11" s="15"/>
      <c r="BN11" s="17"/>
      <c r="BO11" s="17"/>
      <c r="BP11" s="15"/>
      <c r="BQ11" s="15"/>
      <c r="BR11" s="17"/>
      <c r="BS11" s="17"/>
      <c r="BT11" s="17"/>
      <c r="BU11" s="15"/>
      <c r="BV11" s="16"/>
      <c r="BW11" s="14" t="s">
        <v>218</v>
      </c>
      <c r="CL11" s="13"/>
      <c r="CM11" s="14" t="s">
        <v>218</v>
      </c>
      <c r="DB11" s="13"/>
      <c r="DC11" s="14" t="s">
        <v>218</v>
      </c>
      <c r="DR11" s="13"/>
      <c r="DS11" s="14" t="s">
        <v>218</v>
      </c>
      <c r="EH11" s="13"/>
    </row>
    <row r="12" spans="1:138" s="14" customFormat="1" ht="14" hidden="1" customHeight="1" outlineLevel="1" x14ac:dyDescent="0.15">
      <c r="B12" s="14" t="s">
        <v>94</v>
      </c>
      <c r="C12" s="15"/>
      <c r="D12" s="15"/>
      <c r="E12" s="15"/>
      <c r="F12" s="17"/>
      <c r="G12" s="15"/>
      <c r="H12" s="17"/>
      <c r="I12" s="15"/>
      <c r="J12" s="16"/>
      <c r="K12" s="14" t="s">
        <v>94</v>
      </c>
      <c r="L12" s="15"/>
      <c r="M12" s="15"/>
      <c r="N12" s="15"/>
      <c r="O12" s="15"/>
      <c r="P12" s="15"/>
      <c r="Q12" s="15"/>
      <c r="R12" s="17"/>
      <c r="S12" s="17"/>
      <c r="T12" s="15"/>
      <c r="U12" s="15"/>
      <c r="V12" s="17"/>
      <c r="W12" s="17"/>
      <c r="X12" s="15"/>
      <c r="Y12" s="15"/>
      <c r="Z12" s="16"/>
      <c r="AA12" s="14" t="s">
        <v>94</v>
      </c>
      <c r="AB12" s="15"/>
      <c r="AC12" s="15"/>
      <c r="AD12" s="15"/>
      <c r="AE12" s="15"/>
      <c r="AF12" s="15"/>
      <c r="AG12" s="15"/>
      <c r="AH12" s="17"/>
      <c r="AI12" s="17"/>
      <c r="AJ12" s="15"/>
      <c r="AK12" s="15"/>
      <c r="AL12" s="17"/>
      <c r="AM12" s="17"/>
      <c r="AN12" s="17"/>
      <c r="AO12" s="15"/>
      <c r="AP12" s="16"/>
      <c r="AQ12" s="14" t="str">
        <f t="shared" si="14"/>
        <v>Food Sales</v>
      </c>
      <c r="AR12" s="15">
        <f t="shared" si="0"/>
        <v>0</v>
      </c>
      <c r="AS12" s="15">
        <f t="shared" si="15"/>
        <v>0</v>
      </c>
      <c r="AT12" s="15">
        <f t="shared" si="2"/>
        <v>0</v>
      </c>
      <c r="AU12" s="15">
        <f t="shared" si="16"/>
        <v>0</v>
      </c>
      <c r="AV12" s="15">
        <f t="shared" si="4"/>
        <v>0</v>
      </c>
      <c r="AW12" s="15">
        <f t="shared" si="5"/>
        <v>0</v>
      </c>
      <c r="AX12" s="17">
        <f t="shared" si="6"/>
        <v>0</v>
      </c>
      <c r="AY12" s="17">
        <f t="shared" si="7"/>
        <v>0</v>
      </c>
      <c r="AZ12" s="15">
        <f t="shared" si="8"/>
        <v>0</v>
      </c>
      <c r="BA12" s="15">
        <f t="shared" si="9"/>
        <v>0</v>
      </c>
      <c r="BB12" s="17">
        <f t="shared" si="10"/>
        <v>0</v>
      </c>
      <c r="BC12" s="17">
        <f t="shared" si="11"/>
        <v>0</v>
      </c>
      <c r="BD12" s="17"/>
      <c r="BE12" s="15"/>
      <c r="BF12" s="16"/>
      <c r="BG12" s="14" t="s">
        <v>94</v>
      </c>
      <c r="BH12" s="15"/>
      <c r="BI12" s="15"/>
      <c r="BJ12" s="15"/>
      <c r="BK12" s="15"/>
      <c r="BL12" s="15"/>
      <c r="BM12" s="15"/>
      <c r="BN12" s="17"/>
      <c r="BO12" s="17"/>
      <c r="BP12" s="15"/>
      <c r="BQ12" s="15"/>
      <c r="BR12" s="17"/>
      <c r="BS12" s="17"/>
      <c r="BT12" s="17"/>
      <c r="BU12" s="15"/>
      <c r="BV12" s="16"/>
      <c r="BW12" s="14" t="s">
        <v>94</v>
      </c>
      <c r="CL12" s="13"/>
      <c r="CM12" s="14" t="s">
        <v>94</v>
      </c>
      <c r="DB12" s="13"/>
      <c r="DC12" s="14" t="s">
        <v>94</v>
      </c>
      <c r="DR12" s="13"/>
      <c r="DS12" s="14" t="s">
        <v>94</v>
      </c>
      <c r="EH12" s="13"/>
    </row>
    <row r="13" spans="1:138" s="14" customFormat="1" ht="14" hidden="1" customHeight="1" outlineLevel="1" x14ac:dyDescent="0.15">
      <c r="B13" s="14" t="s">
        <v>172</v>
      </c>
      <c r="C13" s="15"/>
      <c r="D13" s="15"/>
      <c r="E13" s="15"/>
      <c r="F13" s="17"/>
      <c r="G13" s="15"/>
      <c r="H13" s="17"/>
      <c r="I13" s="15"/>
      <c r="J13" s="16"/>
      <c r="K13" s="14" t="s">
        <v>172</v>
      </c>
      <c r="L13" s="15"/>
      <c r="M13" s="15"/>
      <c r="N13" s="15"/>
      <c r="O13" s="15"/>
      <c r="P13" s="15"/>
      <c r="Q13" s="15"/>
      <c r="R13" s="17"/>
      <c r="S13" s="17"/>
      <c r="T13" s="15"/>
      <c r="U13" s="15"/>
      <c r="V13" s="17"/>
      <c r="W13" s="17"/>
      <c r="X13" s="15"/>
      <c r="Y13" s="15"/>
      <c r="Z13" s="16"/>
      <c r="AA13" s="14" t="s">
        <v>172</v>
      </c>
      <c r="AB13" s="15"/>
      <c r="AC13" s="15"/>
      <c r="AD13" s="15"/>
      <c r="AE13" s="15"/>
      <c r="AF13" s="15"/>
      <c r="AG13" s="15"/>
      <c r="AH13" s="17"/>
      <c r="AI13" s="17"/>
      <c r="AJ13" s="15"/>
      <c r="AK13" s="15"/>
      <c r="AL13" s="17"/>
      <c r="AM13" s="17"/>
      <c r="AN13" s="17"/>
      <c r="AO13" s="15"/>
      <c r="AP13" s="16"/>
      <c r="AQ13" s="14" t="str">
        <f t="shared" si="14"/>
        <v>Kisok takings</v>
      </c>
      <c r="AR13" s="15">
        <f t="shared" si="0"/>
        <v>0</v>
      </c>
      <c r="AS13" s="15">
        <f t="shared" si="15"/>
        <v>0</v>
      </c>
      <c r="AT13" s="15">
        <f t="shared" si="2"/>
        <v>0</v>
      </c>
      <c r="AU13" s="15">
        <f t="shared" si="16"/>
        <v>0</v>
      </c>
      <c r="AV13" s="15">
        <f t="shared" si="4"/>
        <v>0</v>
      </c>
      <c r="AW13" s="15">
        <f t="shared" si="5"/>
        <v>0</v>
      </c>
      <c r="AX13" s="17">
        <f t="shared" si="6"/>
        <v>0</v>
      </c>
      <c r="AY13" s="17">
        <f t="shared" si="7"/>
        <v>0</v>
      </c>
      <c r="AZ13" s="15">
        <f t="shared" si="8"/>
        <v>0</v>
      </c>
      <c r="BA13" s="15">
        <f t="shared" si="9"/>
        <v>0</v>
      </c>
      <c r="BB13" s="17">
        <f t="shared" si="10"/>
        <v>0</v>
      </c>
      <c r="BC13" s="17">
        <f t="shared" si="11"/>
        <v>0</v>
      </c>
      <c r="BD13" s="17"/>
      <c r="BE13" s="15"/>
      <c r="BF13" s="16"/>
      <c r="BG13" s="14" t="s">
        <v>172</v>
      </c>
      <c r="BH13" s="15"/>
      <c r="BI13" s="15"/>
      <c r="BJ13" s="15"/>
      <c r="BK13" s="15"/>
      <c r="BL13" s="15"/>
      <c r="BM13" s="15"/>
      <c r="BN13" s="17"/>
      <c r="BO13" s="17"/>
      <c r="BP13" s="15"/>
      <c r="BQ13" s="15"/>
      <c r="BR13" s="17"/>
      <c r="BS13" s="17"/>
      <c r="BT13" s="17"/>
      <c r="BU13" s="15"/>
      <c r="BV13" s="16"/>
      <c r="BW13" s="14" t="s">
        <v>172</v>
      </c>
      <c r="CL13" s="13"/>
      <c r="CM13" s="14" t="s">
        <v>172</v>
      </c>
      <c r="DB13" s="13"/>
      <c r="DC13" s="14" t="s">
        <v>172</v>
      </c>
      <c r="DR13" s="13"/>
      <c r="DS13" s="14" t="s">
        <v>172</v>
      </c>
      <c r="EH13" s="13"/>
    </row>
    <row r="14" spans="1:138" s="14" customFormat="1" ht="14" hidden="1" customHeight="1" outlineLevel="1" x14ac:dyDescent="0.15">
      <c r="B14" s="14" t="s">
        <v>221</v>
      </c>
      <c r="C14" s="15"/>
      <c r="D14" s="15"/>
      <c r="E14" s="15"/>
      <c r="F14" s="17"/>
      <c r="G14" s="15"/>
      <c r="H14" s="17"/>
      <c r="I14" s="15"/>
      <c r="J14" s="16"/>
      <c r="K14" s="14" t="s">
        <v>221</v>
      </c>
      <c r="L14" s="15"/>
      <c r="M14" s="15"/>
      <c r="N14" s="15"/>
      <c r="O14" s="15"/>
      <c r="P14" s="15"/>
      <c r="Q14" s="15"/>
      <c r="R14" s="17"/>
      <c r="S14" s="17"/>
      <c r="T14" s="15"/>
      <c r="U14" s="15"/>
      <c r="V14" s="17"/>
      <c r="W14" s="17"/>
      <c r="X14" s="15"/>
      <c r="Y14" s="15"/>
      <c r="Z14" s="16"/>
      <c r="AA14" s="14" t="s">
        <v>221</v>
      </c>
      <c r="AB14" s="15"/>
      <c r="AC14" s="15"/>
      <c r="AD14" s="15"/>
      <c r="AE14" s="15"/>
      <c r="AF14" s="15"/>
      <c r="AG14" s="15"/>
      <c r="AH14" s="17"/>
      <c r="AI14" s="17"/>
      <c r="AJ14" s="15"/>
      <c r="AK14" s="15"/>
      <c r="AL14" s="17"/>
      <c r="AM14" s="17"/>
      <c r="AN14" s="17"/>
      <c r="AO14" s="15"/>
      <c r="AP14" s="16"/>
      <c r="AQ14" s="14" t="str">
        <f t="shared" si="14"/>
        <v>Meal Sales</v>
      </c>
      <c r="AR14" s="15">
        <f t="shared" si="0"/>
        <v>0</v>
      </c>
      <c r="AS14" s="15">
        <f t="shared" si="15"/>
        <v>0</v>
      </c>
      <c r="AT14" s="15">
        <f t="shared" si="2"/>
        <v>0</v>
      </c>
      <c r="AU14" s="15">
        <f t="shared" si="16"/>
        <v>0</v>
      </c>
      <c r="AV14" s="15">
        <f t="shared" si="4"/>
        <v>0</v>
      </c>
      <c r="AW14" s="15">
        <f t="shared" si="5"/>
        <v>0</v>
      </c>
      <c r="AX14" s="17">
        <f t="shared" si="6"/>
        <v>0</v>
      </c>
      <c r="AY14" s="17">
        <f t="shared" si="7"/>
        <v>0</v>
      </c>
      <c r="AZ14" s="15">
        <f t="shared" si="8"/>
        <v>0</v>
      </c>
      <c r="BA14" s="15">
        <f t="shared" si="9"/>
        <v>0</v>
      </c>
      <c r="BB14" s="17">
        <f t="shared" si="10"/>
        <v>0</v>
      </c>
      <c r="BC14" s="17">
        <f t="shared" si="11"/>
        <v>0</v>
      </c>
      <c r="BD14" s="17"/>
      <c r="BE14" s="15"/>
      <c r="BF14" s="16"/>
      <c r="BG14" s="14" t="s">
        <v>221</v>
      </c>
      <c r="BH14" s="15"/>
      <c r="BI14" s="15"/>
      <c r="BJ14" s="15"/>
      <c r="BK14" s="15"/>
      <c r="BL14" s="15"/>
      <c r="BM14" s="15"/>
      <c r="BN14" s="17"/>
      <c r="BO14" s="17"/>
      <c r="BP14" s="15"/>
      <c r="BQ14" s="15"/>
      <c r="BR14" s="17"/>
      <c r="BS14" s="17"/>
      <c r="BT14" s="17"/>
      <c r="BU14" s="15"/>
      <c r="BV14" s="16"/>
      <c r="BW14" s="14" t="s">
        <v>221</v>
      </c>
      <c r="CL14" s="13"/>
      <c r="CM14" s="14" t="s">
        <v>221</v>
      </c>
      <c r="DB14" s="13"/>
      <c r="DC14" s="14" t="s">
        <v>221</v>
      </c>
      <c r="DR14" s="13"/>
      <c r="DS14" s="14" t="s">
        <v>221</v>
      </c>
      <c r="EH14" s="13"/>
    </row>
    <row r="15" spans="1:138" s="14" customFormat="1" ht="14" hidden="1" customHeight="1" outlineLevel="1" x14ac:dyDescent="0.15">
      <c r="B15" s="14" t="s">
        <v>138</v>
      </c>
      <c r="C15" s="15"/>
      <c r="D15" s="15"/>
      <c r="E15" s="15"/>
      <c r="F15" s="17"/>
      <c r="G15" s="15"/>
      <c r="H15" s="17"/>
      <c r="I15" s="15"/>
      <c r="J15" s="16"/>
      <c r="K15" s="14" t="s">
        <v>138</v>
      </c>
      <c r="L15" s="15"/>
      <c r="M15" s="15"/>
      <c r="N15" s="15"/>
      <c r="O15" s="15"/>
      <c r="P15" s="15"/>
      <c r="Q15" s="15"/>
      <c r="R15" s="17"/>
      <c r="S15" s="17"/>
      <c r="T15" s="15"/>
      <c r="U15" s="15"/>
      <c r="V15" s="17"/>
      <c r="W15" s="17"/>
      <c r="X15" s="15"/>
      <c r="Y15" s="15"/>
      <c r="Z15" s="16"/>
      <c r="AA15" s="14" t="s">
        <v>138</v>
      </c>
      <c r="AB15" s="15"/>
      <c r="AC15" s="15"/>
      <c r="AD15" s="15"/>
      <c r="AE15" s="15"/>
      <c r="AF15" s="15"/>
      <c r="AG15" s="15"/>
      <c r="AH15" s="17"/>
      <c r="AI15" s="17"/>
      <c r="AJ15" s="15"/>
      <c r="AK15" s="15"/>
      <c r="AL15" s="17"/>
      <c r="AM15" s="17"/>
      <c r="AN15" s="17"/>
      <c r="AO15" s="15"/>
      <c r="AP15" s="16"/>
      <c r="AQ15" s="14" t="str">
        <f t="shared" si="14"/>
        <v>Bar Income</v>
      </c>
      <c r="AR15" s="15">
        <f t="shared" si="0"/>
        <v>0</v>
      </c>
      <c r="AS15" s="15">
        <f t="shared" si="15"/>
        <v>0</v>
      </c>
      <c r="AT15" s="15">
        <f t="shared" si="2"/>
        <v>0</v>
      </c>
      <c r="AU15" s="15">
        <f t="shared" si="16"/>
        <v>0</v>
      </c>
      <c r="AV15" s="15">
        <f t="shared" si="4"/>
        <v>0</v>
      </c>
      <c r="AW15" s="15">
        <f t="shared" si="5"/>
        <v>0</v>
      </c>
      <c r="AX15" s="17">
        <f t="shared" si="6"/>
        <v>0</v>
      </c>
      <c r="AY15" s="17">
        <f t="shared" si="7"/>
        <v>0</v>
      </c>
      <c r="AZ15" s="15">
        <f t="shared" si="8"/>
        <v>0</v>
      </c>
      <c r="BA15" s="15">
        <f t="shared" si="9"/>
        <v>0</v>
      </c>
      <c r="BB15" s="17">
        <f t="shared" si="10"/>
        <v>0</v>
      </c>
      <c r="BC15" s="17">
        <f t="shared" si="11"/>
        <v>0</v>
      </c>
      <c r="BD15" s="17"/>
      <c r="BE15" s="15"/>
      <c r="BF15" s="16"/>
      <c r="BG15" s="14" t="s">
        <v>138</v>
      </c>
      <c r="BH15" s="15"/>
      <c r="BI15" s="15"/>
      <c r="BJ15" s="15"/>
      <c r="BK15" s="15"/>
      <c r="BL15" s="15"/>
      <c r="BM15" s="15"/>
      <c r="BN15" s="17"/>
      <c r="BO15" s="17"/>
      <c r="BP15" s="15"/>
      <c r="BQ15" s="15"/>
      <c r="BR15" s="17"/>
      <c r="BS15" s="17"/>
      <c r="BT15" s="17"/>
      <c r="BU15" s="15"/>
      <c r="BV15" s="16"/>
      <c r="BW15" s="14" t="s">
        <v>138</v>
      </c>
      <c r="CL15" s="13"/>
      <c r="CM15" s="14" t="s">
        <v>138</v>
      </c>
      <c r="DB15" s="13"/>
      <c r="DC15" s="14" t="s">
        <v>138</v>
      </c>
      <c r="DR15" s="13"/>
      <c r="DS15" s="14" t="s">
        <v>138</v>
      </c>
      <c r="EH15" s="13"/>
    </row>
    <row r="16" spans="1:138" s="14" customFormat="1" ht="14" hidden="1" customHeight="1" outlineLevel="1" x14ac:dyDescent="0.15">
      <c r="B16" s="14" t="s">
        <v>79</v>
      </c>
      <c r="C16" s="15"/>
      <c r="D16" s="15"/>
      <c r="E16" s="15"/>
      <c r="F16" s="17"/>
      <c r="G16" s="15">
        <v>41046</v>
      </c>
      <c r="H16" s="17"/>
      <c r="I16" s="15"/>
      <c r="J16" s="16"/>
      <c r="K16" s="14" t="s">
        <v>79</v>
      </c>
      <c r="L16" s="15"/>
      <c r="M16" s="15"/>
      <c r="N16" s="15"/>
      <c r="O16" s="15"/>
      <c r="P16" s="15"/>
      <c r="Q16" s="15"/>
      <c r="R16" s="17"/>
      <c r="S16" s="17"/>
      <c r="T16" s="15"/>
      <c r="U16" s="15"/>
      <c r="V16" s="17"/>
      <c r="W16" s="17"/>
      <c r="X16" s="15"/>
      <c r="Y16" s="15"/>
      <c r="Z16" s="16"/>
      <c r="AA16" s="14" t="s">
        <v>79</v>
      </c>
      <c r="AB16" s="15"/>
      <c r="AC16" s="15"/>
      <c r="AD16" s="15"/>
      <c r="AE16" s="15"/>
      <c r="AF16" s="15"/>
      <c r="AG16" s="15"/>
      <c r="AH16" s="17"/>
      <c r="AI16" s="17"/>
      <c r="AJ16" s="15"/>
      <c r="AK16" s="15"/>
      <c r="AL16" s="17"/>
      <c r="AM16" s="17"/>
      <c r="AN16" s="17"/>
      <c r="AO16" s="15"/>
      <c r="AP16" s="16"/>
      <c r="AQ16" s="14" t="str">
        <f t="shared" si="14"/>
        <v>Bar Sales</v>
      </c>
      <c r="AR16" s="15">
        <f t="shared" si="0"/>
        <v>0</v>
      </c>
      <c r="AS16" s="15">
        <f t="shared" si="15"/>
        <v>0</v>
      </c>
      <c r="AT16" s="15">
        <f t="shared" si="2"/>
        <v>0</v>
      </c>
      <c r="AU16" s="15">
        <f t="shared" si="16"/>
        <v>0</v>
      </c>
      <c r="AV16" s="15">
        <f t="shared" si="4"/>
        <v>0</v>
      </c>
      <c r="AW16" s="15">
        <f t="shared" si="5"/>
        <v>0</v>
      </c>
      <c r="AX16" s="17">
        <f t="shared" si="6"/>
        <v>0</v>
      </c>
      <c r="AY16" s="17">
        <f t="shared" si="7"/>
        <v>0</v>
      </c>
      <c r="AZ16" s="15">
        <f t="shared" si="8"/>
        <v>0</v>
      </c>
      <c r="BA16" s="15">
        <f t="shared" si="9"/>
        <v>0</v>
      </c>
      <c r="BB16" s="17">
        <f t="shared" si="10"/>
        <v>0</v>
      </c>
      <c r="BC16" s="17">
        <f t="shared" si="11"/>
        <v>0</v>
      </c>
      <c r="BD16" s="17"/>
      <c r="BE16" s="15"/>
      <c r="BF16" s="16"/>
      <c r="BG16" s="14" t="s">
        <v>79</v>
      </c>
      <c r="BH16" s="15"/>
      <c r="BI16" s="15"/>
      <c r="BJ16" s="15"/>
      <c r="BK16" s="15"/>
      <c r="BL16" s="15"/>
      <c r="BM16" s="15"/>
      <c r="BN16" s="17"/>
      <c r="BO16" s="17"/>
      <c r="BP16" s="15"/>
      <c r="BQ16" s="15"/>
      <c r="BR16" s="17"/>
      <c r="BS16" s="17"/>
      <c r="BT16" s="17"/>
      <c r="BU16" s="15"/>
      <c r="BV16" s="16"/>
      <c r="BW16" s="14" t="s">
        <v>79</v>
      </c>
      <c r="CL16" s="13"/>
      <c r="CM16" s="14" t="s">
        <v>79</v>
      </c>
      <c r="DB16" s="13"/>
      <c r="DC16" s="14" t="s">
        <v>79</v>
      </c>
      <c r="DR16" s="13"/>
      <c r="DS16" s="14" t="s">
        <v>79</v>
      </c>
      <c r="EH16" s="13"/>
    </row>
    <row r="17" spans="1:138" s="14" customFormat="1" ht="14" hidden="1" customHeight="1" outlineLevel="1" x14ac:dyDescent="0.15">
      <c r="B17" s="14" t="s">
        <v>286</v>
      </c>
      <c r="C17" s="15"/>
      <c r="D17" s="15">
        <v>1172175</v>
      </c>
      <c r="E17" s="15"/>
      <c r="F17" s="17"/>
      <c r="G17" s="15"/>
      <c r="H17" s="17"/>
      <c r="I17" s="15"/>
      <c r="J17" s="16"/>
      <c r="K17" s="14" t="s">
        <v>286</v>
      </c>
      <c r="L17" s="15"/>
      <c r="M17" s="15"/>
      <c r="N17" s="15">
        <v>1172175</v>
      </c>
      <c r="O17" s="15"/>
      <c r="P17" s="15"/>
      <c r="Q17" s="15"/>
      <c r="R17" s="17"/>
      <c r="S17" s="17"/>
      <c r="T17" s="15"/>
      <c r="U17" s="15"/>
      <c r="V17" s="17"/>
      <c r="W17" s="17"/>
      <c r="X17" s="15"/>
      <c r="Y17" s="15"/>
      <c r="Z17" s="16"/>
      <c r="AA17" s="14" t="s">
        <v>286</v>
      </c>
      <c r="AB17" s="15"/>
      <c r="AC17" s="15"/>
      <c r="AD17" s="15">
        <v>1172175</v>
      </c>
      <c r="AE17" s="15"/>
      <c r="AF17" s="15"/>
      <c r="AG17" s="15"/>
      <c r="AH17" s="17"/>
      <c r="AI17" s="17"/>
      <c r="AJ17" s="15"/>
      <c r="AK17" s="15"/>
      <c r="AL17" s="17"/>
      <c r="AM17" s="17"/>
      <c r="AN17" s="17"/>
      <c r="AO17" s="15"/>
      <c r="AP17" s="16"/>
      <c r="AQ17" s="14" t="str">
        <f t="shared" si="14"/>
        <v>Bar and food sales</v>
      </c>
      <c r="AR17" s="15">
        <f t="shared" si="0"/>
        <v>0</v>
      </c>
      <c r="AS17" s="15">
        <f t="shared" si="15"/>
        <v>0</v>
      </c>
      <c r="AT17" s="15">
        <f t="shared" si="2"/>
        <v>1172175</v>
      </c>
      <c r="AU17" s="15">
        <f t="shared" si="16"/>
        <v>0</v>
      </c>
      <c r="AV17" s="15">
        <f t="shared" si="4"/>
        <v>0</v>
      </c>
      <c r="AW17" s="15">
        <f t="shared" si="5"/>
        <v>0</v>
      </c>
      <c r="AX17" s="17">
        <f t="shared" si="6"/>
        <v>0</v>
      </c>
      <c r="AY17" s="17">
        <f t="shared" si="7"/>
        <v>0</v>
      </c>
      <c r="AZ17" s="15">
        <f t="shared" si="8"/>
        <v>0</v>
      </c>
      <c r="BA17" s="15">
        <f t="shared" si="9"/>
        <v>0</v>
      </c>
      <c r="BB17" s="17">
        <f t="shared" si="10"/>
        <v>0</v>
      </c>
      <c r="BC17" s="17">
        <f t="shared" si="11"/>
        <v>0</v>
      </c>
      <c r="BD17" s="17"/>
      <c r="BE17" s="15"/>
      <c r="BF17" s="16"/>
      <c r="BG17" s="14" t="s">
        <v>286</v>
      </c>
      <c r="BH17" s="15"/>
      <c r="BI17" s="15"/>
      <c r="BJ17" s="15">
        <v>1172175</v>
      </c>
      <c r="BK17" s="15"/>
      <c r="BL17" s="15"/>
      <c r="BM17" s="15"/>
      <c r="BN17" s="17"/>
      <c r="BO17" s="17"/>
      <c r="BP17" s="15"/>
      <c r="BQ17" s="15"/>
      <c r="BR17" s="17"/>
      <c r="BS17" s="17"/>
      <c r="BT17" s="17"/>
      <c r="BU17" s="15"/>
      <c r="BV17" s="16"/>
      <c r="BW17" s="14" t="s">
        <v>286</v>
      </c>
      <c r="BZ17" s="15">
        <v>1172175</v>
      </c>
      <c r="CL17" s="13"/>
      <c r="CM17" s="14" t="s">
        <v>286</v>
      </c>
      <c r="CP17" s="15">
        <v>1172175</v>
      </c>
      <c r="DB17" s="13"/>
      <c r="DC17" s="14" t="s">
        <v>286</v>
      </c>
      <c r="DF17" s="15">
        <v>1172175</v>
      </c>
      <c r="DR17" s="13"/>
      <c r="DS17" s="14" t="s">
        <v>286</v>
      </c>
      <c r="DV17" s="15">
        <v>1172175</v>
      </c>
      <c r="EH17" s="13"/>
    </row>
    <row r="18" spans="1:138" s="14" customFormat="1" ht="14" hidden="1" customHeight="1" outlineLevel="1" x14ac:dyDescent="0.15">
      <c r="B18" s="14" t="s">
        <v>71</v>
      </c>
      <c r="C18" s="15"/>
      <c r="D18" s="15"/>
      <c r="E18" s="15">
        <v>17195</v>
      </c>
      <c r="F18" s="17"/>
      <c r="G18" s="15"/>
      <c r="H18" s="17"/>
      <c r="I18" s="15"/>
      <c r="J18" s="16"/>
      <c r="K18" s="14" t="s">
        <v>71</v>
      </c>
      <c r="L18" s="15"/>
      <c r="M18" s="15"/>
      <c r="N18" s="15"/>
      <c r="O18" s="15"/>
      <c r="P18" s="15">
        <v>17195</v>
      </c>
      <c r="Q18" s="15"/>
      <c r="R18" s="17"/>
      <c r="S18" s="17"/>
      <c r="T18" s="15"/>
      <c r="U18" s="15"/>
      <c r="V18" s="17"/>
      <c r="W18" s="17"/>
      <c r="X18" s="15"/>
      <c r="Y18" s="15"/>
      <c r="Z18" s="16"/>
      <c r="AA18" s="14" t="s">
        <v>71</v>
      </c>
      <c r="AB18" s="15"/>
      <c r="AC18" s="15"/>
      <c r="AD18" s="15"/>
      <c r="AE18" s="15"/>
      <c r="AF18" s="15">
        <v>17195</v>
      </c>
      <c r="AG18" s="15"/>
      <c r="AH18" s="17"/>
      <c r="AI18" s="17"/>
      <c r="AJ18" s="15"/>
      <c r="AK18" s="15"/>
      <c r="AL18" s="17"/>
      <c r="AM18" s="17"/>
      <c r="AN18" s="17"/>
      <c r="AO18" s="15"/>
      <c r="AP18" s="16"/>
      <c r="AQ18" s="14" t="str">
        <f t="shared" si="14"/>
        <v>Tavern rent</v>
      </c>
      <c r="AR18" s="15">
        <f t="shared" si="0"/>
        <v>0</v>
      </c>
      <c r="AS18" s="15">
        <f t="shared" si="15"/>
        <v>0</v>
      </c>
      <c r="AT18" s="15">
        <f t="shared" si="2"/>
        <v>0</v>
      </c>
      <c r="AU18" s="15">
        <f t="shared" si="16"/>
        <v>0</v>
      </c>
      <c r="AV18" s="15">
        <f t="shared" si="4"/>
        <v>17195</v>
      </c>
      <c r="AW18" s="15">
        <f t="shared" si="5"/>
        <v>0</v>
      </c>
      <c r="AX18" s="17">
        <f t="shared" si="6"/>
        <v>0</v>
      </c>
      <c r="AY18" s="17">
        <f t="shared" si="7"/>
        <v>0</v>
      </c>
      <c r="AZ18" s="15">
        <f t="shared" si="8"/>
        <v>0</v>
      </c>
      <c r="BA18" s="15">
        <f t="shared" si="9"/>
        <v>0</v>
      </c>
      <c r="BB18" s="17">
        <f t="shared" si="10"/>
        <v>0</v>
      </c>
      <c r="BC18" s="17">
        <f t="shared" si="11"/>
        <v>0</v>
      </c>
      <c r="BD18" s="17"/>
      <c r="BE18" s="15"/>
      <c r="BF18" s="16"/>
      <c r="BG18" s="14" t="s">
        <v>71</v>
      </c>
      <c r="BH18" s="15"/>
      <c r="BI18" s="15"/>
      <c r="BJ18" s="15"/>
      <c r="BK18" s="15"/>
      <c r="BL18" s="15">
        <v>17195</v>
      </c>
      <c r="BM18" s="15"/>
      <c r="BN18" s="17"/>
      <c r="BO18" s="17"/>
      <c r="BP18" s="15"/>
      <c r="BQ18" s="15"/>
      <c r="BR18" s="17"/>
      <c r="BS18" s="17"/>
      <c r="BT18" s="17"/>
      <c r="BU18" s="15"/>
      <c r="BV18" s="16"/>
      <c r="BW18" s="14" t="s">
        <v>71</v>
      </c>
      <c r="CB18" s="15">
        <v>17195</v>
      </c>
      <c r="CL18" s="13"/>
      <c r="CM18" s="14" t="s">
        <v>71</v>
      </c>
      <c r="CR18" s="15">
        <v>17195</v>
      </c>
      <c r="DB18" s="13"/>
      <c r="DC18" s="14" t="s">
        <v>71</v>
      </c>
      <c r="DH18" s="15">
        <v>17195</v>
      </c>
      <c r="DR18" s="13"/>
      <c r="DS18" s="14" t="s">
        <v>71</v>
      </c>
      <c r="DX18" s="15">
        <v>17195</v>
      </c>
      <c r="EH18" s="13"/>
    </row>
    <row r="19" spans="1:138" s="14" customFormat="1" ht="14" hidden="1" customHeight="1" outlineLevel="1" x14ac:dyDescent="0.15">
      <c r="B19" s="14" t="s">
        <v>356</v>
      </c>
      <c r="C19" s="15"/>
      <c r="D19" s="15"/>
      <c r="E19" s="15"/>
      <c r="F19" s="17"/>
      <c r="G19" s="15"/>
      <c r="H19" s="17"/>
      <c r="I19" s="15"/>
      <c r="J19" s="16"/>
      <c r="K19" s="14" t="s">
        <v>356</v>
      </c>
      <c r="L19" s="15"/>
      <c r="M19" s="15"/>
      <c r="N19" s="15"/>
      <c r="O19" s="15"/>
      <c r="P19" s="15"/>
      <c r="Q19" s="15"/>
      <c r="R19" s="17"/>
      <c r="S19" s="17"/>
      <c r="T19" s="15"/>
      <c r="U19" s="15"/>
      <c r="V19" s="17"/>
      <c r="W19" s="17"/>
      <c r="X19" s="15"/>
      <c r="Y19" s="15"/>
      <c r="Z19" s="16"/>
      <c r="AA19" s="14" t="s">
        <v>356</v>
      </c>
      <c r="AB19" s="15"/>
      <c r="AC19" s="15"/>
      <c r="AD19" s="15"/>
      <c r="AE19" s="15"/>
      <c r="AF19" s="15"/>
      <c r="AG19" s="15"/>
      <c r="AH19" s="17"/>
      <c r="AI19" s="17"/>
      <c r="AJ19" s="15"/>
      <c r="AK19" s="15"/>
      <c r="AL19" s="17"/>
      <c r="AM19" s="17"/>
      <c r="AN19" s="17"/>
      <c r="AO19" s="15"/>
      <c r="AP19" s="16"/>
      <c r="AQ19" s="14" t="str">
        <f t="shared" si="14"/>
        <v>Product Sales</v>
      </c>
      <c r="AR19" s="15">
        <f t="shared" si="0"/>
        <v>0</v>
      </c>
      <c r="AS19" s="15">
        <f t="shared" si="15"/>
        <v>0</v>
      </c>
      <c r="AT19" s="15">
        <f t="shared" si="2"/>
        <v>0</v>
      </c>
      <c r="AU19" s="15">
        <f t="shared" si="16"/>
        <v>0</v>
      </c>
      <c r="AV19" s="15">
        <f t="shared" si="4"/>
        <v>0</v>
      </c>
      <c r="AW19" s="15">
        <f t="shared" si="5"/>
        <v>0</v>
      </c>
      <c r="AX19" s="17">
        <f t="shared" si="6"/>
        <v>0</v>
      </c>
      <c r="AY19" s="17">
        <f t="shared" si="7"/>
        <v>0</v>
      </c>
      <c r="AZ19" s="15">
        <f t="shared" si="8"/>
        <v>0</v>
      </c>
      <c r="BA19" s="15">
        <f t="shared" si="9"/>
        <v>0</v>
      </c>
      <c r="BB19" s="17">
        <f t="shared" si="10"/>
        <v>0</v>
      </c>
      <c r="BC19" s="17">
        <f t="shared" si="11"/>
        <v>0</v>
      </c>
      <c r="BD19" s="17"/>
      <c r="BE19" s="15"/>
      <c r="BF19" s="16"/>
      <c r="BG19" s="14" t="s">
        <v>356</v>
      </c>
      <c r="BH19" s="15"/>
      <c r="BI19" s="15"/>
      <c r="BJ19" s="15"/>
      <c r="BK19" s="15"/>
      <c r="BL19" s="15"/>
      <c r="BM19" s="15"/>
      <c r="BN19" s="17"/>
      <c r="BO19" s="17"/>
      <c r="BP19" s="15"/>
      <c r="BQ19" s="15"/>
      <c r="BR19" s="17"/>
      <c r="BS19" s="17"/>
      <c r="BT19" s="17"/>
      <c r="BU19" s="15"/>
      <c r="BV19" s="16"/>
      <c r="BW19" s="14" t="s">
        <v>356</v>
      </c>
      <c r="CL19" s="13"/>
      <c r="CM19" s="14" t="s">
        <v>356</v>
      </c>
      <c r="DB19" s="13"/>
      <c r="DC19" s="14" t="s">
        <v>356</v>
      </c>
      <c r="DR19" s="13"/>
      <c r="DS19" s="14" t="s">
        <v>356</v>
      </c>
      <c r="EH19" s="13"/>
    </row>
    <row r="20" spans="1:138" s="14" customFormat="1" ht="14" hidden="1" customHeight="1" outlineLevel="1" x14ac:dyDescent="0.15">
      <c r="B20" s="14" t="s">
        <v>25</v>
      </c>
      <c r="C20" s="15">
        <v>43091</v>
      </c>
      <c r="D20" s="15"/>
      <c r="E20" s="15"/>
      <c r="F20" s="17"/>
      <c r="G20" s="15"/>
      <c r="H20" s="17"/>
      <c r="I20" s="15"/>
      <c r="J20" s="16"/>
      <c r="K20" s="14" t="s">
        <v>25</v>
      </c>
      <c r="L20" s="15">
        <v>43091</v>
      </c>
      <c r="M20" s="15"/>
      <c r="N20" s="15"/>
      <c r="O20" s="15"/>
      <c r="P20" s="15"/>
      <c r="Q20" s="15"/>
      <c r="R20" s="17"/>
      <c r="S20" s="17"/>
      <c r="T20" s="15"/>
      <c r="U20" s="15"/>
      <c r="V20" s="17"/>
      <c r="W20" s="17"/>
      <c r="X20" s="15"/>
      <c r="Y20" s="15"/>
      <c r="Z20" s="16"/>
      <c r="AA20" s="14" t="s">
        <v>25</v>
      </c>
      <c r="AB20" s="15">
        <v>43091</v>
      </c>
      <c r="AC20" s="15"/>
      <c r="AD20" s="15"/>
      <c r="AE20" s="15"/>
      <c r="AF20" s="15"/>
      <c r="AG20" s="15"/>
      <c r="AH20" s="17"/>
      <c r="AI20" s="17"/>
      <c r="AJ20" s="15"/>
      <c r="AK20" s="15"/>
      <c r="AL20" s="17"/>
      <c r="AM20" s="17"/>
      <c r="AN20" s="17"/>
      <c r="AO20" s="15"/>
      <c r="AP20" s="16"/>
      <c r="AQ20" s="14" t="str">
        <f t="shared" si="14"/>
        <v>Outside Catering Income</v>
      </c>
      <c r="AR20" s="15">
        <f t="shared" si="0"/>
        <v>43091</v>
      </c>
      <c r="AS20" s="15">
        <f t="shared" si="15"/>
        <v>0</v>
      </c>
      <c r="AT20" s="15">
        <f t="shared" si="2"/>
        <v>0</v>
      </c>
      <c r="AU20" s="15">
        <f t="shared" si="16"/>
        <v>0</v>
      </c>
      <c r="AV20" s="15">
        <f t="shared" si="4"/>
        <v>0</v>
      </c>
      <c r="AW20" s="15">
        <f t="shared" si="5"/>
        <v>0</v>
      </c>
      <c r="AX20" s="17">
        <f t="shared" si="6"/>
        <v>0</v>
      </c>
      <c r="AY20" s="17">
        <f t="shared" si="7"/>
        <v>0</v>
      </c>
      <c r="AZ20" s="15">
        <f t="shared" si="8"/>
        <v>0</v>
      </c>
      <c r="BA20" s="15">
        <f t="shared" si="9"/>
        <v>0</v>
      </c>
      <c r="BB20" s="17">
        <f t="shared" si="10"/>
        <v>0</v>
      </c>
      <c r="BC20" s="17">
        <f t="shared" si="11"/>
        <v>0</v>
      </c>
      <c r="BD20" s="17"/>
      <c r="BE20" s="15"/>
      <c r="BF20" s="16"/>
      <c r="BG20" s="14" t="s">
        <v>25</v>
      </c>
      <c r="BH20" s="15">
        <v>43091</v>
      </c>
      <c r="BI20" s="15"/>
      <c r="BJ20" s="15"/>
      <c r="BK20" s="15"/>
      <c r="BL20" s="15"/>
      <c r="BM20" s="15"/>
      <c r="BN20" s="17"/>
      <c r="BO20" s="17"/>
      <c r="BP20" s="15"/>
      <c r="BQ20" s="15"/>
      <c r="BR20" s="17"/>
      <c r="BS20" s="17"/>
      <c r="BT20" s="17"/>
      <c r="BU20" s="15"/>
      <c r="BV20" s="16"/>
      <c r="BW20" s="14" t="s">
        <v>25</v>
      </c>
      <c r="BX20" s="15">
        <v>43091</v>
      </c>
      <c r="CL20" s="13"/>
      <c r="CM20" s="14" t="s">
        <v>25</v>
      </c>
      <c r="CN20" s="15">
        <v>43091</v>
      </c>
      <c r="DB20" s="13"/>
      <c r="DC20" s="14" t="s">
        <v>25</v>
      </c>
      <c r="DD20" s="15">
        <v>43091</v>
      </c>
      <c r="DR20" s="13"/>
      <c r="DS20" s="14" t="s">
        <v>25</v>
      </c>
      <c r="DT20" s="15">
        <v>43091</v>
      </c>
      <c r="EH20" s="13"/>
    </row>
    <row r="21" spans="1:138" collapsed="1" x14ac:dyDescent="0.15">
      <c r="A21" s="3" t="s">
        <v>308</v>
      </c>
      <c r="C21" s="18">
        <f>SUM(C9:C20)</f>
        <v>513848</v>
      </c>
      <c r="D21" s="18">
        <f t="shared" ref="D21:G21" si="17">SUM(D9:D20)</f>
        <v>1172175</v>
      </c>
      <c r="E21" s="18">
        <f t="shared" si="17"/>
        <v>17195</v>
      </c>
      <c r="F21" s="17"/>
      <c r="G21" s="18">
        <f t="shared" si="17"/>
        <v>41046</v>
      </c>
      <c r="H21" s="17"/>
      <c r="I21" s="18">
        <f>SUM(C21:G21)</f>
        <v>1744264</v>
      </c>
      <c r="J21" s="16"/>
      <c r="L21" s="18">
        <f>(1-(L7/$C$7))*0.25*($C21)</f>
        <v>3755.0430769230693</v>
      </c>
      <c r="M21" s="18">
        <f>(1-($M$7/$C$7))*0.25*($C21)</f>
        <v>6719.5507692307656</v>
      </c>
      <c r="N21" s="18">
        <f>(1-($N$7/$D$7))*0.25*($D21)</f>
        <v>8565.8942307691814</v>
      </c>
      <c r="O21" s="18">
        <f>(1-(O7/$D$7))*0.25*($D$21)</f>
        <v>15328.442307692299</v>
      </c>
      <c r="P21" s="18">
        <f>(1-(P7/$E$7))*0.25*($E$21)</f>
        <v>386.47415865384573</v>
      </c>
      <c r="Q21" s="18">
        <f>(1-(Q7/$E$7))*0.25*($E$21)</f>
        <v>479.47596153846126</v>
      </c>
      <c r="R21" s="17"/>
      <c r="S21" s="17"/>
      <c r="T21" s="18">
        <f t="shared" ref="T21:U21" si="18">SUM(T9:T20)</f>
        <v>0</v>
      </c>
      <c r="U21" s="18">
        <f t="shared" si="18"/>
        <v>0</v>
      </c>
      <c r="V21" s="17"/>
      <c r="W21" s="17"/>
      <c r="X21" s="18">
        <f>SUM(L21,N21,P21,T21)</f>
        <v>12707.411466346097</v>
      </c>
      <c r="Y21" s="18">
        <f>SUM(M21,O21,Q21,U21)</f>
        <v>22527.469038461524</v>
      </c>
      <c r="Z21" s="16"/>
      <c r="AB21" s="18">
        <f>(1-(AB7/$C$7))*0.25*($C21)</f>
        <v>14229.636923076932</v>
      </c>
      <c r="AC21" s="18">
        <f>(1-($AC$7/$C$7))*0.25*($C21)</f>
        <v>16798.876923076907</v>
      </c>
      <c r="AD21" s="18">
        <f>(1-($AD$7/$D$7))*0.25*($D21)</f>
        <v>32460.230769230759</v>
      </c>
      <c r="AE21" s="18">
        <f>(1-(AE7/$D$7))*0.25*($D$21)</f>
        <v>38321.105769230766</v>
      </c>
      <c r="AF21" s="18">
        <f>(1-(AF7/$E$7))*0.25*($E$21)</f>
        <v>715.0805288461537</v>
      </c>
      <c r="AG21" s="18">
        <f>(1-(AG7/$E$7))*0.25*($E$21)</f>
        <v>795.68209134615392</v>
      </c>
      <c r="AH21" s="17"/>
      <c r="AI21" s="17"/>
      <c r="AJ21" s="18">
        <f t="shared" ref="AJ21" si="19">SUM(AJ9:AJ20)</f>
        <v>0</v>
      </c>
      <c r="AK21" s="18">
        <v>0</v>
      </c>
      <c r="AL21" s="17"/>
      <c r="AM21" s="17"/>
      <c r="AN21" s="18">
        <f>SUM(AB21,AD21,AF21,AJ21)</f>
        <v>47404.948221153849</v>
      </c>
      <c r="AO21" s="18">
        <f>SUM(AC21,AE21,AG21,AK21)</f>
        <v>55915.664783653832</v>
      </c>
      <c r="AP21" s="16"/>
      <c r="AR21" s="18">
        <v>3755.0430769230693</v>
      </c>
      <c r="AS21" s="18">
        <v>6719.5507692307656</v>
      </c>
      <c r="AT21" s="18">
        <v>8565.8942307691814</v>
      </c>
      <c r="AU21" s="18">
        <v>15328.442307692299</v>
      </c>
      <c r="AV21" s="18">
        <v>386.47415865384573</v>
      </c>
      <c r="AW21" s="18">
        <v>479.47596153846126</v>
      </c>
      <c r="AX21" s="17"/>
      <c r="AY21" s="17"/>
      <c r="AZ21" s="18">
        <v>0</v>
      </c>
      <c r="BA21" s="18">
        <v>0</v>
      </c>
      <c r="BB21" s="17"/>
      <c r="BC21" s="17"/>
      <c r="BD21" s="18">
        <f>SUM(AR21,AT21,AV21,AZ21)</f>
        <v>12707.411466346097</v>
      </c>
      <c r="BE21" s="18">
        <f>SUM(AS21,AU21,AW21,BA21)</f>
        <v>22527.469038461524</v>
      </c>
      <c r="BF21" s="16"/>
      <c r="BH21" s="18">
        <f>(1-(BH7/$C$7))*0.25*($C21)</f>
        <v>14229.636923076932</v>
      </c>
      <c r="BI21" s="18">
        <f>(1-($AC$7/$C$7))*0.25*($C21)</f>
        <v>16798.876923076907</v>
      </c>
      <c r="BJ21" s="18">
        <f>(1-($AD$7/$D$7))*0.25*($D21)</f>
        <v>32460.230769230759</v>
      </c>
      <c r="BK21" s="18">
        <f>(1-(BK7/$D$7))*0.25*($D$21)</f>
        <v>38321.105769230766</v>
      </c>
      <c r="BL21" s="18">
        <f>(1-(BL7/$E$7))*0.25*($E$21)</f>
        <v>715.0805288461537</v>
      </c>
      <c r="BM21" s="18">
        <f>(1-(BM7/$E$7))*0.25*($E$21)</f>
        <v>795.68209134615392</v>
      </c>
      <c r="BN21" s="17"/>
      <c r="BO21" s="17"/>
      <c r="BP21" s="18">
        <f t="shared" ref="BP21" si="20">SUM(BP9:BP20)</f>
        <v>0</v>
      </c>
      <c r="BQ21" s="18">
        <v>0</v>
      </c>
      <c r="BR21" s="17"/>
      <c r="BS21" s="17"/>
      <c r="BT21" s="18">
        <f>SUM(BH21,BJ21,BL21,BP21)</f>
        <v>47404.948221153849</v>
      </c>
      <c r="BU21" s="18">
        <f>SUM(BI21,BK21,BM21,BQ21)</f>
        <v>55915.664783653832</v>
      </c>
      <c r="BV21" s="16"/>
      <c r="BX21" s="18">
        <f>((1-BX7/$C$7))*0.25*($C21)</f>
        <v>-33657.044000000002</v>
      </c>
      <c r="BY21" s="18">
        <f>((1-BY7/$C$7))*0.25*($C21)</f>
        <v>-29803.183999999997</v>
      </c>
      <c r="BZ21" s="18">
        <f>(1-(BZ7/$D$7))*0.25*($D21)</f>
        <v>-80333.435697115448</v>
      </c>
      <c r="CA21" s="18">
        <f>(1-(CA7/$D$7))*0.25*($D21)</f>
        <v>-71457.591346153844</v>
      </c>
      <c r="CB21" s="18">
        <f>$E21</f>
        <v>17195</v>
      </c>
      <c r="CC21" s="18">
        <f>CB21</f>
        <v>17195</v>
      </c>
      <c r="CD21" s="13"/>
      <c r="CE21" s="13"/>
      <c r="CF21" s="18">
        <f t="shared" ref="CF21:CG21" si="21">SUM(CF9:CF20)</f>
        <v>0</v>
      </c>
      <c r="CG21" s="18">
        <f t="shared" si="21"/>
        <v>0</v>
      </c>
      <c r="CH21" s="13"/>
      <c r="CI21" s="13"/>
      <c r="CJ21" s="18">
        <f>SUM(BX21,BZ21,CB21,CF21)</f>
        <v>-96795.479697115457</v>
      </c>
      <c r="CK21" s="18">
        <f>SUM(BY21,CA21,CC21,CG21)</f>
        <v>-84065.775346153838</v>
      </c>
      <c r="CL21" s="13"/>
      <c r="CN21" s="18">
        <f>((1-CN7/$C$7))*0.25*($C21)</f>
        <v>-20040.071999999989</v>
      </c>
      <c r="CO21" s="18">
        <f>((1-CO7/$C$7))*0.25*($C21)</f>
        <v>-16700.060000000016</v>
      </c>
      <c r="CP21" s="18">
        <f>(1-(CP7/$D$7))*0.25*($D21)</f>
        <v>-48972.118990384595</v>
      </c>
      <c r="CQ21" s="18">
        <f>(1-(CQ7/$D$7))*0.25*($D21)</f>
        <v>-41279.720552884632</v>
      </c>
      <c r="CR21" s="18">
        <f>$E21</f>
        <v>17195</v>
      </c>
      <c r="CS21" s="18">
        <f>CR21</f>
        <v>17195</v>
      </c>
      <c r="CT21" s="13"/>
      <c r="CU21" s="13"/>
      <c r="CV21" s="18">
        <f t="shared" ref="CV21:CW21" si="22">SUM(CV9:CV20)</f>
        <v>0</v>
      </c>
      <c r="CW21" s="18">
        <f t="shared" si="22"/>
        <v>0</v>
      </c>
      <c r="CX21" s="13"/>
      <c r="CY21" s="13"/>
      <c r="CZ21" s="18">
        <f>SUM(CN21,CP21,CR21,CV21)</f>
        <v>-51817.190990384581</v>
      </c>
      <c r="DA21" s="18">
        <f>SUM(CO21,CQ21,CS21,CW21)</f>
        <v>-40784.780552884651</v>
      </c>
      <c r="DB21" s="13"/>
      <c r="DD21" s="18">
        <f>((1-DD7/$C$7))*0.25*($C21)</f>
        <v>-33657.044000000002</v>
      </c>
      <c r="DE21" s="18">
        <f>((1-DE7/$C$7))*0.25*($C21)</f>
        <v>-29803.183999999997</v>
      </c>
      <c r="DF21" s="18">
        <f>(1-(DF7/$D$7))*0.25*($D21)</f>
        <v>-80333.435697115448</v>
      </c>
      <c r="DG21" s="18">
        <f>(1-(DG7/$D$7))*0.25*($D21)</f>
        <v>-71457.591346153844</v>
      </c>
      <c r="DH21" s="18">
        <f>$E21</f>
        <v>17195</v>
      </c>
      <c r="DI21" s="18">
        <f>DH21</f>
        <v>17195</v>
      </c>
      <c r="DJ21" s="13"/>
      <c r="DK21" s="13"/>
      <c r="DL21" s="18">
        <f t="shared" ref="DL21:DM21" si="23">SUM(DL9:DL20)</f>
        <v>0</v>
      </c>
      <c r="DM21" s="18">
        <f t="shared" si="23"/>
        <v>0</v>
      </c>
      <c r="DN21" s="13"/>
      <c r="DO21" s="13"/>
      <c r="DP21" s="16">
        <f>SUM(DD21,DF21,DH21,DL21,DJ21)</f>
        <v>-96795.479697115457</v>
      </c>
      <c r="DQ21" s="16">
        <f>SUM(DE21,DG21,DI21,DM21,DK21)</f>
        <v>-84065.775346153838</v>
      </c>
      <c r="DR21" s="13"/>
      <c r="DT21" s="18">
        <f>((1-DT7/$C$7))*0.25*($C21)</f>
        <v>-20040.071999999989</v>
      </c>
      <c r="DU21" s="18">
        <f>((1-DU7/$C$7))*0.25*($C21)</f>
        <v>-16700.060000000016</v>
      </c>
      <c r="DV21" s="18">
        <f>(1-(DV7/$D$7))*0.25*($D21)</f>
        <v>-48972.118990384595</v>
      </c>
      <c r="DW21" s="18">
        <f>(1-(DW7/$D$7))*0.25*($D21)</f>
        <v>-41279.720552884632</v>
      </c>
      <c r="DX21" s="18">
        <f>$E21</f>
        <v>17195</v>
      </c>
      <c r="DY21" s="18">
        <f>DX21</f>
        <v>17195</v>
      </c>
      <c r="DZ21" s="13"/>
      <c r="EA21" s="13"/>
      <c r="EB21" s="18">
        <f t="shared" ref="EB21:EC21" si="24">SUM(EB9:EB20)</f>
        <v>0</v>
      </c>
      <c r="EC21" s="18">
        <f t="shared" si="24"/>
        <v>0</v>
      </c>
      <c r="ED21" s="13"/>
      <c r="EE21" s="13"/>
      <c r="EF21" s="16">
        <f>SUM(DT21,DV21,DX21,EB21,DZ21)</f>
        <v>-51817.190990384581</v>
      </c>
      <c r="EG21" s="16">
        <f>SUM(DU21,DW21,DY21,EC21,EA21)</f>
        <v>-40784.780552884651</v>
      </c>
      <c r="EH21" s="13"/>
    </row>
    <row r="22" spans="1:138" s="19" customFormat="1" ht="14" hidden="1" customHeight="1" outlineLevel="1" x14ac:dyDescent="0.15">
      <c r="A22" s="19" t="s">
        <v>309</v>
      </c>
      <c r="B22" s="19" t="s">
        <v>217</v>
      </c>
      <c r="C22" s="20"/>
      <c r="D22" s="20"/>
      <c r="E22" s="20"/>
      <c r="F22" s="17"/>
      <c r="G22" s="20"/>
      <c r="H22" s="17"/>
      <c r="I22" s="18">
        <f t="shared" ref="I22:I85" si="25">SUM(C22:G22)</f>
        <v>0</v>
      </c>
      <c r="J22" s="16"/>
      <c r="K22" s="19" t="s">
        <v>217</v>
      </c>
      <c r="L22" s="20"/>
      <c r="M22" s="20"/>
      <c r="N22" s="20"/>
      <c r="O22" s="20"/>
      <c r="P22" s="20"/>
      <c r="Q22" s="20"/>
      <c r="R22" s="17"/>
      <c r="S22" s="17"/>
      <c r="T22" s="20"/>
      <c r="U22" s="20"/>
      <c r="V22" s="17"/>
      <c r="W22" s="17"/>
      <c r="X22" s="20"/>
      <c r="Y22" s="20"/>
      <c r="Z22" s="16"/>
      <c r="AA22" s="19" t="s">
        <v>217</v>
      </c>
      <c r="AB22" s="18">
        <f t="shared" ref="AB22:AB32" si="26">(1-(AB8/$C$7))*0.25*($C22)</f>
        <v>0</v>
      </c>
      <c r="AC22" s="20"/>
      <c r="AD22" s="20"/>
      <c r="AE22" s="20"/>
      <c r="AF22" s="20"/>
      <c r="AG22" s="20"/>
      <c r="AH22" s="17"/>
      <c r="AI22" s="17"/>
      <c r="AJ22" s="20"/>
      <c r="AK22" s="20"/>
      <c r="AL22" s="17"/>
      <c r="AM22" s="17"/>
      <c r="AN22" s="18"/>
      <c r="AO22" s="18">
        <f t="shared" ref="AO22:AO32" si="27">SUM(AB22:AJ22)</f>
        <v>0</v>
      </c>
      <c r="AP22" s="16"/>
      <c r="AR22" s="18">
        <f t="shared" si="0"/>
        <v>0</v>
      </c>
      <c r="AS22" s="20">
        <f t="shared" si="15"/>
        <v>0</v>
      </c>
      <c r="AT22" s="20">
        <f t="shared" si="2"/>
        <v>0</v>
      </c>
      <c r="AU22" s="20">
        <f t="shared" si="16"/>
        <v>0</v>
      </c>
      <c r="AV22" s="20">
        <f t="shared" si="4"/>
        <v>0</v>
      </c>
      <c r="AW22" s="20">
        <f t="shared" si="5"/>
        <v>0</v>
      </c>
      <c r="AX22" s="17"/>
      <c r="AY22" s="17"/>
      <c r="AZ22" s="20">
        <f t="shared" si="8"/>
        <v>0</v>
      </c>
      <c r="BA22" s="20">
        <f t="shared" si="9"/>
        <v>0</v>
      </c>
      <c r="BB22" s="17"/>
      <c r="BC22" s="17"/>
      <c r="BD22" s="18">
        <f t="shared" ref="BD22:BD85" si="28">SUM(AR22,AT22,AV22,AZ22)</f>
        <v>0</v>
      </c>
      <c r="BE22" s="18">
        <f t="shared" ref="BE22:BE85" si="29">SUM(AS22,AU22,AW22,BA22)</f>
        <v>0</v>
      </c>
      <c r="BF22" s="16"/>
      <c r="BG22" s="19" t="s">
        <v>217</v>
      </c>
      <c r="BH22" s="18">
        <f t="shared" ref="BH22:BH32" si="30">(1-(BH8/$C$7))*0.25*($C22)</f>
        <v>0</v>
      </c>
      <c r="BI22" s="20"/>
      <c r="BJ22" s="20"/>
      <c r="BK22" s="20"/>
      <c r="BL22" s="20"/>
      <c r="BM22" s="20"/>
      <c r="BN22" s="17"/>
      <c r="BO22" s="17"/>
      <c r="BP22" s="20"/>
      <c r="BQ22" s="20"/>
      <c r="BR22" s="17"/>
      <c r="BS22" s="17"/>
      <c r="BT22" s="18"/>
      <c r="BU22" s="18">
        <f t="shared" ref="BU22:BU32" si="31">SUM(BH22:BP22)</f>
        <v>0</v>
      </c>
      <c r="BV22" s="16"/>
      <c r="BW22" s="19" t="s">
        <v>217</v>
      </c>
      <c r="CB22" s="18">
        <f t="shared" ref="CB22:CB85" si="32">$E22</f>
        <v>0</v>
      </c>
      <c r="CC22" s="18">
        <f t="shared" ref="CC22:CC85" si="33">CB22</f>
        <v>0</v>
      </c>
      <c r="CD22" s="13"/>
      <c r="CE22" s="13"/>
      <c r="CH22" s="13"/>
      <c r="CI22" s="13"/>
      <c r="CJ22" s="18">
        <f t="shared" ref="CJ22:CJ85" si="34">SUM(BX22,BZ22,CB22,CF22)</f>
        <v>0</v>
      </c>
      <c r="CK22" s="18">
        <f t="shared" ref="CK22:CK85" si="35">SUM(BY22,CA22,CC22,CG22)</f>
        <v>0</v>
      </c>
      <c r="CL22" s="13"/>
      <c r="CM22" s="19" t="s">
        <v>217</v>
      </c>
      <c r="CR22" s="18">
        <f>$E22</f>
        <v>0</v>
      </c>
      <c r="CS22" s="18">
        <f t="shared" ref="CS22:CS85" si="36">CR22</f>
        <v>0</v>
      </c>
      <c r="CT22" s="13"/>
      <c r="CU22" s="13"/>
      <c r="CX22" s="13"/>
      <c r="CY22" s="13"/>
      <c r="DB22" s="13"/>
      <c r="DC22" s="19" t="s">
        <v>217</v>
      </c>
      <c r="DH22" s="18">
        <f>$E22</f>
        <v>0</v>
      </c>
      <c r="DI22" s="18">
        <f t="shared" ref="DI22:DI85" si="37">DH22</f>
        <v>0</v>
      </c>
      <c r="DJ22" s="13"/>
      <c r="DK22" s="13"/>
      <c r="DN22" s="13"/>
      <c r="DO22" s="13"/>
      <c r="DP22" s="16">
        <f t="shared" ref="DP22:DP85" si="38">SUM(DD22,DF22,DH22,DL22,DJ22)</f>
        <v>0</v>
      </c>
      <c r="DQ22" s="16">
        <f t="shared" ref="DQ22:DQ85" si="39">SUM(DE22,DG22,DI22,DM22,DK22)</f>
        <v>0</v>
      </c>
      <c r="DR22" s="13"/>
      <c r="DS22" s="19" t="s">
        <v>217</v>
      </c>
      <c r="DX22" s="18">
        <f>$E22</f>
        <v>0</v>
      </c>
      <c r="DY22" s="18">
        <f t="shared" ref="DY22:DY85" si="40">DX22</f>
        <v>0</v>
      </c>
      <c r="DZ22" s="13"/>
      <c r="EA22" s="13"/>
      <c r="ED22" s="13"/>
      <c r="EE22" s="13"/>
      <c r="EF22" s="16">
        <f t="shared" ref="EF22:EF85" si="41">SUM(DT22,DV22,DX22,EB22,DZ22)</f>
        <v>0</v>
      </c>
      <c r="EG22" s="16">
        <f t="shared" ref="EG22:EG85" si="42">SUM(DU22,DW22,DY22,EC22,EA22)</f>
        <v>0</v>
      </c>
      <c r="EH22" s="13"/>
    </row>
    <row r="23" spans="1:138" s="19" customFormat="1" ht="14" hidden="1" customHeight="1" outlineLevel="1" x14ac:dyDescent="0.15">
      <c r="B23" s="19" t="s">
        <v>51</v>
      </c>
      <c r="C23" s="20"/>
      <c r="D23" s="20">
        <v>1400</v>
      </c>
      <c r="E23" s="20"/>
      <c r="F23" s="17"/>
      <c r="G23" s="20"/>
      <c r="H23" s="17"/>
      <c r="I23" s="18">
        <f t="shared" si="25"/>
        <v>1400</v>
      </c>
      <c r="J23" s="16"/>
      <c r="K23" s="19" t="s">
        <v>51</v>
      </c>
      <c r="L23" s="20"/>
      <c r="M23" s="20"/>
      <c r="N23" s="20">
        <v>1400</v>
      </c>
      <c r="O23" s="20"/>
      <c r="P23" s="20"/>
      <c r="Q23" s="20"/>
      <c r="R23" s="17"/>
      <c r="S23" s="17"/>
      <c r="T23" s="20"/>
      <c r="U23" s="20"/>
      <c r="V23" s="17"/>
      <c r="W23" s="17"/>
      <c r="X23" s="20"/>
      <c r="Y23" s="20"/>
      <c r="Z23" s="16"/>
      <c r="AA23" s="19" t="s">
        <v>51</v>
      </c>
      <c r="AB23" s="18">
        <f t="shared" si="26"/>
        <v>0</v>
      </c>
      <c r="AC23" s="20"/>
      <c r="AD23" s="20">
        <v>1400</v>
      </c>
      <c r="AE23" s="20"/>
      <c r="AF23" s="20"/>
      <c r="AG23" s="20"/>
      <c r="AH23" s="17"/>
      <c r="AI23" s="17"/>
      <c r="AJ23" s="20"/>
      <c r="AK23" s="20"/>
      <c r="AL23" s="17"/>
      <c r="AM23" s="17"/>
      <c r="AN23" s="18"/>
      <c r="AO23" s="18">
        <f t="shared" si="27"/>
        <v>1400</v>
      </c>
      <c r="AP23" s="16"/>
      <c r="AR23" s="18">
        <f t="shared" si="0"/>
        <v>0</v>
      </c>
      <c r="AS23" s="20">
        <f t="shared" si="15"/>
        <v>0</v>
      </c>
      <c r="AT23" s="20">
        <v>1400</v>
      </c>
      <c r="AU23" s="20">
        <f t="shared" si="16"/>
        <v>0</v>
      </c>
      <c r="AV23" s="20">
        <f t="shared" si="4"/>
        <v>0</v>
      </c>
      <c r="AW23" s="20">
        <f t="shared" si="5"/>
        <v>0</v>
      </c>
      <c r="AX23" s="17"/>
      <c r="AY23" s="17"/>
      <c r="AZ23" s="20">
        <f t="shared" si="8"/>
        <v>0</v>
      </c>
      <c r="BA23" s="20">
        <f t="shared" si="9"/>
        <v>0</v>
      </c>
      <c r="BB23" s="17"/>
      <c r="BC23" s="17"/>
      <c r="BD23" s="18">
        <f t="shared" si="28"/>
        <v>1400</v>
      </c>
      <c r="BE23" s="18">
        <f t="shared" si="29"/>
        <v>0</v>
      </c>
      <c r="BF23" s="16"/>
      <c r="BG23" s="19" t="s">
        <v>51</v>
      </c>
      <c r="BH23" s="18">
        <f t="shared" si="30"/>
        <v>0</v>
      </c>
      <c r="BI23" s="20"/>
      <c r="BJ23" s="20">
        <v>1400</v>
      </c>
      <c r="BK23" s="20"/>
      <c r="BL23" s="20"/>
      <c r="BM23" s="20"/>
      <c r="BN23" s="17"/>
      <c r="BO23" s="17"/>
      <c r="BP23" s="20"/>
      <c r="BQ23" s="20"/>
      <c r="BR23" s="17"/>
      <c r="BS23" s="17"/>
      <c r="BT23" s="18"/>
      <c r="BU23" s="18">
        <f t="shared" si="31"/>
        <v>1400</v>
      </c>
      <c r="BV23" s="16"/>
      <c r="BW23" s="19" t="s">
        <v>51</v>
      </c>
      <c r="BZ23" s="20">
        <v>1400</v>
      </c>
      <c r="CA23" s="20">
        <v>1401</v>
      </c>
      <c r="CB23" s="18">
        <f t="shared" si="32"/>
        <v>0</v>
      </c>
      <c r="CC23" s="18">
        <f t="shared" si="33"/>
        <v>0</v>
      </c>
      <c r="CD23" s="13"/>
      <c r="CE23" s="13"/>
      <c r="CH23" s="13"/>
      <c r="CI23" s="13"/>
      <c r="CJ23" s="18">
        <f t="shared" si="34"/>
        <v>1400</v>
      </c>
      <c r="CK23" s="18">
        <f t="shared" si="35"/>
        <v>1401</v>
      </c>
      <c r="CL23" s="13"/>
      <c r="CM23" s="19" t="s">
        <v>51</v>
      </c>
      <c r="CP23" s="20">
        <v>1400</v>
      </c>
      <c r="CQ23" s="20">
        <v>1401</v>
      </c>
      <c r="CR23" s="18">
        <f>$E23</f>
        <v>0</v>
      </c>
      <c r="CS23" s="18">
        <f t="shared" si="36"/>
        <v>0</v>
      </c>
      <c r="CT23" s="13"/>
      <c r="CU23" s="13"/>
      <c r="CX23" s="13"/>
      <c r="CY23" s="13"/>
      <c r="DB23" s="13"/>
      <c r="DC23" s="19" t="s">
        <v>51</v>
      </c>
      <c r="DF23" s="20">
        <v>1400</v>
      </c>
      <c r="DG23" s="20">
        <v>1401</v>
      </c>
      <c r="DH23" s="18">
        <f>$E23</f>
        <v>0</v>
      </c>
      <c r="DI23" s="18">
        <f t="shared" si="37"/>
        <v>0</v>
      </c>
      <c r="DJ23" s="13"/>
      <c r="DK23" s="13"/>
      <c r="DN23" s="13"/>
      <c r="DO23" s="13"/>
      <c r="DP23" s="16">
        <f t="shared" si="38"/>
        <v>1400</v>
      </c>
      <c r="DQ23" s="16">
        <f t="shared" si="39"/>
        <v>1401</v>
      </c>
      <c r="DR23" s="13"/>
      <c r="DS23" s="19" t="s">
        <v>51</v>
      </c>
      <c r="DV23" s="20">
        <v>1400</v>
      </c>
      <c r="DW23" s="20">
        <v>1401</v>
      </c>
      <c r="DX23" s="18">
        <f>$E23</f>
        <v>0</v>
      </c>
      <c r="DY23" s="18">
        <f t="shared" si="40"/>
        <v>0</v>
      </c>
      <c r="DZ23" s="13"/>
      <c r="EA23" s="13"/>
      <c r="ED23" s="13"/>
      <c r="EE23" s="13"/>
      <c r="EF23" s="16">
        <f t="shared" si="41"/>
        <v>1400</v>
      </c>
      <c r="EG23" s="16">
        <f t="shared" si="42"/>
        <v>1401</v>
      </c>
      <c r="EH23" s="13"/>
    </row>
    <row r="24" spans="1:138" s="19" customFormat="1" ht="14" hidden="1" customHeight="1" outlineLevel="1" x14ac:dyDescent="0.15">
      <c r="B24" s="19" t="s">
        <v>205</v>
      </c>
      <c r="C24" s="20"/>
      <c r="D24" s="20"/>
      <c r="E24" s="20"/>
      <c r="F24" s="17"/>
      <c r="G24" s="20"/>
      <c r="H24" s="17"/>
      <c r="I24" s="18">
        <f t="shared" si="25"/>
        <v>0</v>
      </c>
      <c r="J24" s="16"/>
      <c r="K24" s="19" t="s">
        <v>205</v>
      </c>
      <c r="L24" s="20"/>
      <c r="M24" s="20"/>
      <c r="N24" s="20"/>
      <c r="O24" s="20"/>
      <c r="P24" s="20"/>
      <c r="Q24" s="20"/>
      <c r="R24" s="17"/>
      <c r="S24" s="17"/>
      <c r="T24" s="20"/>
      <c r="U24" s="20"/>
      <c r="V24" s="17"/>
      <c r="W24" s="17"/>
      <c r="X24" s="20"/>
      <c r="Y24" s="20"/>
      <c r="Z24" s="16"/>
      <c r="AA24" s="19" t="s">
        <v>205</v>
      </c>
      <c r="AB24" s="18">
        <f t="shared" si="26"/>
        <v>0</v>
      </c>
      <c r="AC24" s="20"/>
      <c r="AD24" s="20"/>
      <c r="AE24" s="20"/>
      <c r="AF24" s="20"/>
      <c r="AG24" s="20"/>
      <c r="AH24" s="17"/>
      <c r="AI24" s="17"/>
      <c r="AJ24" s="20"/>
      <c r="AK24" s="20"/>
      <c r="AL24" s="17"/>
      <c r="AM24" s="17"/>
      <c r="AN24" s="18"/>
      <c r="AO24" s="18">
        <f t="shared" si="27"/>
        <v>0</v>
      </c>
      <c r="AP24" s="16"/>
      <c r="AR24" s="18">
        <f t="shared" si="0"/>
        <v>0</v>
      </c>
      <c r="AS24" s="20">
        <f t="shared" si="15"/>
        <v>0</v>
      </c>
      <c r="AT24" s="20">
        <f t="shared" si="2"/>
        <v>0</v>
      </c>
      <c r="AU24" s="20">
        <f t="shared" si="16"/>
        <v>0</v>
      </c>
      <c r="AV24" s="20">
        <f t="shared" si="4"/>
        <v>0</v>
      </c>
      <c r="AW24" s="20">
        <f t="shared" si="5"/>
        <v>0</v>
      </c>
      <c r="AX24" s="17"/>
      <c r="AY24" s="17"/>
      <c r="AZ24" s="20">
        <f t="shared" si="8"/>
        <v>0</v>
      </c>
      <c r="BA24" s="20">
        <f t="shared" si="9"/>
        <v>0</v>
      </c>
      <c r="BB24" s="17"/>
      <c r="BC24" s="17"/>
      <c r="BD24" s="18">
        <f t="shared" si="28"/>
        <v>0</v>
      </c>
      <c r="BE24" s="18">
        <f t="shared" si="29"/>
        <v>0</v>
      </c>
      <c r="BF24" s="16"/>
      <c r="BG24" s="19" t="s">
        <v>205</v>
      </c>
      <c r="BH24" s="18">
        <f t="shared" si="30"/>
        <v>0</v>
      </c>
      <c r="BI24" s="20"/>
      <c r="BJ24" s="20"/>
      <c r="BK24" s="20"/>
      <c r="BL24" s="20"/>
      <c r="BM24" s="20"/>
      <c r="BN24" s="17"/>
      <c r="BO24" s="17"/>
      <c r="BP24" s="20"/>
      <c r="BQ24" s="20"/>
      <c r="BR24" s="17"/>
      <c r="BS24" s="17"/>
      <c r="BT24" s="18"/>
      <c r="BU24" s="18">
        <f t="shared" si="31"/>
        <v>0</v>
      </c>
      <c r="BV24" s="16"/>
      <c r="BW24" s="19" t="s">
        <v>205</v>
      </c>
      <c r="CB24" s="18">
        <f t="shared" si="32"/>
        <v>0</v>
      </c>
      <c r="CC24" s="18">
        <f t="shared" si="33"/>
        <v>0</v>
      </c>
      <c r="CD24" s="13"/>
      <c r="CE24" s="13"/>
      <c r="CH24" s="13"/>
      <c r="CI24" s="13"/>
      <c r="CJ24" s="18">
        <f t="shared" si="34"/>
        <v>0</v>
      </c>
      <c r="CK24" s="18">
        <f t="shared" si="35"/>
        <v>0</v>
      </c>
      <c r="CL24" s="13"/>
      <c r="CM24" s="19" t="s">
        <v>205</v>
      </c>
      <c r="CR24" s="18">
        <f>$E24</f>
        <v>0</v>
      </c>
      <c r="CS24" s="18">
        <f t="shared" si="36"/>
        <v>0</v>
      </c>
      <c r="CT24" s="13"/>
      <c r="CU24" s="13"/>
      <c r="CX24" s="13"/>
      <c r="CY24" s="13"/>
      <c r="DB24" s="13"/>
      <c r="DC24" s="19" t="s">
        <v>205</v>
      </c>
      <c r="DH24" s="18">
        <f>$E24</f>
        <v>0</v>
      </c>
      <c r="DI24" s="18">
        <f t="shared" si="37"/>
        <v>0</v>
      </c>
      <c r="DJ24" s="13"/>
      <c r="DK24" s="13"/>
      <c r="DN24" s="13"/>
      <c r="DO24" s="13"/>
      <c r="DP24" s="16">
        <f t="shared" si="38"/>
        <v>0</v>
      </c>
      <c r="DQ24" s="16">
        <f t="shared" si="39"/>
        <v>0</v>
      </c>
      <c r="DR24" s="13"/>
      <c r="DS24" s="19" t="s">
        <v>205</v>
      </c>
      <c r="DX24" s="18">
        <f>$E24</f>
        <v>0</v>
      </c>
      <c r="DY24" s="18">
        <f t="shared" si="40"/>
        <v>0</v>
      </c>
      <c r="DZ24" s="13"/>
      <c r="EA24" s="13"/>
      <c r="ED24" s="13"/>
      <c r="EE24" s="13"/>
      <c r="EF24" s="16">
        <f t="shared" si="41"/>
        <v>0</v>
      </c>
      <c r="EG24" s="16">
        <f t="shared" si="42"/>
        <v>0</v>
      </c>
      <c r="EH24" s="13"/>
    </row>
    <row r="25" spans="1:138" s="19" customFormat="1" ht="14" hidden="1" customHeight="1" outlineLevel="1" x14ac:dyDescent="0.15">
      <c r="B25" s="19" t="s">
        <v>112</v>
      </c>
      <c r="C25" s="20"/>
      <c r="D25" s="20"/>
      <c r="E25" s="20"/>
      <c r="F25" s="17"/>
      <c r="G25" s="20"/>
      <c r="H25" s="17"/>
      <c r="I25" s="18">
        <f t="shared" si="25"/>
        <v>0</v>
      </c>
      <c r="J25" s="16"/>
      <c r="K25" s="19" t="s">
        <v>112</v>
      </c>
      <c r="L25" s="20"/>
      <c r="M25" s="20"/>
      <c r="N25" s="20"/>
      <c r="O25" s="20"/>
      <c r="P25" s="20"/>
      <c r="Q25" s="20"/>
      <c r="R25" s="17"/>
      <c r="S25" s="17"/>
      <c r="T25" s="20"/>
      <c r="U25" s="20"/>
      <c r="V25" s="17"/>
      <c r="W25" s="17"/>
      <c r="X25" s="20"/>
      <c r="Y25" s="20"/>
      <c r="Z25" s="16"/>
      <c r="AA25" s="19" t="s">
        <v>112</v>
      </c>
      <c r="AB25" s="18">
        <f t="shared" si="26"/>
        <v>0</v>
      </c>
      <c r="AC25" s="20"/>
      <c r="AD25" s="20"/>
      <c r="AE25" s="20"/>
      <c r="AF25" s="20"/>
      <c r="AG25" s="20"/>
      <c r="AH25" s="17"/>
      <c r="AI25" s="17"/>
      <c r="AJ25" s="20"/>
      <c r="AK25" s="20"/>
      <c r="AL25" s="17"/>
      <c r="AM25" s="17"/>
      <c r="AN25" s="18"/>
      <c r="AO25" s="18">
        <f t="shared" si="27"/>
        <v>0</v>
      </c>
      <c r="AP25" s="16"/>
      <c r="AR25" s="18">
        <f t="shared" si="0"/>
        <v>0</v>
      </c>
      <c r="AS25" s="20">
        <f t="shared" si="15"/>
        <v>0</v>
      </c>
      <c r="AT25" s="20">
        <f t="shared" si="2"/>
        <v>0</v>
      </c>
      <c r="AU25" s="20">
        <f t="shared" si="16"/>
        <v>0</v>
      </c>
      <c r="AV25" s="20">
        <f t="shared" si="4"/>
        <v>0</v>
      </c>
      <c r="AW25" s="20">
        <f t="shared" si="5"/>
        <v>0</v>
      </c>
      <c r="AX25" s="17"/>
      <c r="AY25" s="17"/>
      <c r="AZ25" s="20">
        <f t="shared" si="8"/>
        <v>0</v>
      </c>
      <c r="BA25" s="20">
        <f t="shared" si="9"/>
        <v>0</v>
      </c>
      <c r="BB25" s="17"/>
      <c r="BC25" s="17"/>
      <c r="BD25" s="18">
        <f t="shared" si="28"/>
        <v>0</v>
      </c>
      <c r="BE25" s="18">
        <f t="shared" si="29"/>
        <v>0</v>
      </c>
      <c r="BF25" s="16"/>
      <c r="BG25" s="19" t="s">
        <v>112</v>
      </c>
      <c r="BH25" s="18">
        <f t="shared" si="30"/>
        <v>0</v>
      </c>
      <c r="BI25" s="20"/>
      <c r="BJ25" s="20"/>
      <c r="BK25" s="20"/>
      <c r="BL25" s="20"/>
      <c r="BM25" s="20"/>
      <c r="BN25" s="17"/>
      <c r="BO25" s="17"/>
      <c r="BP25" s="20"/>
      <c r="BQ25" s="20"/>
      <c r="BR25" s="17"/>
      <c r="BS25" s="17"/>
      <c r="BT25" s="18"/>
      <c r="BU25" s="18">
        <f t="shared" si="31"/>
        <v>0</v>
      </c>
      <c r="BV25" s="16"/>
      <c r="BW25" s="19" t="s">
        <v>112</v>
      </c>
      <c r="CB25" s="18">
        <f t="shared" si="32"/>
        <v>0</v>
      </c>
      <c r="CC25" s="18">
        <f t="shared" si="33"/>
        <v>0</v>
      </c>
      <c r="CD25" s="13"/>
      <c r="CE25" s="13"/>
      <c r="CH25" s="13"/>
      <c r="CI25" s="13"/>
      <c r="CJ25" s="18">
        <f t="shared" si="34"/>
        <v>0</v>
      </c>
      <c r="CK25" s="18">
        <f t="shared" si="35"/>
        <v>0</v>
      </c>
      <c r="CL25" s="13"/>
      <c r="CM25" s="19" t="s">
        <v>112</v>
      </c>
      <c r="CR25" s="18">
        <f>$E25</f>
        <v>0</v>
      </c>
      <c r="CS25" s="18">
        <f t="shared" si="36"/>
        <v>0</v>
      </c>
      <c r="CT25" s="13"/>
      <c r="CU25" s="13"/>
      <c r="CX25" s="13"/>
      <c r="CY25" s="13"/>
      <c r="DB25" s="13"/>
      <c r="DC25" s="19" t="s">
        <v>112</v>
      </c>
      <c r="DH25" s="18">
        <f>$E25</f>
        <v>0</v>
      </c>
      <c r="DI25" s="18">
        <f t="shared" si="37"/>
        <v>0</v>
      </c>
      <c r="DJ25" s="13"/>
      <c r="DK25" s="13"/>
      <c r="DN25" s="13"/>
      <c r="DO25" s="13"/>
      <c r="DP25" s="16">
        <f t="shared" si="38"/>
        <v>0</v>
      </c>
      <c r="DQ25" s="16">
        <f t="shared" si="39"/>
        <v>0</v>
      </c>
      <c r="DR25" s="13"/>
      <c r="DS25" s="19" t="s">
        <v>112</v>
      </c>
      <c r="DX25" s="18">
        <f>$E25</f>
        <v>0</v>
      </c>
      <c r="DY25" s="18">
        <f t="shared" si="40"/>
        <v>0</v>
      </c>
      <c r="DZ25" s="13"/>
      <c r="EA25" s="13"/>
      <c r="ED25" s="13"/>
      <c r="EE25" s="13"/>
      <c r="EF25" s="16">
        <f t="shared" si="41"/>
        <v>0</v>
      </c>
      <c r="EG25" s="16">
        <f t="shared" si="42"/>
        <v>0</v>
      </c>
      <c r="EH25" s="13"/>
    </row>
    <row r="26" spans="1:138" s="19" customFormat="1" ht="14" hidden="1" customHeight="1" outlineLevel="1" x14ac:dyDescent="0.15">
      <c r="B26" s="19" t="s">
        <v>270</v>
      </c>
      <c r="C26" s="20"/>
      <c r="D26" s="20"/>
      <c r="E26" s="20"/>
      <c r="F26" s="17"/>
      <c r="G26" s="20"/>
      <c r="H26" s="17"/>
      <c r="I26" s="18">
        <f t="shared" si="25"/>
        <v>0</v>
      </c>
      <c r="J26" s="16"/>
      <c r="K26" s="19" t="s">
        <v>270</v>
      </c>
      <c r="L26" s="20"/>
      <c r="M26" s="20"/>
      <c r="N26" s="20"/>
      <c r="O26" s="20"/>
      <c r="P26" s="20"/>
      <c r="Q26" s="20"/>
      <c r="R26" s="17"/>
      <c r="S26" s="17"/>
      <c r="T26" s="20"/>
      <c r="U26" s="20"/>
      <c r="V26" s="17"/>
      <c r="W26" s="17"/>
      <c r="X26" s="20"/>
      <c r="Y26" s="20"/>
      <c r="Z26" s="16"/>
      <c r="AA26" s="19" t="s">
        <v>270</v>
      </c>
      <c r="AB26" s="18">
        <f t="shared" si="26"/>
        <v>0</v>
      </c>
      <c r="AC26" s="20"/>
      <c r="AD26" s="20"/>
      <c r="AE26" s="20"/>
      <c r="AF26" s="20"/>
      <c r="AG26" s="20"/>
      <c r="AH26" s="17"/>
      <c r="AI26" s="17"/>
      <c r="AJ26" s="20"/>
      <c r="AK26" s="20"/>
      <c r="AL26" s="17"/>
      <c r="AM26" s="17"/>
      <c r="AN26" s="18"/>
      <c r="AO26" s="18">
        <f t="shared" si="27"/>
        <v>0</v>
      </c>
      <c r="AP26" s="16"/>
      <c r="AR26" s="18">
        <f t="shared" si="0"/>
        <v>0</v>
      </c>
      <c r="AS26" s="20">
        <f t="shared" si="15"/>
        <v>0</v>
      </c>
      <c r="AT26" s="20">
        <f t="shared" si="2"/>
        <v>0</v>
      </c>
      <c r="AU26" s="20">
        <f t="shared" si="16"/>
        <v>0</v>
      </c>
      <c r="AV26" s="20">
        <f t="shared" si="4"/>
        <v>0</v>
      </c>
      <c r="AW26" s="20">
        <f t="shared" si="5"/>
        <v>0</v>
      </c>
      <c r="AX26" s="17"/>
      <c r="AY26" s="17"/>
      <c r="AZ26" s="20">
        <f t="shared" si="8"/>
        <v>0</v>
      </c>
      <c r="BA26" s="20">
        <f t="shared" si="9"/>
        <v>0</v>
      </c>
      <c r="BB26" s="17"/>
      <c r="BC26" s="17"/>
      <c r="BD26" s="18">
        <f t="shared" si="28"/>
        <v>0</v>
      </c>
      <c r="BE26" s="18">
        <f t="shared" si="29"/>
        <v>0</v>
      </c>
      <c r="BF26" s="16"/>
      <c r="BG26" s="19" t="s">
        <v>270</v>
      </c>
      <c r="BH26" s="18">
        <f t="shared" si="30"/>
        <v>0</v>
      </c>
      <c r="BI26" s="20"/>
      <c r="BJ26" s="20"/>
      <c r="BK26" s="20"/>
      <c r="BL26" s="20"/>
      <c r="BM26" s="20"/>
      <c r="BN26" s="17"/>
      <c r="BO26" s="17"/>
      <c r="BP26" s="20"/>
      <c r="BQ26" s="20"/>
      <c r="BR26" s="17"/>
      <c r="BS26" s="17"/>
      <c r="BT26" s="18"/>
      <c r="BU26" s="18">
        <f t="shared" si="31"/>
        <v>0</v>
      </c>
      <c r="BV26" s="16"/>
      <c r="BW26" s="19" t="s">
        <v>270</v>
      </c>
      <c r="CB26" s="18">
        <f t="shared" si="32"/>
        <v>0</v>
      </c>
      <c r="CC26" s="18">
        <f t="shared" si="33"/>
        <v>0</v>
      </c>
      <c r="CD26" s="13"/>
      <c r="CE26" s="13"/>
      <c r="CH26" s="13"/>
      <c r="CI26" s="13"/>
      <c r="CJ26" s="18">
        <f t="shared" si="34"/>
        <v>0</v>
      </c>
      <c r="CK26" s="18">
        <f t="shared" si="35"/>
        <v>0</v>
      </c>
      <c r="CL26" s="13"/>
      <c r="CM26" s="19" t="s">
        <v>270</v>
      </c>
      <c r="CR26" s="18">
        <f>$E26</f>
        <v>0</v>
      </c>
      <c r="CS26" s="18">
        <f t="shared" si="36"/>
        <v>0</v>
      </c>
      <c r="CT26" s="13"/>
      <c r="CU26" s="13"/>
      <c r="CX26" s="13"/>
      <c r="CY26" s="13"/>
      <c r="DB26" s="13"/>
      <c r="DC26" s="19" t="s">
        <v>270</v>
      </c>
      <c r="DH26" s="18">
        <f>$E26</f>
        <v>0</v>
      </c>
      <c r="DI26" s="18">
        <f t="shared" si="37"/>
        <v>0</v>
      </c>
      <c r="DJ26" s="13"/>
      <c r="DK26" s="13"/>
      <c r="DN26" s="13"/>
      <c r="DO26" s="13"/>
      <c r="DP26" s="16">
        <f t="shared" si="38"/>
        <v>0</v>
      </c>
      <c r="DQ26" s="16">
        <f t="shared" si="39"/>
        <v>0</v>
      </c>
      <c r="DR26" s="13"/>
      <c r="DS26" s="19" t="s">
        <v>270</v>
      </c>
      <c r="DX26" s="18">
        <f>$E26</f>
        <v>0</v>
      </c>
      <c r="DY26" s="18">
        <f t="shared" si="40"/>
        <v>0</v>
      </c>
      <c r="DZ26" s="13"/>
      <c r="EA26" s="13"/>
      <c r="ED26" s="13"/>
      <c r="EE26" s="13"/>
      <c r="EF26" s="16">
        <f t="shared" si="41"/>
        <v>0</v>
      </c>
      <c r="EG26" s="16">
        <f t="shared" si="42"/>
        <v>0</v>
      </c>
      <c r="EH26" s="13"/>
    </row>
    <row r="27" spans="1:138" s="19" customFormat="1" ht="14" hidden="1" customHeight="1" outlineLevel="1" x14ac:dyDescent="0.15">
      <c r="B27" s="19" t="s">
        <v>134</v>
      </c>
      <c r="C27" s="20"/>
      <c r="D27" s="20"/>
      <c r="E27" s="20"/>
      <c r="F27" s="17"/>
      <c r="G27" s="20"/>
      <c r="H27" s="17"/>
      <c r="I27" s="18">
        <f t="shared" si="25"/>
        <v>0</v>
      </c>
      <c r="J27" s="16"/>
      <c r="K27" s="19" t="s">
        <v>134</v>
      </c>
      <c r="L27" s="20"/>
      <c r="M27" s="20"/>
      <c r="N27" s="20"/>
      <c r="O27" s="20"/>
      <c r="P27" s="20"/>
      <c r="Q27" s="20"/>
      <c r="R27" s="17"/>
      <c r="S27" s="17"/>
      <c r="T27" s="20"/>
      <c r="U27" s="20"/>
      <c r="V27" s="17"/>
      <c r="W27" s="17"/>
      <c r="X27" s="20"/>
      <c r="Y27" s="20"/>
      <c r="Z27" s="16"/>
      <c r="AA27" s="19" t="s">
        <v>134</v>
      </c>
      <c r="AB27" s="18">
        <f t="shared" si="26"/>
        <v>0</v>
      </c>
      <c r="AC27" s="20"/>
      <c r="AD27" s="20"/>
      <c r="AE27" s="20"/>
      <c r="AF27" s="20"/>
      <c r="AG27" s="20"/>
      <c r="AH27" s="17"/>
      <c r="AI27" s="17"/>
      <c r="AJ27" s="20"/>
      <c r="AK27" s="20"/>
      <c r="AL27" s="17"/>
      <c r="AM27" s="17"/>
      <c r="AN27" s="18"/>
      <c r="AO27" s="18">
        <f t="shared" si="27"/>
        <v>0</v>
      </c>
      <c r="AP27" s="16"/>
      <c r="AR27" s="18">
        <f t="shared" si="0"/>
        <v>0</v>
      </c>
      <c r="AS27" s="20">
        <f t="shared" si="15"/>
        <v>0</v>
      </c>
      <c r="AT27" s="20">
        <f t="shared" si="2"/>
        <v>0</v>
      </c>
      <c r="AU27" s="20">
        <f t="shared" si="16"/>
        <v>0</v>
      </c>
      <c r="AV27" s="20">
        <f t="shared" si="4"/>
        <v>0</v>
      </c>
      <c r="AW27" s="20">
        <f t="shared" si="5"/>
        <v>0</v>
      </c>
      <c r="AX27" s="17"/>
      <c r="AY27" s="17"/>
      <c r="AZ27" s="20">
        <f t="shared" si="8"/>
        <v>0</v>
      </c>
      <c r="BA27" s="20">
        <f t="shared" si="9"/>
        <v>0</v>
      </c>
      <c r="BB27" s="17"/>
      <c r="BC27" s="17"/>
      <c r="BD27" s="18">
        <f t="shared" si="28"/>
        <v>0</v>
      </c>
      <c r="BE27" s="18">
        <f t="shared" si="29"/>
        <v>0</v>
      </c>
      <c r="BF27" s="16"/>
      <c r="BG27" s="19" t="s">
        <v>134</v>
      </c>
      <c r="BH27" s="18">
        <f t="shared" si="30"/>
        <v>0</v>
      </c>
      <c r="BI27" s="20"/>
      <c r="BJ27" s="20"/>
      <c r="BK27" s="20"/>
      <c r="BL27" s="20"/>
      <c r="BM27" s="20"/>
      <c r="BN27" s="17"/>
      <c r="BO27" s="17"/>
      <c r="BP27" s="20"/>
      <c r="BQ27" s="20"/>
      <c r="BR27" s="17"/>
      <c r="BS27" s="17"/>
      <c r="BT27" s="18"/>
      <c r="BU27" s="18">
        <f t="shared" si="31"/>
        <v>0</v>
      </c>
      <c r="BV27" s="16"/>
      <c r="BW27" s="19" t="s">
        <v>134</v>
      </c>
      <c r="CB27" s="18">
        <f t="shared" si="32"/>
        <v>0</v>
      </c>
      <c r="CC27" s="18">
        <f t="shared" si="33"/>
        <v>0</v>
      </c>
      <c r="CD27" s="13"/>
      <c r="CE27" s="13"/>
      <c r="CH27" s="13"/>
      <c r="CI27" s="13"/>
      <c r="CJ27" s="18">
        <f t="shared" si="34"/>
        <v>0</v>
      </c>
      <c r="CK27" s="18">
        <f t="shared" si="35"/>
        <v>0</v>
      </c>
      <c r="CL27" s="13"/>
      <c r="CM27" s="19" t="s">
        <v>134</v>
      </c>
      <c r="CR27" s="18">
        <f>$E27</f>
        <v>0</v>
      </c>
      <c r="CS27" s="18">
        <f t="shared" si="36"/>
        <v>0</v>
      </c>
      <c r="CT27" s="13"/>
      <c r="CU27" s="13"/>
      <c r="CX27" s="13"/>
      <c r="CY27" s="13"/>
      <c r="DB27" s="13"/>
      <c r="DC27" s="19" t="s">
        <v>134</v>
      </c>
      <c r="DH27" s="18">
        <f>$E27</f>
        <v>0</v>
      </c>
      <c r="DI27" s="18">
        <f t="shared" si="37"/>
        <v>0</v>
      </c>
      <c r="DJ27" s="13"/>
      <c r="DK27" s="13"/>
      <c r="DN27" s="13"/>
      <c r="DO27" s="13"/>
      <c r="DP27" s="16">
        <f t="shared" si="38"/>
        <v>0</v>
      </c>
      <c r="DQ27" s="16">
        <f t="shared" si="39"/>
        <v>0</v>
      </c>
      <c r="DR27" s="13"/>
      <c r="DS27" s="19" t="s">
        <v>134</v>
      </c>
      <c r="DX27" s="18">
        <f>$E27</f>
        <v>0</v>
      </c>
      <c r="DY27" s="18">
        <f t="shared" si="40"/>
        <v>0</v>
      </c>
      <c r="DZ27" s="13"/>
      <c r="EA27" s="13"/>
      <c r="ED27" s="13"/>
      <c r="EE27" s="13"/>
      <c r="EF27" s="16">
        <f t="shared" si="41"/>
        <v>0</v>
      </c>
      <c r="EG27" s="16">
        <f t="shared" si="42"/>
        <v>0</v>
      </c>
      <c r="EH27" s="13"/>
    </row>
    <row r="28" spans="1:138" s="19" customFormat="1" ht="14" hidden="1" customHeight="1" outlineLevel="1" x14ac:dyDescent="0.15">
      <c r="B28" s="19" t="s">
        <v>81</v>
      </c>
      <c r="C28" s="20"/>
      <c r="D28" s="20"/>
      <c r="E28" s="20"/>
      <c r="F28" s="17"/>
      <c r="G28" s="20"/>
      <c r="H28" s="17"/>
      <c r="I28" s="18">
        <f t="shared" si="25"/>
        <v>0</v>
      </c>
      <c r="J28" s="16"/>
      <c r="K28" s="19" t="s">
        <v>81</v>
      </c>
      <c r="L28" s="20"/>
      <c r="M28" s="20"/>
      <c r="N28" s="20"/>
      <c r="O28" s="20"/>
      <c r="P28" s="20"/>
      <c r="Q28" s="20"/>
      <c r="R28" s="17"/>
      <c r="S28" s="17"/>
      <c r="T28" s="20"/>
      <c r="U28" s="20"/>
      <c r="V28" s="17"/>
      <c r="W28" s="17"/>
      <c r="X28" s="20"/>
      <c r="Y28" s="20"/>
      <c r="Z28" s="16"/>
      <c r="AA28" s="19" t="s">
        <v>81</v>
      </c>
      <c r="AB28" s="18">
        <f t="shared" si="26"/>
        <v>0</v>
      </c>
      <c r="AC28" s="20"/>
      <c r="AD28" s="20"/>
      <c r="AE28" s="20"/>
      <c r="AF28" s="20"/>
      <c r="AG28" s="20"/>
      <c r="AH28" s="17"/>
      <c r="AI28" s="17"/>
      <c r="AJ28" s="20"/>
      <c r="AK28" s="20"/>
      <c r="AL28" s="17"/>
      <c r="AM28" s="17"/>
      <c r="AN28" s="18"/>
      <c r="AO28" s="18">
        <f t="shared" si="27"/>
        <v>0</v>
      </c>
      <c r="AP28" s="16"/>
      <c r="AR28" s="18">
        <f t="shared" si="0"/>
        <v>0</v>
      </c>
      <c r="AS28" s="20">
        <f t="shared" si="15"/>
        <v>0</v>
      </c>
      <c r="AT28" s="20">
        <f t="shared" si="2"/>
        <v>0</v>
      </c>
      <c r="AU28" s="20">
        <f t="shared" si="16"/>
        <v>0</v>
      </c>
      <c r="AV28" s="20">
        <f t="shared" si="4"/>
        <v>0</v>
      </c>
      <c r="AW28" s="20">
        <f t="shared" si="5"/>
        <v>0</v>
      </c>
      <c r="AX28" s="17"/>
      <c r="AY28" s="17"/>
      <c r="AZ28" s="20">
        <f t="shared" si="8"/>
        <v>0</v>
      </c>
      <c r="BA28" s="20">
        <f t="shared" si="9"/>
        <v>0</v>
      </c>
      <c r="BB28" s="17"/>
      <c r="BC28" s="17"/>
      <c r="BD28" s="18">
        <f t="shared" si="28"/>
        <v>0</v>
      </c>
      <c r="BE28" s="18">
        <f t="shared" si="29"/>
        <v>0</v>
      </c>
      <c r="BF28" s="16"/>
      <c r="BG28" s="19" t="s">
        <v>81</v>
      </c>
      <c r="BH28" s="18">
        <f t="shared" si="30"/>
        <v>0</v>
      </c>
      <c r="BI28" s="20"/>
      <c r="BJ28" s="20"/>
      <c r="BK28" s="20"/>
      <c r="BL28" s="20"/>
      <c r="BM28" s="20"/>
      <c r="BN28" s="17"/>
      <c r="BO28" s="17"/>
      <c r="BP28" s="20"/>
      <c r="BQ28" s="20"/>
      <c r="BR28" s="17"/>
      <c r="BS28" s="17"/>
      <c r="BT28" s="18"/>
      <c r="BU28" s="18">
        <f t="shared" si="31"/>
        <v>0</v>
      </c>
      <c r="BV28" s="16"/>
      <c r="BW28" s="19" t="s">
        <v>81</v>
      </c>
      <c r="CB28" s="18">
        <f t="shared" si="32"/>
        <v>0</v>
      </c>
      <c r="CC28" s="18">
        <f t="shared" si="33"/>
        <v>0</v>
      </c>
      <c r="CD28" s="13"/>
      <c r="CE28" s="13"/>
      <c r="CH28" s="13"/>
      <c r="CI28" s="13"/>
      <c r="CJ28" s="18">
        <f t="shared" si="34"/>
        <v>0</v>
      </c>
      <c r="CK28" s="18">
        <f t="shared" si="35"/>
        <v>0</v>
      </c>
      <c r="CL28" s="13"/>
      <c r="CM28" s="19" t="s">
        <v>81</v>
      </c>
      <c r="CR28" s="18">
        <f>$E28</f>
        <v>0</v>
      </c>
      <c r="CS28" s="18">
        <f t="shared" si="36"/>
        <v>0</v>
      </c>
      <c r="CT28" s="13"/>
      <c r="CU28" s="13"/>
      <c r="CX28" s="13"/>
      <c r="CY28" s="13"/>
      <c r="DB28" s="13"/>
      <c r="DC28" s="19" t="s">
        <v>81</v>
      </c>
      <c r="DH28" s="18">
        <f>$E28</f>
        <v>0</v>
      </c>
      <c r="DI28" s="18">
        <f t="shared" si="37"/>
        <v>0</v>
      </c>
      <c r="DJ28" s="13"/>
      <c r="DK28" s="13"/>
      <c r="DN28" s="13"/>
      <c r="DO28" s="13"/>
      <c r="DP28" s="16">
        <f t="shared" si="38"/>
        <v>0</v>
      </c>
      <c r="DQ28" s="16">
        <f t="shared" si="39"/>
        <v>0</v>
      </c>
      <c r="DR28" s="13"/>
      <c r="DS28" s="19" t="s">
        <v>81</v>
      </c>
      <c r="DX28" s="18">
        <f>$E28</f>
        <v>0</v>
      </c>
      <c r="DY28" s="18">
        <f t="shared" si="40"/>
        <v>0</v>
      </c>
      <c r="DZ28" s="13"/>
      <c r="EA28" s="13"/>
      <c r="ED28" s="13"/>
      <c r="EE28" s="13"/>
      <c r="EF28" s="16">
        <f t="shared" si="41"/>
        <v>0</v>
      </c>
      <c r="EG28" s="16">
        <f t="shared" si="42"/>
        <v>0</v>
      </c>
      <c r="EH28" s="13"/>
    </row>
    <row r="29" spans="1:138" s="19" customFormat="1" ht="14" hidden="1" customHeight="1" outlineLevel="1" x14ac:dyDescent="0.15">
      <c r="B29" s="19" t="s">
        <v>182</v>
      </c>
      <c r="C29" s="20"/>
      <c r="D29" s="20"/>
      <c r="E29" s="20"/>
      <c r="F29" s="17"/>
      <c r="G29" s="20"/>
      <c r="H29" s="17"/>
      <c r="I29" s="18">
        <f t="shared" si="25"/>
        <v>0</v>
      </c>
      <c r="J29" s="16"/>
      <c r="K29" s="19" t="s">
        <v>182</v>
      </c>
      <c r="L29" s="20"/>
      <c r="M29" s="20"/>
      <c r="N29" s="20"/>
      <c r="O29" s="20"/>
      <c r="P29" s="20"/>
      <c r="Q29" s="20"/>
      <c r="R29" s="17"/>
      <c r="S29" s="17"/>
      <c r="T29" s="20"/>
      <c r="U29" s="20"/>
      <c r="V29" s="17"/>
      <c r="W29" s="17"/>
      <c r="X29" s="20"/>
      <c r="Y29" s="20"/>
      <c r="Z29" s="16"/>
      <c r="AA29" s="19" t="s">
        <v>182</v>
      </c>
      <c r="AB29" s="18">
        <f t="shared" si="26"/>
        <v>0</v>
      </c>
      <c r="AC29" s="20"/>
      <c r="AD29" s="20"/>
      <c r="AE29" s="20"/>
      <c r="AF29" s="20"/>
      <c r="AG29" s="20"/>
      <c r="AH29" s="17"/>
      <c r="AI29" s="17"/>
      <c r="AJ29" s="20"/>
      <c r="AK29" s="20"/>
      <c r="AL29" s="17"/>
      <c r="AM29" s="17"/>
      <c r="AN29" s="18"/>
      <c r="AO29" s="18">
        <f t="shared" si="27"/>
        <v>0</v>
      </c>
      <c r="AP29" s="16"/>
      <c r="AR29" s="18">
        <f t="shared" si="0"/>
        <v>0</v>
      </c>
      <c r="AS29" s="20">
        <f t="shared" si="15"/>
        <v>0</v>
      </c>
      <c r="AT29" s="20">
        <f t="shared" si="2"/>
        <v>0</v>
      </c>
      <c r="AU29" s="20">
        <f t="shared" si="16"/>
        <v>0</v>
      </c>
      <c r="AV29" s="20">
        <f t="shared" si="4"/>
        <v>0</v>
      </c>
      <c r="AW29" s="20">
        <f t="shared" si="5"/>
        <v>0</v>
      </c>
      <c r="AX29" s="17"/>
      <c r="AY29" s="17"/>
      <c r="AZ29" s="20">
        <f t="shared" si="8"/>
        <v>0</v>
      </c>
      <c r="BA29" s="20">
        <f t="shared" si="9"/>
        <v>0</v>
      </c>
      <c r="BB29" s="17"/>
      <c r="BC29" s="17"/>
      <c r="BD29" s="18">
        <f t="shared" si="28"/>
        <v>0</v>
      </c>
      <c r="BE29" s="18">
        <f t="shared" si="29"/>
        <v>0</v>
      </c>
      <c r="BF29" s="16"/>
      <c r="BG29" s="19" t="s">
        <v>182</v>
      </c>
      <c r="BH29" s="18">
        <f t="shared" si="30"/>
        <v>0</v>
      </c>
      <c r="BI29" s="20"/>
      <c r="BJ29" s="20"/>
      <c r="BK29" s="20"/>
      <c r="BL29" s="20"/>
      <c r="BM29" s="20"/>
      <c r="BN29" s="17"/>
      <c r="BO29" s="17"/>
      <c r="BP29" s="20"/>
      <c r="BQ29" s="20"/>
      <c r="BR29" s="17"/>
      <c r="BS29" s="17"/>
      <c r="BT29" s="18"/>
      <c r="BU29" s="18">
        <f t="shared" si="31"/>
        <v>0</v>
      </c>
      <c r="BV29" s="16"/>
      <c r="BW29" s="19" t="s">
        <v>182</v>
      </c>
      <c r="CB29" s="18">
        <f t="shared" si="32"/>
        <v>0</v>
      </c>
      <c r="CC29" s="18">
        <f t="shared" si="33"/>
        <v>0</v>
      </c>
      <c r="CD29" s="13"/>
      <c r="CE29" s="13"/>
      <c r="CH29" s="13"/>
      <c r="CI29" s="13"/>
      <c r="CJ29" s="18">
        <f t="shared" si="34"/>
        <v>0</v>
      </c>
      <c r="CK29" s="18">
        <f t="shared" si="35"/>
        <v>0</v>
      </c>
      <c r="CL29" s="13"/>
      <c r="CM29" s="19" t="s">
        <v>182</v>
      </c>
      <c r="CR29" s="18">
        <f>$E29</f>
        <v>0</v>
      </c>
      <c r="CS29" s="18">
        <f t="shared" si="36"/>
        <v>0</v>
      </c>
      <c r="CT29" s="13"/>
      <c r="CU29" s="13"/>
      <c r="CX29" s="13"/>
      <c r="CY29" s="13"/>
      <c r="DB29" s="13"/>
      <c r="DC29" s="19" t="s">
        <v>182</v>
      </c>
      <c r="DH29" s="18">
        <f>$E29</f>
        <v>0</v>
      </c>
      <c r="DI29" s="18">
        <f t="shared" si="37"/>
        <v>0</v>
      </c>
      <c r="DJ29" s="13"/>
      <c r="DK29" s="13"/>
      <c r="DN29" s="13"/>
      <c r="DO29" s="13"/>
      <c r="DP29" s="16">
        <f t="shared" si="38"/>
        <v>0</v>
      </c>
      <c r="DQ29" s="16">
        <f t="shared" si="39"/>
        <v>0</v>
      </c>
      <c r="DR29" s="13"/>
      <c r="DS29" s="19" t="s">
        <v>182</v>
      </c>
      <c r="DX29" s="18">
        <f>$E29</f>
        <v>0</v>
      </c>
      <c r="DY29" s="18">
        <f t="shared" si="40"/>
        <v>0</v>
      </c>
      <c r="DZ29" s="13"/>
      <c r="EA29" s="13"/>
      <c r="ED29" s="13"/>
      <c r="EE29" s="13"/>
      <c r="EF29" s="16">
        <f t="shared" si="41"/>
        <v>0</v>
      </c>
      <c r="EG29" s="16">
        <f t="shared" si="42"/>
        <v>0</v>
      </c>
      <c r="EH29" s="13"/>
    </row>
    <row r="30" spans="1:138" s="19" customFormat="1" ht="14" hidden="1" customHeight="1" outlineLevel="1" x14ac:dyDescent="0.15">
      <c r="B30" s="19" t="s">
        <v>12</v>
      </c>
      <c r="C30" s="20">
        <v>23331</v>
      </c>
      <c r="D30" s="20"/>
      <c r="E30" s="20"/>
      <c r="F30" s="17"/>
      <c r="G30" s="20"/>
      <c r="H30" s="17"/>
      <c r="I30" s="18">
        <f t="shared" si="25"/>
        <v>23331</v>
      </c>
      <c r="J30" s="16"/>
      <c r="K30" s="19" t="s">
        <v>12</v>
      </c>
      <c r="L30" s="20">
        <v>23331</v>
      </c>
      <c r="M30" s="20"/>
      <c r="N30" s="20"/>
      <c r="O30" s="20"/>
      <c r="P30" s="20"/>
      <c r="Q30" s="20"/>
      <c r="R30" s="17"/>
      <c r="S30" s="17"/>
      <c r="T30" s="20"/>
      <c r="U30" s="20"/>
      <c r="V30" s="17"/>
      <c r="W30" s="17"/>
      <c r="X30" s="20"/>
      <c r="Y30" s="20"/>
      <c r="Z30" s="16"/>
      <c r="AA30" s="19" t="s">
        <v>12</v>
      </c>
      <c r="AB30" s="18">
        <f t="shared" si="26"/>
        <v>5832.75</v>
      </c>
      <c r="AC30" s="20"/>
      <c r="AD30" s="20"/>
      <c r="AE30" s="20"/>
      <c r="AF30" s="20"/>
      <c r="AG30" s="20"/>
      <c r="AH30" s="17"/>
      <c r="AI30" s="17"/>
      <c r="AJ30" s="20"/>
      <c r="AK30" s="20"/>
      <c r="AL30" s="17"/>
      <c r="AM30" s="17"/>
      <c r="AN30" s="18"/>
      <c r="AO30" s="18">
        <f t="shared" si="27"/>
        <v>5832.75</v>
      </c>
      <c r="AP30" s="16"/>
      <c r="AR30" s="18">
        <v>23331</v>
      </c>
      <c r="AS30" s="20">
        <f t="shared" si="15"/>
        <v>0</v>
      </c>
      <c r="AT30" s="20">
        <f t="shared" si="2"/>
        <v>0</v>
      </c>
      <c r="AU30" s="20">
        <f t="shared" si="16"/>
        <v>0</v>
      </c>
      <c r="AV30" s="20">
        <f t="shared" si="4"/>
        <v>0</v>
      </c>
      <c r="AW30" s="20">
        <f t="shared" si="5"/>
        <v>0</v>
      </c>
      <c r="AX30" s="17"/>
      <c r="AY30" s="17"/>
      <c r="AZ30" s="20">
        <f t="shared" si="8"/>
        <v>0</v>
      </c>
      <c r="BA30" s="20">
        <f t="shared" si="9"/>
        <v>0</v>
      </c>
      <c r="BB30" s="17"/>
      <c r="BC30" s="17"/>
      <c r="BD30" s="18">
        <f t="shared" si="28"/>
        <v>23331</v>
      </c>
      <c r="BE30" s="18">
        <f t="shared" si="29"/>
        <v>0</v>
      </c>
      <c r="BF30" s="16"/>
      <c r="BG30" s="19" t="s">
        <v>12</v>
      </c>
      <c r="BH30" s="18">
        <f t="shared" si="30"/>
        <v>5832.75</v>
      </c>
      <c r="BI30" s="20"/>
      <c r="BJ30" s="20"/>
      <c r="BK30" s="20"/>
      <c r="BL30" s="20"/>
      <c r="BM30" s="20"/>
      <c r="BN30" s="17"/>
      <c r="BO30" s="17"/>
      <c r="BP30" s="20"/>
      <c r="BQ30" s="20"/>
      <c r="BR30" s="17"/>
      <c r="BS30" s="17"/>
      <c r="BT30" s="18"/>
      <c r="BU30" s="18">
        <f t="shared" si="31"/>
        <v>5832.75</v>
      </c>
      <c r="BV30" s="16"/>
      <c r="BW30" s="19" t="s">
        <v>12</v>
      </c>
      <c r="BX30" s="20">
        <v>23331</v>
      </c>
      <c r="BY30" s="20">
        <v>23332</v>
      </c>
      <c r="CB30" s="18">
        <f t="shared" si="32"/>
        <v>0</v>
      </c>
      <c r="CC30" s="18">
        <f t="shared" si="33"/>
        <v>0</v>
      </c>
      <c r="CD30" s="13"/>
      <c r="CE30" s="13"/>
      <c r="CH30" s="13"/>
      <c r="CI30" s="13"/>
      <c r="CJ30" s="18">
        <f t="shared" si="34"/>
        <v>23331</v>
      </c>
      <c r="CK30" s="18">
        <f t="shared" si="35"/>
        <v>23332</v>
      </c>
      <c r="CL30" s="13"/>
      <c r="CM30" s="19" t="s">
        <v>12</v>
      </c>
      <c r="CN30" s="20">
        <v>23331</v>
      </c>
      <c r="CO30" s="20">
        <v>23332</v>
      </c>
      <c r="CR30" s="18">
        <f>$E30</f>
        <v>0</v>
      </c>
      <c r="CS30" s="18">
        <f t="shared" si="36"/>
        <v>0</v>
      </c>
      <c r="CT30" s="13"/>
      <c r="CU30" s="13"/>
      <c r="CX30" s="13"/>
      <c r="CY30" s="13"/>
      <c r="DB30" s="13"/>
      <c r="DC30" s="19" t="s">
        <v>12</v>
      </c>
      <c r="DD30" s="20">
        <v>23331</v>
      </c>
      <c r="DE30" s="20">
        <v>23332</v>
      </c>
      <c r="DH30" s="18">
        <f>$E30</f>
        <v>0</v>
      </c>
      <c r="DI30" s="18">
        <f t="shared" si="37"/>
        <v>0</v>
      </c>
      <c r="DJ30" s="13"/>
      <c r="DK30" s="13"/>
      <c r="DN30" s="13"/>
      <c r="DO30" s="13"/>
      <c r="DP30" s="16">
        <f t="shared" si="38"/>
        <v>23331</v>
      </c>
      <c r="DQ30" s="16">
        <f t="shared" si="39"/>
        <v>23332</v>
      </c>
      <c r="DR30" s="13"/>
      <c r="DS30" s="19" t="s">
        <v>12</v>
      </c>
      <c r="DT30" s="20">
        <v>23331</v>
      </c>
      <c r="DU30" s="20">
        <v>23332</v>
      </c>
      <c r="DX30" s="18">
        <f>$E30</f>
        <v>0</v>
      </c>
      <c r="DY30" s="18">
        <f t="shared" si="40"/>
        <v>0</v>
      </c>
      <c r="DZ30" s="13"/>
      <c r="EA30" s="13"/>
      <c r="ED30" s="13"/>
      <c r="EE30" s="13"/>
      <c r="EF30" s="16">
        <f t="shared" si="41"/>
        <v>23331</v>
      </c>
      <c r="EG30" s="16">
        <f t="shared" si="42"/>
        <v>23332</v>
      </c>
      <c r="EH30" s="13"/>
    </row>
    <row r="31" spans="1:138" s="19" customFormat="1" ht="14" hidden="1" customHeight="1" outlineLevel="1" x14ac:dyDescent="0.15">
      <c r="B31" s="19" t="s">
        <v>133</v>
      </c>
      <c r="C31" s="20"/>
      <c r="D31" s="20"/>
      <c r="E31" s="20"/>
      <c r="F31" s="17"/>
      <c r="G31" s="20"/>
      <c r="H31" s="17"/>
      <c r="I31" s="18">
        <f t="shared" si="25"/>
        <v>0</v>
      </c>
      <c r="J31" s="16"/>
      <c r="K31" s="19" t="s">
        <v>133</v>
      </c>
      <c r="L31" s="20"/>
      <c r="M31" s="20"/>
      <c r="N31" s="20"/>
      <c r="O31" s="20"/>
      <c r="P31" s="20"/>
      <c r="Q31" s="20"/>
      <c r="R31" s="17"/>
      <c r="S31" s="17"/>
      <c r="T31" s="20"/>
      <c r="U31" s="20"/>
      <c r="V31" s="17"/>
      <c r="W31" s="17"/>
      <c r="X31" s="20"/>
      <c r="Y31" s="20"/>
      <c r="Z31" s="16"/>
      <c r="AA31" s="19" t="s">
        <v>133</v>
      </c>
      <c r="AB31" s="18">
        <f t="shared" si="26"/>
        <v>0</v>
      </c>
      <c r="AC31" s="20"/>
      <c r="AD31" s="20"/>
      <c r="AE31" s="20"/>
      <c r="AF31" s="20"/>
      <c r="AG31" s="20"/>
      <c r="AH31" s="17"/>
      <c r="AI31" s="17"/>
      <c r="AJ31" s="20"/>
      <c r="AK31" s="20"/>
      <c r="AL31" s="17"/>
      <c r="AM31" s="17"/>
      <c r="AN31" s="18"/>
      <c r="AO31" s="18">
        <f t="shared" si="27"/>
        <v>0</v>
      </c>
      <c r="AP31" s="16"/>
      <c r="AR31" s="18">
        <f t="shared" si="0"/>
        <v>0</v>
      </c>
      <c r="AS31" s="20">
        <f t="shared" si="15"/>
        <v>0</v>
      </c>
      <c r="AT31" s="20">
        <f t="shared" si="2"/>
        <v>0</v>
      </c>
      <c r="AU31" s="20">
        <f t="shared" si="16"/>
        <v>0</v>
      </c>
      <c r="AV31" s="20">
        <f t="shared" si="4"/>
        <v>0</v>
      </c>
      <c r="AW31" s="20">
        <f t="shared" si="5"/>
        <v>0</v>
      </c>
      <c r="AX31" s="17"/>
      <c r="AY31" s="17"/>
      <c r="AZ31" s="20">
        <f t="shared" si="8"/>
        <v>0</v>
      </c>
      <c r="BA31" s="20">
        <f t="shared" si="9"/>
        <v>0</v>
      </c>
      <c r="BB31" s="17"/>
      <c r="BC31" s="17"/>
      <c r="BD31" s="18">
        <f t="shared" si="28"/>
        <v>0</v>
      </c>
      <c r="BE31" s="18">
        <f t="shared" si="29"/>
        <v>0</v>
      </c>
      <c r="BF31" s="16"/>
      <c r="BG31" s="19" t="s">
        <v>133</v>
      </c>
      <c r="BH31" s="18">
        <f t="shared" si="30"/>
        <v>0</v>
      </c>
      <c r="BI31" s="20"/>
      <c r="BJ31" s="20"/>
      <c r="BK31" s="20"/>
      <c r="BL31" s="20"/>
      <c r="BM31" s="20"/>
      <c r="BN31" s="17"/>
      <c r="BO31" s="17"/>
      <c r="BP31" s="20"/>
      <c r="BQ31" s="20"/>
      <c r="BR31" s="17"/>
      <c r="BS31" s="17"/>
      <c r="BT31" s="18"/>
      <c r="BU31" s="18">
        <f t="shared" si="31"/>
        <v>0</v>
      </c>
      <c r="BV31" s="16"/>
      <c r="BW31" s="19" t="s">
        <v>133</v>
      </c>
      <c r="CB31" s="18">
        <f t="shared" si="32"/>
        <v>0</v>
      </c>
      <c r="CC31" s="18">
        <f t="shared" si="33"/>
        <v>0</v>
      </c>
      <c r="CD31" s="13"/>
      <c r="CE31" s="13"/>
      <c r="CH31" s="13"/>
      <c r="CI31" s="13"/>
      <c r="CJ31" s="18">
        <f t="shared" si="34"/>
        <v>0</v>
      </c>
      <c r="CK31" s="18">
        <f t="shared" si="35"/>
        <v>0</v>
      </c>
      <c r="CL31" s="13"/>
      <c r="CM31" s="19" t="s">
        <v>133</v>
      </c>
      <c r="CR31" s="18">
        <f>$E31</f>
        <v>0</v>
      </c>
      <c r="CS31" s="18">
        <f t="shared" si="36"/>
        <v>0</v>
      </c>
      <c r="CT31" s="13"/>
      <c r="CU31" s="13"/>
      <c r="CX31" s="13"/>
      <c r="CY31" s="13"/>
      <c r="DB31" s="13"/>
      <c r="DC31" s="19" t="s">
        <v>133</v>
      </c>
      <c r="DH31" s="18">
        <f>$E31</f>
        <v>0</v>
      </c>
      <c r="DI31" s="18">
        <f t="shared" si="37"/>
        <v>0</v>
      </c>
      <c r="DJ31" s="13"/>
      <c r="DK31" s="13"/>
      <c r="DN31" s="13"/>
      <c r="DO31" s="13"/>
      <c r="DP31" s="16">
        <f t="shared" si="38"/>
        <v>0</v>
      </c>
      <c r="DQ31" s="16">
        <f t="shared" si="39"/>
        <v>0</v>
      </c>
      <c r="DR31" s="13"/>
      <c r="DS31" s="19" t="s">
        <v>133</v>
      </c>
      <c r="DX31" s="18">
        <f>$E31</f>
        <v>0</v>
      </c>
      <c r="DY31" s="18">
        <f t="shared" si="40"/>
        <v>0</v>
      </c>
      <c r="DZ31" s="13"/>
      <c r="EA31" s="13"/>
      <c r="ED31" s="13"/>
      <c r="EE31" s="13"/>
      <c r="EF31" s="16">
        <f t="shared" si="41"/>
        <v>0</v>
      </c>
      <c r="EG31" s="16">
        <f t="shared" si="42"/>
        <v>0</v>
      </c>
      <c r="EH31" s="13"/>
    </row>
    <row r="32" spans="1:138" s="19" customFormat="1" ht="14" hidden="1" customHeight="1" outlineLevel="1" x14ac:dyDescent="0.15">
      <c r="B32" s="19" t="s">
        <v>67</v>
      </c>
      <c r="C32" s="20"/>
      <c r="D32" s="20"/>
      <c r="E32" s="20">
        <v>7524</v>
      </c>
      <c r="F32" s="17"/>
      <c r="G32" s="20"/>
      <c r="H32" s="17"/>
      <c r="I32" s="18">
        <f t="shared" si="25"/>
        <v>7524</v>
      </c>
      <c r="J32" s="16"/>
      <c r="K32" s="19" t="s">
        <v>67</v>
      </c>
      <c r="L32" s="20"/>
      <c r="M32" s="20"/>
      <c r="N32" s="20"/>
      <c r="O32" s="20"/>
      <c r="P32" s="20">
        <v>7524</v>
      </c>
      <c r="Q32" s="20"/>
      <c r="R32" s="17"/>
      <c r="S32" s="17"/>
      <c r="T32" s="20"/>
      <c r="U32" s="20"/>
      <c r="V32" s="17"/>
      <c r="W32" s="17"/>
      <c r="X32" s="20"/>
      <c r="Y32" s="20"/>
      <c r="Z32" s="16"/>
      <c r="AA32" s="19" t="s">
        <v>67</v>
      </c>
      <c r="AB32" s="18">
        <f t="shared" si="26"/>
        <v>0</v>
      </c>
      <c r="AC32" s="20"/>
      <c r="AD32" s="20"/>
      <c r="AE32" s="20"/>
      <c r="AF32" s="20">
        <v>7524</v>
      </c>
      <c r="AG32" s="20"/>
      <c r="AH32" s="17"/>
      <c r="AI32" s="17"/>
      <c r="AJ32" s="20"/>
      <c r="AK32" s="20"/>
      <c r="AL32" s="17"/>
      <c r="AM32" s="17"/>
      <c r="AN32" s="18"/>
      <c r="AO32" s="18">
        <f t="shared" si="27"/>
        <v>7524</v>
      </c>
      <c r="AP32" s="16"/>
      <c r="AR32" s="18">
        <f t="shared" si="0"/>
        <v>0</v>
      </c>
      <c r="AS32" s="20">
        <f t="shared" si="15"/>
        <v>0</v>
      </c>
      <c r="AT32" s="20">
        <f t="shared" si="2"/>
        <v>0</v>
      </c>
      <c r="AU32" s="20">
        <f t="shared" si="16"/>
        <v>0</v>
      </c>
      <c r="AV32" s="20">
        <v>7524</v>
      </c>
      <c r="AW32" s="20">
        <f t="shared" si="5"/>
        <v>0</v>
      </c>
      <c r="AX32" s="17"/>
      <c r="AY32" s="17"/>
      <c r="AZ32" s="20">
        <f t="shared" si="8"/>
        <v>0</v>
      </c>
      <c r="BA32" s="20">
        <f t="shared" si="9"/>
        <v>0</v>
      </c>
      <c r="BB32" s="17"/>
      <c r="BC32" s="17"/>
      <c r="BD32" s="18">
        <f t="shared" si="28"/>
        <v>7524</v>
      </c>
      <c r="BE32" s="18">
        <f t="shared" si="29"/>
        <v>0</v>
      </c>
      <c r="BF32" s="16"/>
      <c r="BG32" s="19" t="s">
        <v>67</v>
      </c>
      <c r="BH32" s="18">
        <f t="shared" si="30"/>
        <v>0</v>
      </c>
      <c r="BI32" s="20"/>
      <c r="BJ32" s="20"/>
      <c r="BK32" s="20"/>
      <c r="BL32" s="20">
        <v>7524</v>
      </c>
      <c r="BM32" s="20"/>
      <c r="BN32" s="17"/>
      <c r="BO32" s="17"/>
      <c r="BP32" s="20"/>
      <c r="BQ32" s="20"/>
      <c r="BR32" s="17"/>
      <c r="BS32" s="17"/>
      <c r="BT32" s="18"/>
      <c r="BU32" s="18">
        <f t="shared" si="31"/>
        <v>7524</v>
      </c>
      <c r="BV32" s="16"/>
      <c r="BW32" s="19" t="s">
        <v>67</v>
      </c>
      <c r="CB32" s="18">
        <f t="shared" si="32"/>
        <v>7524</v>
      </c>
      <c r="CC32" s="18">
        <f t="shared" si="33"/>
        <v>7524</v>
      </c>
      <c r="CD32" s="13"/>
      <c r="CE32" s="13"/>
      <c r="CH32" s="13"/>
      <c r="CI32" s="13"/>
      <c r="CJ32" s="18">
        <f t="shared" si="34"/>
        <v>7524</v>
      </c>
      <c r="CK32" s="18">
        <f t="shared" si="35"/>
        <v>7524</v>
      </c>
      <c r="CL32" s="13"/>
      <c r="CM32" s="19" t="s">
        <v>67</v>
      </c>
      <c r="CR32" s="18">
        <f>$E32</f>
        <v>7524</v>
      </c>
      <c r="CS32" s="18">
        <f t="shared" si="36"/>
        <v>7524</v>
      </c>
      <c r="CT32" s="13"/>
      <c r="CU32" s="13"/>
      <c r="CX32" s="13"/>
      <c r="CY32" s="13"/>
      <c r="DB32" s="13"/>
      <c r="DC32" s="19" t="s">
        <v>67</v>
      </c>
      <c r="DH32" s="18">
        <f>$E32</f>
        <v>7524</v>
      </c>
      <c r="DI32" s="18">
        <f t="shared" si="37"/>
        <v>7524</v>
      </c>
      <c r="DJ32" s="13"/>
      <c r="DK32" s="13"/>
      <c r="DN32" s="13"/>
      <c r="DO32" s="13"/>
      <c r="DP32" s="16">
        <f t="shared" si="38"/>
        <v>7524</v>
      </c>
      <c r="DQ32" s="16">
        <f t="shared" si="39"/>
        <v>7524</v>
      </c>
      <c r="DR32" s="13"/>
      <c r="DS32" s="19" t="s">
        <v>67</v>
      </c>
      <c r="DX32" s="18">
        <f>$E32</f>
        <v>7524</v>
      </c>
      <c r="DY32" s="18">
        <f t="shared" si="40"/>
        <v>7524</v>
      </c>
      <c r="DZ32" s="13"/>
      <c r="EA32" s="13"/>
      <c r="ED32" s="13"/>
      <c r="EE32" s="13"/>
      <c r="EF32" s="16">
        <f t="shared" si="41"/>
        <v>7524</v>
      </c>
      <c r="EG32" s="16">
        <f t="shared" si="42"/>
        <v>7524</v>
      </c>
      <c r="EH32" s="13"/>
    </row>
    <row r="33" spans="1:138" collapsed="1" x14ac:dyDescent="0.15">
      <c r="A33" s="3" t="s">
        <v>309</v>
      </c>
      <c r="C33" s="18">
        <f>SUM(C22:C32)</f>
        <v>23331</v>
      </c>
      <c r="D33" s="18">
        <f t="shared" ref="D33:G33" si="43">SUM(D22:D32)</f>
        <v>1400</v>
      </c>
      <c r="E33" s="18">
        <f t="shared" si="43"/>
        <v>7524</v>
      </c>
      <c r="F33" s="17"/>
      <c r="G33" s="18">
        <f t="shared" si="43"/>
        <v>0</v>
      </c>
      <c r="H33" s="17"/>
      <c r="I33" s="18">
        <f t="shared" si="25"/>
        <v>32255</v>
      </c>
      <c r="J33" s="16"/>
      <c r="L33" s="18">
        <f>(1-(L7/$C$7))*0.25*($C33)</f>
        <v>170.49576923076887</v>
      </c>
      <c r="M33" s="18">
        <f>(1-($M$7/$C$7))*0.25*($C33)</f>
        <v>305.09769230769211</v>
      </c>
      <c r="N33" s="18">
        <f>(1-($N$7/$D$7))*0.25*($D33)</f>
        <v>10.230769230769171</v>
      </c>
      <c r="O33" s="18">
        <f>(1-($O$7/$D$7))*0.25*(E33)</f>
        <v>98.39076923076918</v>
      </c>
      <c r="P33" s="18">
        <f>(1-(P7/$E$7))*0.25*($E$33)</f>
        <v>169.10913461538442</v>
      </c>
      <c r="Q33" s="18">
        <f>(1-(Q7/$E$7))*0.25*($E$33)</f>
        <v>209.80384615384602</v>
      </c>
      <c r="R33" s="17"/>
      <c r="S33" s="17"/>
      <c r="T33" s="18">
        <f t="shared" ref="T33:U33" si="44">SUM(T22:T32)</f>
        <v>0</v>
      </c>
      <c r="U33" s="18">
        <f t="shared" si="44"/>
        <v>0</v>
      </c>
      <c r="V33" s="17"/>
      <c r="W33" s="17"/>
      <c r="X33" s="18">
        <f>SUM(L33,N33,P33,T33)</f>
        <v>349.83567307692249</v>
      </c>
      <c r="Y33" s="18">
        <f>SUM(M33,O33,Q33,U33)</f>
        <v>613.2923076923073</v>
      </c>
      <c r="Z33" s="16"/>
      <c r="AB33" s="18">
        <f>(1-(AB$7/$C$7))*0.25*($C33)</f>
        <v>646.08923076923122</v>
      </c>
      <c r="AC33" s="18">
        <f>(1-(AC$7/$C$7))*0.25*($C33)</f>
        <v>762.74423076923006</v>
      </c>
      <c r="AD33" s="18">
        <f>(1-(AD$7/$D$7))*0.25*($D33)</f>
        <v>38.769230769230759</v>
      </c>
      <c r="AE33" s="18">
        <f>(1-(AE$7/$D$7))*0.25*($D33)</f>
        <v>45.769230769230759</v>
      </c>
      <c r="AF33" s="18">
        <f>(1-(AF$7/$E$7))*0.25*($E33)</f>
        <v>312.89711538461529</v>
      </c>
      <c r="AG33" s="18">
        <f>(1-(AG$7/$E$7))*0.25*($E33)</f>
        <v>348.16586538461542</v>
      </c>
      <c r="AH33" s="17"/>
      <c r="AI33" s="17"/>
      <c r="AJ33" s="18">
        <f t="shared" ref="AJ33" si="45">SUM(AJ22:AJ32)</f>
        <v>0</v>
      </c>
      <c r="AK33" s="18">
        <v>0</v>
      </c>
      <c r="AL33" s="17"/>
      <c r="AM33" s="17"/>
      <c r="AN33" s="18">
        <f>SUM(AB33,AD33,AF33,AJ33)</f>
        <v>997.75557692307723</v>
      </c>
      <c r="AO33" s="18">
        <f>SUM(AC33,AE33,AG33,AK33)</f>
        <v>1156.6793269230761</v>
      </c>
      <c r="AP33" s="16"/>
      <c r="AR33" s="18">
        <v>170.49576923076887</v>
      </c>
      <c r="AS33" s="18">
        <v>305.09769230769211</v>
      </c>
      <c r="AT33" s="18">
        <v>10.230769230769171</v>
      </c>
      <c r="AU33" s="18">
        <v>98.39076923076918</v>
      </c>
      <c r="AV33" s="18">
        <v>169.10913461538442</v>
      </c>
      <c r="AW33" s="18">
        <v>209.80384615384602</v>
      </c>
      <c r="AX33" s="17"/>
      <c r="AY33" s="17"/>
      <c r="AZ33" s="18">
        <v>0</v>
      </c>
      <c r="BA33" s="18">
        <v>0</v>
      </c>
      <c r="BB33" s="17"/>
      <c r="BC33" s="17"/>
      <c r="BD33" s="18">
        <f t="shared" si="28"/>
        <v>349.83567307692249</v>
      </c>
      <c r="BE33" s="18">
        <f t="shared" si="29"/>
        <v>613.2923076923073</v>
      </c>
      <c r="BF33" s="16"/>
      <c r="BH33" s="18">
        <f>(1-(BH$7/$C$7))*0.25*($C33)</f>
        <v>646.08923076923122</v>
      </c>
      <c r="BI33" s="18">
        <f>(1-(BI$7/$C$7))*0.25*($C33)</f>
        <v>762.74423076923006</v>
      </c>
      <c r="BJ33" s="18">
        <f>(1-(BJ$7/$D$7))*0.25*($D33)</f>
        <v>38.769230769230759</v>
      </c>
      <c r="BK33" s="18">
        <f>(1-(BK$7/$D$7))*0.25*($D33)</f>
        <v>45.769230769230759</v>
      </c>
      <c r="BL33" s="18">
        <f>(1-(BL$7/$E$7))*0.25*($E33)</f>
        <v>312.89711538461529</v>
      </c>
      <c r="BM33" s="18">
        <f>(1-(BM$7/$E$7))*0.25*($E33)</f>
        <v>348.16586538461542</v>
      </c>
      <c r="BN33" s="17"/>
      <c r="BO33" s="17"/>
      <c r="BP33" s="18">
        <f t="shared" ref="BP33" si="46">SUM(BP22:BP32)</f>
        <v>0</v>
      </c>
      <c r="BQ33" s="18">
        <v>0</v>
      </c>
      <c r="BR33" s="17"/>
      <c r="BS33" s="17"/>
      <c r="BT33" s="18">
        <f>SUM(BH33,BJ33,BL33,BP33)</f>
        <v>997.75557692307723</v>
      </c>
      <c r="BU33" s="18">
        <f>SUM(BI33,BK33,BM33,BQ33)</f>
        <v>1156.6793269230761</v>
      </c>
      <c r="BV33" s="16"/>
      <c r="BX33" s="18">
        <f>((1-BX7/$C$7))*0.25*($C33)</f>
        <v>-1528.1805000000002</v>
      </c>
      <c r="BY33" s="18">
        <f>((1-BY7/$C$7))*0.25*($C33)</f>
        <v>-1353.1979999999999</v>
      </c>
      <c r="BZ33" s="18">
        <f>(1-(BZ7/$D$7))*0.25*($D33)</f>
        <v>-95.947115384615458</v>
      </c>
      <c r="CA33" s="18">
        <f>(1-(CA7/$D$7))*0.25*($D33)</f>
        <v>-85.34615384615384</v>
      </c>
      <c r="CB33" s="18">
        <f t="shared" si="32"/>
        <v>7524</v>
      </c>
      <c r="CC33" s="18">
        <f t="shared" si="33"/>
        <v>7524</v>
      </c>
      <c r="CD33" s="13"/>
      <c r="CE33" s="13"/>
      <c r="CF33" s="18">
        <f t="shared" ref="CF33:CG33" si="47">SUM(CF22:CF32)</f>
        <v>0</v>
      </c>
      <c r="CG33" s="18">
        <f t="shared" si="47"/>
        <v>0</v>
      </c>
      <c r="CH33" s="13"/>
      <c r="CI33" s="13"/>
      <c r="CJ33" s="18">
        <f t="shared" si="34"/>
        <v>5899.8723846153844</v>
      </c>
      <c r="CK33" s="18">
        <f t="shared" si="35"/>
        <v>6085.4558461538463</v>
      </c>
      <c r="CL33" s="13"/>
      <c r="CN33" s="18">
        <f>((1-CN7/$C$7))*0.25*($C33)</f>
        <v>-909.90899999999954</v>
      </c>
      <c r="CO33" s="18">
        <f>((1-CO7/$C$7))*0.25*($C33)</f>
        <v>-758.25750000000062</v>
      </c>
      <c r="CP33" s="18">
        <f>(1-(CP7/$D$7))*0.25*($D33)</f>
        <v>-58.490384615384592</v>
      </c>
      <c r="CQ33" s="18">
        <f>(1-(CQ7/$D$7))*0.25*($D33)</f>
        <v>-49.302884615384635</v>
      </c>
      <c r="CR33" s="18">
        <f>$E33</f>
        <v>7524</v>
      </c>
      <c r="CS33" s="18">
        <f t="shared" si="36"/>
        <v>7524</v>
      </c>
      <c r="CT33" s="13"/>
      <c r="CU33" s="13"/>
      <c r="CV33" s="18">
        <f t="shared" ref="CV33:CW33" si="48">SUM(CV22:CV32)</f>
        <v>0</v>
      </c>
      <c r="CW33" s="18">
        <f t="shared" si="48"/>
        <v>0</v>
      </c>
      <c r="CX33" s="13"/>
      <c r="CY33" s="13"/>
      <c r="CZ33" s="18">
        <f>SUM(CN33,CP33,CR33,CV33)</f>
        <v>6555.6006153846156</v>
      </c>
      <c r="DA33" s="18">
        <f>SUM(CO33,CQ33,CS33,CW33)</f>
        <v>6716.4396153846146</v>
      </c>
      <c r="DB33" s="13"/>
      <c r="DD33" s="18">
        <f>((1-DD7/$C$7))*0.25*($C33)</f>
        <v>-1528.1805000000002</v>
      </c>
      <c r="DE33" s="18">
        <f>((1-DE7/$C$7))*0.25*($C33)</f>
        <v>-1353.1979999999999</v>
      </c>
      <c r="DF33" s="18">
        <f>(1-(DF7/$D$7))*0.25*($D33)</f>
        <v>-95.947115384615458</v>
      </c>
      <c r="DG33" s="18">
        <f>(1-(DG7/$D$7))*0.25*($D33)</f>
        <v>-85.34615384615384</v>
      </c>
      <c r="DH33" s="18">
        <f>$E33</f>
        <v>7524</v>
      </c>
      <c r="DI33" s="18">
        <f t="shared" si="37"/>
        <v>7524</v>
      </c>
      <c r="DJ33" s="13"/>
      <c r="DK33" s="13"/>
      <c r="DL33" s="18">
        <f t="shared" ref="DL33:DM33" si="49">SUM(DL22:DL32)</f>
        <v>0</v>
      </c>
      <c r="DM33" s="18">
        <f t="shared" si="49"/>
        <v>0</v>
      </c>
      <c r="DN33" s="13"/>
      <c r="DO33" s="13"/>
      <c r="DP33" s="16">
        <f t="shared" si="38"/>
        <v>5899.8723846153844</v>
      </c>
      <c r="DQ33" s="16">
        <f t="shared" si="39"/>
        <v>6085.4558461538463</v>
      </c>
      <c r="DR33" s="13"/>
      <c r="DT33" s="18">
        <f>((1-DT7/$C$7))*0.25*($C33)</f>
        <v>-909.90899999999954</v>
      </c>
      <c r="DU33" s="18">
        <f>((1-DU7/$C$7))*0.25*($C33)</f>
        <v>-758.25750000000062</v>
      </c>
      <c r="DV33" s="18">
        <f>(1-(DV7/$D$7))*0.25*($D33)</f>
        <v>-58.490384615384592</v>
      </c>
      <c r="DW33" s="18">
        <f>(1-(DW7/$D$7))*0.25*($D33)</f>
        <v>-49.302884615384635</v>
      </c>
      <c r="DX33" s="18">
        <f>$E33</f>
        <v>7524</v>
      </c>
      <c r="DY33" s="18">
        <f t="shared" si="40"/>
        <v>7524</v>
      </c>
      <c r="DZ33" s="13"/>
      <c r="EA33" s="13"/>
      <c r="EB33" s="18">
        <f t="shared" ref="EB33:EC33" si="50">SUM(EB22:EB32)</f>
        <v>0</v>
      </c>
      <c r="EC33" s="18">
        <f t="shared" si="50"/>
        <v>0</v>
      </c>
      <c r="ED33" s="13"/>
      <c r="EE33" s="13"/>
      <c r="EF33" s="16">
        <f t="shared" si="41"/>
        <v>6555.6006153846156</v>
      </c>
      <c r="EG33" s="16">
        <f t="shared" si="42"/>
        <v>6716.4396153846146</v>
      </c>
      <c r="EH33" s="13"/>
    </row>
    <row r="34" spans="1:138" s="21" customFormat="1" ht="14" hidden="1" customHeight="1" outlineLevel="1" x14ac:dyDescent="0.15">
      <c r="A34" s="21" t="s">
        <v>310</v>
      </c>
      <c r="B34" s="21" t="s">
        <v>168</v>
      </c>
      <c r="C34" s="22"/>
      <c r="D34" s="22"/>
      <c r="E34" s="22"/>
      <c r="F34" s="17"/>
      <c r="G34" s="22"/>
      <c r="H34" s="17"/>
      <c r="I34" s="18">
        <f t="shared" si="25"/>
        <v>0</v>
      </c>
      <c r="J34" s="16"/>
      <c r="K34" s="21" t="s">
        <v>168</v>
      </c>
      <c r="L34" s="22"/>
      <c r="M34" s="22"/>
      <c r="N34" s="22"/>
      <c r="O34" s="22"/>
      <c r="P34" s="22"/>
      <c r="Q34" s="22"/>
      <c r="R34" s="17"/>
      <c r="S34" s="17"/>
      <c r="T34" s="22"/>
      <c r="U34" s="22"/>
      <c r="V34" s="17"/>
      <c r="W34" s="17"/>
      <c r="X34" s="22"/>
      <c r="Y34" s="22"/>
      <c r="Z34" s="16"/>
      <c r="AA34" s="21" t="s">
        <v>168</v>
      </c>
      <c r="AB34" s="18">
        <f t="shared" ref="AB34:AC54" si="51">(1-(AB$7/$C$7))*0.25*($C34)</f>
        <v>0</v>
      </c>
      <c r="AC34" s="18">
        <f t="shared" si="51"/>
        <v>0</v>
      </c>
      <c r="AD34" s="18">
        <f t="shared" ref="AD34:AE54" si="52">(1-(AD$7/$D$7))*0.25*($D34)</f>
        <v>0</v>
      </c>
      <c r="AE34" s="18">
        <f t="shared" si="52"/>
        <v>0</v>
      </c>
      <c r="AF34" s="18">
        <f t="shared" ref="AF34:AG54" si="53">(1-(AF$7/$E$7))*0.25*($E34)</f>
        <v>0</v>
      </c>
      <c r="AG34" s="18">
        <f t="shared" si="53"/>
        <v>0</v>
      </c>
      <c r="AH34" s="17"/>
      <c r="AI34" s="17"/>
      <c r="AJ34" s="22"/>
      <c r="AK34" s="22"/>
      <c r="AL34" s="17"/>
      <c r="AM34" s="17"/>
      <c r="AN34" s="18"/>
      <c r="AO34" s="18">
        <f t="shared" ref="AO34:AO52" si="54">SUM(AB34:AJ34)</f>
        <v>0</v>
      </c>
      <c r="AP34" s="16"/>
      <c r="AR34" s="18">
        <f t="shared" si="0"/>
        <v>0</v>
      </c>
      <c r="AS34" s="18">
        <f t="shared" si="15"/>
        <v>0</v>
      </c>
      <c r="AT34" s="18">
        <f t="shared" si="2"/>
        <v>0</v>
      </c>
      <c r="AU34" s="18">
        <f t="shared" si="16"/>
        <v>0</v>
      </c>
      <c r="AV34" s="18">
        <f t="shared" si="4"/>
        <v>0</v>
      </c>
      <c r="AW34" s="18">
        <f t="shared" si="5"/>
        <v>0</v>
      </c>
      <c r="AX34" s="17"/>
      <c r="AY34" s="17"/>
      <c r="AZ34" s="22">
        <f t="shared" si="8"/>
        <v>0</v>
      </c>
      <c r="BA34" s="22">
        <f t="shared" si="9"/>
        <v>0</v>
      </c>
      <c r="BB34" s="17"/>
      <c r="BC34" s="17"/>
      <c r="BD34" s="18">
        <f t="shared" si="28"/>
        <v>0</v>
      </c>
      <c r="BE34" s="18">
        <f t="shared" si="29"/>
        <v>0</v>
      </c>
      <c r="BF34" s="16"/>
      <c r="BG34" s="21" t="s">
        <v>168</v>
      </c>
      <c r="BH34" s="18">
        <f t="shared" ref="BH34:BI54" si="55">(1-(BH$7/$C$7))*0.25*($C34)</f>
        <v>0</v>
      </c>
      <c r="BI34" s="18">
        <f t="shared" si="55"/>
        <v>0</v>
      </c>
      <c r="BJ34" s="18">
        <f t="shared" ref="BJ34:BK54" si="56">(1-(BJ$7/$D$7))*0.25*($D34)</f>
        <v>0</v>
      </c>
      <c r="BK34" s="18">
        <f t="shared" si="56"/>
        <v>0</v>
      </c>
      <c r="BL34" s="18">
        <f t="shared" ref="BL34:BM54" si="57">(1-(BL$7/$E$7))*0.25*($E34)</f>
        <v>0</v>
      </c>
      <c r="BM34" s="18">
        <f t="shared" si="57"/>
        <v>0</v>
      </c>
      <c r="BN34" s="17"/>
      <c r="BO34" s="17"/>
      <c r="BP34" s="22"/>
      <c r="BQ34" s="22"/>
      <c r="BR34" s="17"/>
      <c r="BS34" s="17"/>
      <c r="BT34" s="18"/>
      <c r="BU34" s="18">
        <f t="shared" ref="BU34:BU52" si="58">SUM(BH34:BP34)</f>
        <v>0</v>
      </c>
      <c r="BV34" s="16"/>
      <c r="BW34" s="21" t="s">
        <v>168</v>
      </c>
      <c r="CB34" s="18">
        <f t="shared" si="32"/>
        <v>0</v>
      </c>
      <c r="CC34" s="18">
        <f t="shared" si="33"/>
        <v>0</v>
      </c>
      <c r="CD34" s="13"/>
      <c r="CE34" s="13"/>
      <c r="CH34" s="13"/>
      <c r="CI34" s="13"/>
      <c r="CJ34" s="18">
        <f t="shared" si="34"/>
        <v>0</v>
      </c>
      <c r="CK34" s="18">
        <f t="shared" si="35"/>
        <v>0</v>
      </c>
      <c r="CL34" s="13"/>
      <c r="CM34" s="21" t="s">
        <v>168</v>
      </c>
      <c r="CR34" s="18">
        <f>$E34</f>
        <v>0</v>
      </c>
      <c r="CS34" s="18">
        <f t="shared" si="36"/>
        <v>0</v>
      </c>
      <c r="CT34" s="13"/>
      <c r="CU34" s="13"/>
      <c r="CX34" s="13"/>
      <c r="CY34" s="13"/>
      <c r="DB34" s="13"/>
      <c r="DC34" s="21" t="s">
        <v>168</v>
      </c>
      <c r="DH34" s="18">
        <f>$E34</f>
        <v>0</v>
      </c>
      <c r="DI34" s="18">
        <f t="shared" si="37"/>
        <v>0</v>
      </c>
      <c r="DJ34" s="13"/>
      <c r="DK34" s="13"/>
      <c r="DN34" s="13"/>
      <c r="DO34" s="13"/>
      <c r="DP34" s="16">
        <f t="shared" si="38"/>
        <v>0</v>
      </c>
      <c r="DQ34" s="16">
        <f t="shared" si="39"/>
        <v>0</v>
      </c>
      <c r="DR34" s="13"/>
      <c r="DS34" s="21" t="s">
        <v>168</v>
      </c>
      <c r="DX34" s="18">
        <f>$E34</f>
        <v>0</v>
      </c>
      <c r="DY34" s="18">
        <f t="shared" si="40"/>
        <v>0</v>
      </c>
      <c r="DZ34" s="13"/>
      <c r="EA34" s="13"/>
      <c r="ED34" s="13"/>
      <c r="EE34" s="13"/>
      <c r="EF34" s="16">
        <f t="shared" si="41"/>
        <v>0</v>
      </c>
      <c r="EG34" s="16">
        <f t="shared" si="42"/>
        <v>0</v>
      </c>
      <c r="EH34" s="13"/>
    </row>
    <row r="35" spans="1:138" s="21" customFormat="1" ht="14" hidden="1" customHeight="1" outlineLevel="1" x14ac:dyDescent="0.15">
      <c r="B35" s="21" t="s">
        <v>49</v>
      </c>
      <c r="C35" s="22"/>
      <c r="D35" s="22">
        <v>58144</v>
      </c>
      <c r="E35" s="22"/>
      <c r="F35" s="17"/>
      <c r="G35" s="22"/>
      <c r="H35" s="17"/>
      <c r="I35" s="18">
        <f t="shared" si="25"/>
        <v>58144</v>
      </c>
      <c r="J35" s="16"/>
      <c r="K35" s="21" t="s">
        <v>49</v>
      </c>
      <c r="L35" s="22"/>
      <c r="M35" s="22"/>
      <c r="N35" s="22">
        <v>58144</v>
      </c>
      <c r="O35" s="22"/>
      <c r="P35" s="22"/>
      <c r="Q35" s="22"/>
      <c r="R35" s="17"/>
      <c r="S35" s="17"/>
      <c r="T35" s="22"/>
      <c r="U35" s="22"/>
      <c r="V35" s="17"/>
      <c r="W35" s="17"/>
      <c r="X35" s="22"/>
      <c r="Y35" s="22"/>
      <c r="Z35" s="16"/>
      <c r="AA35" s="21" t="s">
        <v>49</v>
      </c>
      <c r="AB35" s="18">
        <f t="shared" si="51"/>
        <v>0</v>
      </c>
      <c r="AC35" s="18">
        <f t="shared" si="51"/>
        <v>0</v>
      </c>
      <c r="AD35" s="18">
        <f t="shared" si="52"/>
        <v>1610.1415384615379</v>
      </c>
      <c r="AE35" s="18">
        <f t="shared" si="52"/>
        <v>1900.8615384615382</v>
      </c>
      <c r="AF35" s="18">
        <f t="shared" si="53"/>
        <v>0</v>
      </c>
      <c r="AG35" s="18">
        <f t="shared" si="53"/>
        <v>0</v>
      </c>
      <c r="AH35" s="17"/>
      <c r="AI35" s="17"/>
      <c r="AJ35" s="22"/>
      <c r="AK35" s="22"/>
      <c r="AL35" s="17"/>
      <c r="AM35" s="17"/>
      <c r="AN35" s="18"/>
      <c r="AO35" s="18">
        <f t="shared" si="54"/>
        <v>3511.0030769230762</v>
      </c>
      <c r="AP35" s="16"/>
      <c r="AR35" s="18">
        <f t="shared" si="0"/>
        <v>0</v>
      </c>
      <c r="AS35" s="18">
        <f t="shared" si="15"/>
        <v>0</v>
      </c>
      <c r="AT35" s="18">
        <v>58144</v>
      </c>
      <c r="AU35" s="18">
        <f t="shared" si="16"/>
        <v>1900.8615384615382</v>
      </c>
      <c r="AV35" s="18">
        <f t="shared" si="4"/>
        <v>0</v>
      </c>
      <c r="AW35" s="18">
        <f t="shared" si="5"/>
        <v>0</v>
      </c>
      <c r="AX35" s="17"/>
      <c r="AY35" s="17"/>
      <c r="AZ35" s="22">
        <f t="shared" si="8"/>
        <v>0</v>
      </c>
      <c r="BA35" s="22">
        <f t="shared" si="9"/>
        <v>0</v>
      </c>
      <c r="BB35" s="17"/>
      <c r="BC35" s="17"/>
      <c r="BD35" s="18">
        <f t="shared" si="28"/>
        <v>58144</v>
      </c>
      <c r="BE35" s="18">
        <f t="shared" si="29"/>
        <v>1900.8615384615382</v>
      </c>
      <c r="BF35" s="16"/>
      <c r="BG35" s="21" t="s">
        <v>49</v>
      </c>
      <c r="BH35" s="18">
        <f t="shared" si="55"/>
        <v>0</v>
      </c>
      <c r="BI35" s="18">
        <f t="shared" si="55"/>
        <v>0</v>
      </c>
      <c r="BJ35" s="18">
        <f t="shared" si="56"/>
        <v>1610.1415384615379</v>
      </c>
      <c r="BK35" s="18">
        <f t="shared" si="56"/>
        <v>1900.8615384615382</v>
      </c>
      <c r="BL35" s="18">
        <f t="shared" si="57"/>
        <v>0</v>
      </c>
      <c r="BM35" s="18">
        <f t="shared" si="57"/>
        <v>0</v>
      </c>
      <c r="BN35" s="17"/>
      <c r="BO35" s="17"/>
      <c r="BP35" s="22"/>
      <c r="BQ35" s="22"/>
      <c r="BR35" s="17"/>
      <c r="BS35" s="17"/>
      <c r="BT35" s="18"/>
      <c r="BU35" s="18">
        <f t="shared" si="58"/>
        <v>3511.0030769230762</v>
      </c>
      <c r="BV35" s="16"/>
      <c r="BW35" s="21" t="s">
        <v>49</v>
      </c>
      <c r="BZ35" s="22">
        <v>58144</v>
      </c>
      <c r="CA35" s="22">
        <v>58144</v>
      </c>
      <c r="CB35" s="18">
        <f t="shared" si="32"/>
        <v>0</v>
      </c>
      <c r="CC35" s="18">
        <f t="shared" si="33"/>
        <v>0</v>
      </c>
      <c r="CD35" s="13"/>
      <c r="CE35" s="13"/>
      <c r="CH35" s="13"/>
      <c r="CI35" s="13"/>
      <c r="CJ35" s="18">
        <f t="shared" si="34"/>
        <v>58144</v>
      </c>
      <c r="CK35" s="18">
        <f t="shared" si="35"/>
        <v>58144</v>
      </c>
      <c r="CL35" s="13"/>
      <c r="CM35" s="21" t="s">
        <v>49</v>
      </c>
      <c r="CP35" s="22">
        <v>58144</v>
      </c>
      <c r="CQ35" s="22">
        <v>58144</v>
      </c>
      <c r="CR35" s="18">
        <f>$E35</f>
        <v>0</v>
      </c>
      <c r="CS35" s="18">
        <f t="shared" si="36"/>
        <v>0</v>
      </c>
      <c r="CT35" s="13"/>
      <c r="CU35" s="13"/>
      <c r="CX35" s="13"/>
      <c r="CY35" s="13"/>
      <c r="DB35" s="13"/>
      <c r="DC35" s="21" t="s">
        <v>49</v>
      </c>
      <c r="DF35" s="22">
        <v>58144</v>
      </c>
      <c r="DG35" s="22">
        <v>58144</v>
      </c>
      <c r="DH35" s="18">
        <f>$E35</f>
        <v>0</v>
      </c>
      <c r="DI35" s="18">
        <f t="shared" si="37"/>
        <v>0</v>
      </c>
      <c r="DJ35" s="13"/>
      <c r="DK35" s="13"/>
      <c r="DN35" s="13"/>
      <c r="DO35" s="13"/>
      <c r="DP35" s="16">
        <f t="shared" si="38"/>
        <v>58144</v>
      </c>
      <c r="DQ35" s="16">
        <f t="shared" si="39"/>
        <v>58144</v>
      </c>
      <c r="DR35" s="13"/>
      <c r="DS35" s="21" t="s">
        <v>49</v>
      </c>
      <c r="DV35" s="22">
        <v>58144</v>
      </c>
      <c r="DW35" s="22">
        <v>58144</v>
      </c>
      <c r="DX35" s="18">
        <f>$E35</f>
        <v>0</v>
      </c>
      <c r="DY35" s="18">
        <f t="shared" si="40"/>
        <v>0</v>
      </c>
      <c r="DZ35" s="13"/>
      <c r="EA35" s="13"/>
      <c r="ED35" s="13"/>
      <c r="EE35" s="13"/>
      <c r="EF35" s="16">
        <f t="shared" si="41"/>
        <v>58144</v>
      </c>
      <c r="EG35" s="16">
        <f t="shared" si="42"/>
        <v>58144</v>
      </c>
      <c r="EH35" s="13"/>
    </row>
    <row r="36" spans="1:138" s="21" customFormat="1" ht="14" hidden="1" customHeight="1" outlineLevel="1" x14ac:dyDescent="0.15">
      <c r="B36" s="21" t="s">
        <v>65</v>
      </c>
      <c r="C36" s="22"/>
      <c r="D36" s="22"/>
      <c r="E36" s="22">
        <v>114061</v>
      </c>
      <c r="F36" s="17"/>
      <c r="G36" s="22"/>
      <c r="H36" s="17"/>
      <c r="I36" s="18">
        <f t="shared" si="25"/>
        <v>114061</v>
      </c>
      <c r="J36" s="16"/>
      <c r="K36" s="21" t="s">
        <v>65</v>
      </c>
      <c r="L36" s="22"/>
      <c r="M36" s="22"/>
      <c r="N36" s="22"/>
      <c r="O36" s="22"/>
      <c r="P36" s="22">
        <v>114061</v>
      </c>
      <c r="Q36" s="22"/>
      <c r="R36" s="17"/>
      <c r="S36" s="17"/>
      <c r="T36" s="22"/>
      <c r="U36" s="22"/>
      <c r="V36" s="17"/>
      <c r="W36" s="17"/>
      <c r="X36" s="22"/>
      <c r="Y36" s="22"/>
      <c r="Z36" s="16"/>
      <c r="AA36" s="21" t="s">
        <v>65</v>
      </c>
      <c r="AB36" s="18">
        <f t="shared" si="51"/>
        <v>0</v>
      </c>
      <c r="AC36" s="18">
        <f t="shared" si="51"/>
        <v>0</v>
      </c>
      <c r="AD36" s="18">
        <f t="shared" si="52"/>
        <v>0</v>
      </c>
      <c r="AE36" s="18">
        <f t="shared" si="52"/>
        <v>0</v>
      </c>
      <c r="AF36" s="18">
        <f t="shared" si="53"/>
        <v>4743.4021634615374</v>
      </c>
      <c r="AG36" s="18">
        <f t="shared" si="53"/>
        <v>5278.063100961539</v>
      </c>
      <c r="AH36" s="17"/>
      <c r="AI36" s="17"/>
      <c r="AJ36" s="22"/>
      <c r="AK36" s="22"/>
      <c r="AL36" s="17"/>
      <c r="AM36" s="17"/>
      <c r="AN36" s="18"/>
      <c r="AO36" s="18">
        <f t="shared" si="54"/>
        <v>10021.465264423077</v>
      </c>
      <c r="AP36" s="16"/>
      <c r="AR36" s="18">
        <f t="shared" si="0"/>
        <v>0</v>
      </c>
      <c r="AS36" s="18">
        <f t="shared" si="15"/>
        <v>0</v>
      </c>
      <c r="AT36" s="18">
        <f t="shared" si="2"/>
        <v>0</v>
      </c>
      <c r="AU36" s="18">
        <f t="shared" si="16"/>
        <v>0</v>
      </c>
      <c r="AV36" s="18">
        <v>114061</v>
      </c>
      <c r="AW36" s="18">
        <f t="shared" si="5"/>
        <v>5278.063100961539</v>
      </c>
      <c r="AX36" s="17"/>
      <c r="AY36" s="17"/>
      <c r="AZ36" s="22">
        <f t="shared" si="8"/>
        <v>0</v>
      </c>
      <c r="BA36" s="22">
        <f t="shared" si="9"/>
        <v>0</v>
      </c>
      <c r="BB36" s="17"/>
      <c r="BC36" s="17"/>
      <c r="BD36" s="18">
        <f t="shared" si="28"/>
        <v>114061</v>
      </c>
      <c r="BE36" s="18">
        <f t="shared" si="29"/>
        <v>5278.063100961539</v>
      </c>
      <c r="BF36" s="16"/>
      <c r="BG36" s="21" t="s">
        <v>65</v>
      </c>
      <c r="BH36" s="18">
        <f t="shared" si="55"/>
        <v>0</v>
      </c>
      <c r="BI36" s="18">
        <f t="shared" si="55"/>
        <v>0</v>
      </c>
      <c r="BJ36" s="18">
        <f t="shared" si="56"/>
        <v>0</v>
      </c>
      <c r="BK36" s="18">
        <f t="shared" si="56"/>
        <v>0</v>
      </c>
      <c r="BL36" s="18">
        <f t="shared" si="57"/>
        <v>4743.4021634615374</v>
      </c>
      <c r="BM36" s="18">
        <f t="shared" si="57"/>
        <v>5278.063100961539</v>
      </c>
      <c r="BN36" s="17"/>
      <c r="BO36" s="17"/>
      <c r="BP36" s="22"/>
      <c r="BQ36" s="22"/>
      <c r="BR36" s="17"/>
      <c r="BS36" s="17"/>
      <c r="BT36" s="18"/>
      <c r="BU36" s="18">
        <f t="shared" si="58"/>
        <v>10021.465264423077</v>
      </c>
      <c r="BV36" s="16"/>
      <c r="BW36" s="21" t="s">
        <v>65</v>
      </c>
      <c r="CB36" s="18">
        <f t="shared" si="32"/>
        <v>114061</v>
      </c>
      <c r="CC36" s="18">
        <f t="shared" si="33"/>
        <v>114061</v>
      </c>
      <c r="CD36" s="13"/>
      <c r="CE36" s="13"/>
      <c r="CH36" s="13"/>
      <c r="CI36" s="13"/>
      <c r="CJ36" s="18">
        <f t="shared" si="34"/>
        <v>114061</v>
      </c>
      <c r="CK36" s="18">
        <f t="shared" si="35"/>
        <v>114061</v>
      </c>
      <c r="CL36" s="13"/>
      <c r="CM36" s="21" t="s">
        <v>65</v>
      </c>
      <c r="CR36" s="18">
        <f>$E36</f>
        <v>114061</v>
      </c>
      <c r="CS36" s="18">
        <f t="shared" si="36"/>
        <v>114061</v>
      </c>
      <c r="CT36" s="13"/>
      <c r="CU36" s="13"/>
      <c r="CX36" s="13"/>
      <c r="CY36" s="13"/>
      <c r="DB36" s="13"/>
      <c r="DC36" s="21" t="s">
        <v>65</v>
      </c>
      <c r="DH36" s="18">
        <f>$E36</f>
        <v>114061</v>
      </c>
      <c r="DI36" s="18">
        <f t="shared" si="37"/>
        <v>114061</v>
      </c>
      <c r="DJ36" s="13"/>
      <c r="DK36" s="13"/>
      <c r="DN36" s="13"/>
      <c r="DO36" s="13"/>
      <c r="DP36" s="16">
        <f t="shared" si="38"/>
        <v>114061</v>
      </c>
      <c r="DQ36" s="16">
        <f t="shared" si="39"/>
        <v>114061</v>
      </c>
      <c r="DR36" s="13"/>
      <c r="DS36" s="21" t="s">
        <v>65</v>
      </c>
      <c r="DX36" s="18">
        <f>$E36</f>
        <v>114061</v>
      </c>
      <c r="DY36" s="18">
        <f t="shared" si="40"/>
        <v>114061</v>
      </c>
      <c r="DZ36" s="13"/>
      <c r="EA36" s="13"/>
      <c r="ED36" s="13"/>
      <c r="EE36" s="13"/>
      <c r="EF36" s="16">
        <f t="shared" si="41"/>
        <v>114061</v>
      </c>
      <c r="EG36" s="16">
        <f t="shared" si="42"/>
        <v>114061</v>
      </c>
      <c r="EH36" s="13"/>
    </row>
    <row r="37" spans="1:138" s="21" customFormat="1" ht="14" hidden="1" customHeight="1" outlineLevel="1" x14ac:dyDescent="0.15">
      <c r="B37" s="21" t="s">
        <v>1</v>
      </c>
      <c r="C37" s="22">
        <v>355272</v>
      </c>
      <c r="D37" s="22"/>
      <c r="E37" s="22"/>
      <c r="F37" s="17"/>
      <c r="G37" s="22"/>
      <c r="H37" s="17"/>
      <c r="I37" s="18">
        <f t="shared" si="25"/>
        <v>355272</v>
      </c>
      <c r="J37" s="16"/>
      <c r="K37" s="21" t="s">
        <v>1</v>
      </c>
      <c r="L37" s="22">
        <v>355272</v>
      </c>
      <c r="M37" s="22"/>
      <c r="N37" s="22"/>
      <c r="O37" s="22"/>
      <c r="P37" s="22"/>
      <c r="Q37" s="22"/>
      <c r="R37" s="17"/>
      <c r="S37" s="17"/>
      <c r="T37" s="22"/>
      <c r="U37" s="22"/>
      <c r="V37" s="17"/>
      <c r="W37" s="17"/>
      <c r="X37" s="22"/>
      <c r="Y37" s="22"/>
      <c r="Z37" s="16"/>
      <c r="AA37" s="21" t="s">
        <v>1</v>
      </c>
      <c r="AB37" s="18">
        <f t="shared" si="51"/>
        <v>9838.3015384615446</v>
      </c>
      <c r="AC37" s="18">
        <f t="shared" si="51"/>
        <v>11614.661538461527</v>
      </c>
      <c r="AD37" s="18">
        <f t="shared" si="52"/>
        <v>0</v>
      </c>
      <c r="AE37" s="18">
        <f t="shared" si="52"/>
        <v>0</v>
      </c>
      <c r="AF37" s="18">
        <f t="shared" si="53"/>
        <v>0</v>
      </c>
      <c r="AG37" s="18">
        <f t="shared" si="53"/>
        <v>0</v>
      </c>
      <c r="AH37" s="17"/>
      <c r="AI37" s="17"/>
      <c r="AJ37" s="22"/>
      <c r="AK37" s="22"/>
      <c r="AL37" s="17"/>
      <c r="AM37" s="17"/>
      <c r="AN37" s="18"/>
      <c r="AO37" s="18">
        <f t="shared" si="54"/>
        <v>21452.963076923072</v>
      </c>
      <c r="AP37" s="16"/>
      <c r="AR37" s="18">
        <v>355272</v>
      </c>
      <c r="AS37" s="18">
        <f t="shared" si="15"/>
        <v>11614.661538461527</v>
      </c>
      <c r="AT37" s="18">
        <f t="shared" si="2"/>
        <v>0</v>
      </c>
      <c r="AU37" s="18">
        <f t="shared" si="16"/>
        <v>0</v>
      </c>
      <c r="AV37" s="18">
        <f t="shared" si="4"/>
        <v>0</v>
      </c>
      <c r="AW37" s="18">
        <f t="shared" si="5"/>
        <v>0</v>
      </c>
      <c r="AX37" s="17"/>
      <c r="AY37" s="17"/>
      <c r="AZ37" s="22">
        <f t="shared" si="8"/>
        <v>0</v>
      </c>
      <c r="BA37" s="22">
        <f t="shared" si="9"/>
        <v>0</v>
      </c>
      <c r="BB37" s="17"/>
      <c r="BC37" s="17"/>
      <c r="BD37" s="18">
        <f t="shared" si="28"/>
        <v>355272</v>
      </c>
      <c r="BE37" s="18">
        <f t="shared" si="29"/>
        <v>11614.661538461527</v>
      </c>
      <c r="BF37" s="16"/>
      <c r="BG37" s="21" t="s">
        <v>1</v>
      </c>
      <c r="BH37" s="18">
        <f t="shared" si="55"/>
        <v>9838.3015384615446</v>
      </c>
      <c r="BI37" s="18">
        <f t="shared" si="55"/>
        <v>11614.661538461527</v>
      </c>
      <c r="BJ37" s="18">
        <f t="shared" si="56"/>
        <v>0</v>
      </c>
      <c r="BK37" s="18">
        <f t="shared" si="56"/>
        <v>0</v>
      </c>
      <c r="BL37" s="18">
        <f t="shared" si="57"/>
        <v>0</v>
      </c>
      <c r="BM37" s="18">
        <f t="shared" si="57"/>
        <v>0</v>
      </c>
      <c r="BN37" s="17"/>
      <c r="BO37" s="17"/>
      <c r="BP37" s="22"/>
      <c r="BQ37" s="22"/>
      <c r="BR37" s="17"/>
      <c r="BS37" s="17"/>
      <c r="BT37" s="18"/>
      <c r="BU37" s="18">
        <f t="shared" si="58"/>
        <v>21452.963076923072</v>
      </c>
      <c r="BV37" s="16"/>
      <c r="BW37" s="21" t="s">
        <v>1</v>
      </c>
      <c r="BX37" s="22">
        <v>355272</v>
      </c>
      <c r="BY37" s="22">
        <v>355272</v>
      </c>
      <c r="CB37" s="18">
        <f t="shared" si="32"/>
        <v>0</v>
      </c>
      <c r="CC37" s="18">
        <f t="shared" si="33"/>
        <v>0</v>
      </c>
      <c r="CD37" s="13"/>
      <c r="CE37" s="13"/>
      <c r="CH37" s="13"/>
      <c r="CI37" s="13"/>
      <c r="CJ37" s="18">
        <f t="shared" si="34"/>
        <v>355272</v>
      </c>
      <c r="CK37" s="18">
        <f t="shared" si="35"/>
        <v>355272</v>
      </c>
      <c r="CL37" s="13"/>
      <c r="CM37" s="21" t="s">
        <v>1</v>
      </c>
      <c r="CN37" s="22">
        <v>355272</v>
      </c>
      <c r="CO37" s="22">
        <v>355272</v>
      </c>
      <c r="CR37" s="18">
        <f>$E37</f>
        <v>0</v>
      </c>
      <c r="CS37" s="18">
        <f t="shared" si="36"/>
        <v>0</v>
      </c>
      <c r="CT37" s="13"/>
      <c r="CU37" s="13"/>
      <c r="CX37" s="13"/>
      <c r="CY37" s="13"/>
      <c r="DB37" s="13"/>
      <c r="DC37" s="21" t="s">
        <v>1</v>
      </c>
      <c r="DD37" s="22">
        <v>355272</v>
      </c>
      <c r="DE37" s="22">
        <v>355272</v>
      </c>
      <c r="DH37" s="18">
        <f>$E37</f>
        <v>0</v>
      </c>
      <c r="DI37" s="18">
        <f t="shared" si="37"/>
        <v>0</v>
      </c>
      <c r="DJ37" s="13"/>
      <c r="DK37" s="13"/>
      <c r="DN37" s="13"/>
      <c r="DO37" s="13"/>
      <c r="DP37" s="16">
        <f t="shared" si="38"/>
        <v>355272</v>
      </c>
      <c r="DQ37" s="16">
        <f t="shared" si="39"/>
        <v>355272</v>
      </c>
      <c r="DR37" s="13"/>
      <c r="DS37" s="21" t="s">
        <v>1</v>
      </c>
      <c r="DT37" s="22">
        <v>355272</v>
      </c>
      <c r="DU37" s="22">
        <v>355272</v>
      </c>
      <c r="DX37" s="18">
        <f>$E37</f>
        <v>0</v>
      </c>
      <c r="DY37" s="18">
        <f t="shared" si="40"/>
        <v>0</v>
      </c>
      <c r="DZ37" s="13"/>
      <c r="EA37" s="13"/>
      <c r="ED37" s="13"/>
      <c r="EE37" s="13"/>
      <c r="EF37" s="16">
        <f t="shared" si="41"/>
        <v>355272</v>
      </c>
      <c r="EG37" s="16">
        <f t="shared" si="42"/>
        <v>355272</v>
      </c>
      <c r="EH37" s="13"/>
    </row>
    <row r="38" spans="1:138" s="21" customFormat="1" ht="14" hidden="1" customHeight="1" outlineLevel="1" x14ac:dyDescent="0.15">
      <c r="B38" s="21" t="s">
        <v>10</v>
      </c>
      <c r="C38" s="22">
        <v>32268</v>
      </c>
      <c r="D38" s="22"/>
      <c r="E38" s="22"/>
      <c r="F38" s="17"/>
      <c r="G38" s="22"/>
      <c r="H38" s="17"/>
      <c r="I38" s="18">
        <f t="shared" si="25"/>
        <v>32268</v>
      </c>
      <c r="J38" s="16"/>
      <c r="K38" s="21" t="s">
        <v>10</v>
      </c>
      <c r="L38" s="22">
        <v>32268</v>
      </c>
      <c r="M38" s="22"/>
      <c r="N38" s="22"/>
      <c r="O38" s="22"/>
      <c r="P38" s="22"/>
      <c r="Q38" s="22"/>
      <c r="R38" s="17"/>
      <c r="S38" s="17"/>
      <c r="T38" s="22"/>
      <c r="U38" s="22"/>
      <c r="V38" s="17"/>
      <c r="W38" s="17"/>
      <c r="X38" s="22"/>
      <c r="Y38" s="22"/>
      <c r="Z38" s="16"/>
      <c r="AA38" s="21" t="s">
        <v>10</v>
      </c>
      <c r="AB38" s="18">
        <f t="shared" si="51"/>
        <v>893.57538461538525</v>
      </c>
      <c r="AC38" s="18">
        <f t="shared" si="51"/>
        <v>1054.9153846153836</v>
      </c>
      <c r="AD38" s="18">
        <f t="shared" si="52"/>
        <v>0</v>
      </c>
      <c r="AE38" s="18">
        <f t="shared" si="52"/>
        <v>0</v>
      </c>
      <c r="AF38" s="18">
        <f t="shared" si="53"/>
        <v>0</v>
      </c>
      <c r="AG38" s="18">
        <f t="shared" si="53"/>
        <v>0</v>
      </c>
      <c r="AH38" s="17"/>
      <c r="AI38" s="17"/>
      <c r="AJ38" s="22"/>
      <c r="AK38" s="22"/>
      <c r="AL38" s="17"/>
      <c r="AM38" s="17"/>
      <c r="AN38" s="18"/>
      <c r="AO38" s="18">
        <f t="shared" si="54"/>
        <v>1948.4907692307688</v>
      </c>
      <c r="AP38" s="16"/>
      <c r="AR38" s="18">
        <v>32268</v>
      </c>
      <c r="AS38" s="18">
        <f t="shared" si="15"/>
        <v>1054.9153846153836</v>
      </c>
      <c r="AT38" s="18">
        <f t="shared" si="2"/>
        <v>0</v>
      </c>
      <c r="AU38" s="18">
        <f t="shared" si="16"/>
        <v>0</v>
      </c>
      <c r="AV38" s="18">
        <f t="shared" si="4"/>
        <v>0</v>
      </c>
      <c r="AW38" s="18">
        <f t="shared" si="5"/>
        <v>0</v>
      </c>
      <c r="AX38" s="17"/>
      <c r="AY38" s="17"/>
      <c r="AZ38" s="22">
        <f t="shared" si="8"/>
        <v>0</v>
      </c>
      <c r="BA38" s="22">
        <f t="shared" si="9"/>
        <v>0</v>
      </c>
      <c r="BB38" s="17"/>
      <c r="BC38" s="17"/>
      <c r="BD38" s="18">
        <f t="shared" si="28"/>
        <v>32268</v>
      </c>
      <c r="BE38" s="18">
        <f t="shared" si="29"/>
        <v>1054.9153846153836</v>
      </c>
      <c r="BF38" s="16"/>
      <c r="BG38" s="21" t="s">
        <v>10</v>
      </c>
      <c r="BH38" s="18">
        <f t="shared" si="55"/>
        <v>893.57538461538525</v>
      </c>
      <c r="BI38" s="18">
        <f t="shared" si="55"/>
        <v>1054.9153846153836</v>
      </c>
      <c r="BJ38" s="18">
        <f t="shared" si="56"/>
        <v>0</v>
      </c>
      <c r="BK38" s="18">
        <f t="shared" si="56"/>
        <v>0</v>
      </c>
      <c r="BL38" s="18">
        <f t="shared" si="57"/>
        <v>0</v>
      </c>
      <c r="BM38" s="18">
        <f t="shared" si="57"/>
        <v>0</v>
      </c>
      <c r="BN38" s="17"/>
      <c r="BO38" s="17"/>
      <c r="BP38" s="22"/>
      <c r="BQ38" s="22"/>
      <c r="BR38" s="17"/>
      <c r="BS38" s="17"/>
      <c r="BT38" s="18"/>
      <c r="BU38" s="18">
        <f t="shared" si="58"/>
        <v>1948.4907692307688</v>
      </c>
      <c r="BV38" s="16"/>
      <c r="BW38" s="21" t="s">
        <v>10</v>
      </c>
      <c r="BX38" s="22">
        <v>32268</v>
      </c>
      <c r="BY38" s="22">
        <v>32268</v>
      </c>
      <c r="CB38" s="18">
        <f t="shared" si="32"/>
        <v>0</v>
      </c>
      <c r="CC38" s="18">
        <f t="shared" si="33"/>
        <v>0</v>
      </c>
      <c r="CD38" s="13"/>
      <c r="CE38" s="13"/>
      <c r="CH38" s="13"/>
      <c r="CI38" s="13"/>
      <c r="CJ38" s="18">
        <f t="shared" si="34"/>
        <v>32268</v>
      </c>
      <c r="CK38" s="18">
        <f t="shared" si="35"/>
        <v>32268</v>
      </c>
      <c r="CL38" s="13"/>
      <c r="CM38" s="21" t="s">
        <v>10</v>
      </c>
      <c r="CN38" s="22">
        <v>32268</v>
      </c>
      <c r="CO38" s="22">
        <v>32268</v>
      </c>
      <c r="CR38" s="18">
        <f>$E38</f>
        <v>0</v>
      </c>
      <c r="CS38" s="18">
        <f t="shared" si="36"/>
        <v>0</v>
      </c>
      <c r="CT38" s="13"/>
      <c r="CU38" s="13"/>
      <c r="CX38" s="13"/>
      <c r="CY38" s="13"/>
      <c r="DB38" s="13"/>
      <c r="DC38" s="21" t="s">
        <v>10</v>
      </c>
      <c r="DD38" s="22">
        <v>32268</v>
      </c>
      <c r="DE38" s="22">
        <v>32268</v>
      </c>
      <c r="DH38" s="18">
        <f>$E38</f>
        <v>0</v>
      </c>
      <c r="DI38" s="18">
        <f t="shared" si="37"/>
        <v>0</v>
      </c>
      <c r="DJ38" s="13"/>
      <c r="DK38" s="13"/>
      <c r="DN38" s="13"/>
      <c r="DO38" s="13"/>
      <c r="DP38" s="16">
        <f t="shared" si="38"/>
        <v>32268</v>
      </c>
      <c r="DQ38" s="16">
        <f t="shared" si="39"/>
        <v>32268</v>
      </c>
      <c r="DR38" s="13"/>
      <c r="DS38" s="21" t="s">
        <v>10</v>
      </c>
      <c r="DT38" s="22">
        <v>32268</v>
      </c>
      <c r="DU38" s="22">
        <v>32268</v>
      </c>
      <c r="DX38" s="18">
        <f>$E38</f>
        <v>0</v>
      </c>
      <c r="DY38" s="18">
        <f t="shared" si="40"/>
        <v>0</v>
      </c>
      <c r="DZ38" s="13"/>
      <c r="EA38" s="13"/>
      <c r="ED38" s="13"/>
      <c r="EE38" s="13"/>
      <c r="EF38" s="16">
        <f t="shared" si="41"/>
        <v>32268</v>
      </c>
      <c r="EG38" s="16">
        <f t="shared" si="42"/>
        <v>32268</v>
      </c>
      <c r="EH38" s="13"/>
    </row>
    <row r="39" spans="1:138" s="21" customFormat="1" ht="14" hidden="1" customHeight="1" outlineLevel="1" x14ac:dyDescent="0.15">
      <c r="B39" s="21" t="s">
        <v>222</v>
      </c>
      <c r="C39" s="22"/>
      <c r="D39" s="22"/>
      <c r="E39" s="22"/>
      <c r="F39" s="17"/>
      <c r="G39" s="22"/>
      <c r="H39" s="17"/>
      <c r="I39" s="18">
        <f t="shared" si="25"/>
        <v>0</v>
      </c>
      <c r="J39" s="16"/>
      <c r="K39" s="21" t="s">
        <v>222</v>
      </c>
      <c r="L39" s="22"/>
      <c r="M39" s="22"/>
      <c r="N39" s="22"/>
      <c r="O39" s="22"/>
      <c r="P39" s="22"/>
      <c r="Q39" s="22"/>
      <c r="R39" s="17"/>
      <c r="S39" s="17"/>
      <c r="T39" s="22"/>
      <c r="U39" s="22"/>
      <c r="V39" s="17"/>
      <c r="W39" s="17"/>
      <c r="X39" s="22"/>
      <c r="Y39" s="22"/>
      <c r="Z39" s="16"/>
      <c r="AA39" s="21" t="s">
        <v>222</v>
      </c>
      <c r="AB39" s="18">
        <f t="shared" si="51"/>
        <v>0</v>
      </c>
      <c r="AC39" s="18">
        <f t="shared" si="51"/>
        <v>0</v>
      </c>
      <c r="AD39" s="18">
        <f t="shared" si="52"/>
        <v>0</v>
      </c>
      <c r="AE39" s="18">
        <f t="shared" si="52"/>
        <v>0</v>
      </c>
      <c r="AF39" s="18">
        <f t="shared" si="53"/>
        <v>0</v>
      </c>
      <c r="AG39" s="18">
        <f t="shared" si="53"/>
        <v>0</v>
      </c>
      <c r="AH39" s="17"/>
      <c r="AI39" s="17"/>
      <c r="AJ39" s="22"/>
      <c r="AK39" s="22"/>
      <c r="AL39" s="17"/>
      <c r="AM39" s="17"/>
      <c r="AN39" s="18"/>
      <c r="AO39" s="18">
        <f t="shared" si="54"/>
        <v>0</v>
      </c>
      <c r="AP39" s="16"/>
      <c r="AR39" s="18">
        <f t="shared" si="0"/>
        <v>0</v>
      </c>
      <c r="AS39" s="18">
        <f t="shared" si="15"/>
        <v>0</v>
      </c>
      <c r="AT39" s="18">
        <f t="shared" si="2"/>
        <v>0</v>
      </c>
      <c r="AU39" s="18">
        <f t="shared" si="16"/>
        <v>0</v>
      </c>
      <c r="AV39" s="18">
        <f t="shared" si="4"/>
        <v>0</v>
      </c>
      <c r="AW39" s="18">
        <f t="shared" si="5"/>
        <v>0</v>
      </c>
      <c r="AX39" s="17"/>
      <c r="AY39" s="17"/>
      <c r="AZ39" s="22">
        <f t="shared" si="8"/>
        <v>0</v>
      </c>
      <c r="BA39" s="22">
        <f t="shared" si="9"/>
        <v>0</v>
      </c>
      <c r="BB39" s="17"/>
      <c r="BC39" s="17"/>
      <c r="BD39" s="18">
        <f t="shared" si="28"/>
        <v>0</v>
      </c>
      <c r="BE39" s="18">
        <f t="shared" si="29"/>
        <v>0</v>
      </c>
      <c r="BF39" s="16"/>
      <c r="BG39" s="21" t="s">
        <v>222</v>
      </c>
      <c r="BH39" s="18">
        <f t="shared" si="55"/>
        <v>0</v>
      </c>
      <c r="BI39" s="18">
        <f t="shared" si="55"/>
        <v>0</v>
      </c>
      <c r="BJ39" s="18">
        <f t="shared" si="56"/>
        <v>0</v>
      </c>
      <c r="BK39" s="18">
        <f t="shared" si="56"/>
        <v>0</v>
      </c>
      <c r="BL39" s="18">
        <f t="shared" si="57"/>
        <v>0</v>
      </c>
      <c r="BM39" s="18">
        <f t="shared" si="57"/>
        <v>0</v>
      </c>
      <c r="BN39" s="17"/>
      <c r="BO39" s="17"/>
      <c r="BP39" s="22"/>
      <c r="BQ39" s="22"/>
      <c r="BR39" s="17"/>
      <c r="BS39" s="17"/>
      <c r="BT39" s="18"/>
      <c r="BU39" s="18">
        <f t="shared" si="58"/>
        <v>0</v>
      </c>
      <c r="BV39" s="16"/>
      <c r="BW39" s="21" t="s">
        <v>222</v>
      </c>
      <c r="CB39" s="18">
        <f t="shared" si="32"/>
        <v>0</v>
      </c>
      <c r="CC39" s="18">
        <f t="shared" si="33"/>
        <v>0</v>
      </c>
      <c r="CD39" s="13"/>
      <c r="CE39" s="13"/>
      <c r="CH39" s="13"/>
      <c r="CI39" s="13"/>
      <c r="CJ39" s="18">
        <f t="shared" si="34"/>
        <v>0</v>
      </c>
      <c r="CK39" s="18">
        <f t="shared" si="35"/>
        <v>0</v>
      </c>
      <c r="CL39" s="13"/>
      <c r="CM39" s="21" t="s">
        <v>222</v>
      </c>
      <c r="CR39" s="18">
        <f>$E39</f>
        <v>0</v>
      </c>
      <c r="CS39" s="18">
        <f t="shared" si="36"/>
        <v>0</v>
      </c>
      <c r="CT39" s="13"/>
      <c r="CU39" s="13"/>
      <c r="CX39" s="13"/>
      <c r="CY39" s="13"/>
      <c r="DB39" s="13"/>
      <c r="DC39" s="21" t="s">
        <v>222</v>
      </c>
      <c r="DH39" s="18">
        <f>$E39</f>
        <v>0</v>
      </c>
      <c r="DI39" s="18">
        <f t="shared" si="37"/>
        <v>0</v>
      </c>
      <c r="DJ39" s="13"/>
      <c r="DK39" s="13"/>
      <c r="DN39" s="13"/>
      <c r="DO39" s="13"/>
      <c r="DP39" s="16">
        <f t="shared" si="38"/>
        <v>0</v>
      </c>
      <c r="DQ39" s="16">
        <f t="shared" si="39"/>
        <v>0</v>
      </c>
      <c r="DR39" s="13"/>
      <c r="DS39" s="21" t="s">
        <v>222</v>
      </c>
      <c r="DX39" s="18">
        <f>$E39</f>
        <v>0</v>
      </c>
      <c r="DY39" s="18">
        <f t="shared" si="40"/>
        <v>0</v>
      </c>
      <c r="DZ39" s="13"/>
      <c r="EA39" s="13"/>
      <c r="ED39" s="13"/>
      <c r="EE39" s="13"/>
      <c r="EF39" s="16">
        <f t="shared" si="41"/>
        <v>0</v>
      </c>
      <c r="EG39" s="16">
        <f t="shared" si="42"/>
        <v>0</v>
      </c>
      <c r="EH39" s="13"/>
    </row>
    <row r="40" spans="1:138" s="21" customFormat="1" ht="14" hidden="1" customHeight="1" outlineLevel="1" x14ac:dyDescent="0.15">
      <c r="B40" s="21" t="s">
        <v>174</v>
      </c>
      <c r="C40" s="22"/>
      <c r="D40" s="22"/>
      <c r="E40" s="22"/>
      <c r="F40" s="17"/>
      <c r="G40" s="22"/>
      <c r="H40" s="17"/>
      <c r="I40" s="18">
        <f t="shared" si="25"/>
        <v>0</v>
      </c>
      <c r="J40" s="16"/>
      <c r="K40" s="21" t="s">
        <v>174</v>
      </c>
      <c r="L40" s="22"/>
      <c r="M40" s="22"/>
      <c r="N40" s="22"/>
      <c r="O40" s="22"/>
      <c r="P40" s="22"/>
      <c r="Q40" s="22"/>
      <c r="R40" s="17"/>
      <c r="S40" s="17"/>
      <c r="T40" s="22"/>
      <c r="U40" s="22"/>
      <c r="V40" s="17"/>
      <c r="W40" s="17"/>
      <c r="X40" s="22"/>
      <c r="Y40" s="22"/>
      <c r="Z40" s="16"/>
      <c r="AA40" s="21" t="s">
        <v>174</v>
      </c>
      <c r="AB40" s="18">
        <f t="shared" si="51"/>
        <v>0</v>
      </c>
      <c r="AC40" s="18">
        <f t="shared" si="51"/>
        <v>0</v>
      </c>
      <c r="AD40" s="18">
        <f t="shared" si="52"/>
        <v>0</v>
      </c>
      <c r="AE40" s="18">
        <f t="shared" si="52"/>
        <v>0</v>
      </c>
      <c r="AF40" s="18">
        <f t="shared" si="53"/>
        <v>0</v>
      </c>
      <c r="AG40" s="18">
        <f t="shared" si="53"/>
        <v>0</v>
      </c>
      <c r="AH40" s="17"/>
      <c r="AI40" s="17"/>
      <c r="AJ40" s="22"/>
      <c r="AK40" s="22"/>
      <c r="AL40" s="17"/>
      <c r="AM40" s="17"/>
      <c r="AN40" s="18"/>
      <c r="AO40" s="18">
        <f t="shared" si="54"/>
        <v>0</v>
      </c>
      <c r="AP40" s="16"/>
      <c r="AR40" s="18">
        <f t="shared" si="0"/>
        <v>0</v>
      </c>
      <c r="AS40" s="18">
        <f t="shared" si="15"/>
        <v>0</v>
      </c>
      <c r="AT40" s="18">
        <f t="shared" si="2"/>
        <v>0</v>
      </c>
      <c r="AU40" s="18">
        <f t="shared" si="16"/>
        <v>0</v>
      </c>
      <c r="AV40" s="18">
        <f t="shared" si="4"/>
        <v>0</v>
      </c>
      <c r="AW40" s="18">
        <f t="shared" si="5"/>
        <v>0</v>
      </c>
      <c r="AX40" s="17"/>
      <c r="AY40" s="17"/>
      <c r="AZ40" s="22">
        <f t="shared" si="8"/>
        <v>0</v>
      </c>
      <c r="BA40" s="22">
        <f t="shared" si="9"/>
        <v>0</v>
      </c>
      <c r="BB40" s="17"/>
      <c r="BC40" s="17"/>
      <c r="BD40" s="18">
        <f t="shared" si="28"/>
        <v>0</v>
      </c>
      <c r="BE40" s="18">
        <f t="shared" si="29"/>
        <v>0</v>
      </c>
      <c r="BF40" s="16"/>
      <c r="BG40" s="21" t="s">
        <v>174</v>
      </c>
      <c r="BH40" s="18">
        <f t="shared" si="55"/>
        <v>0</v>
      </c>
      <c r="BI40" s="18">
        <f t="shared" si="55"/>
        <v>0</v>
      </c>
      <c r="BJ40" s="18">
        <f t="shared" si="56"/>
        <v>0</v>
      </c>
      <c r="BK40" s="18">
        <f t="shared" si="56"/>
        <v>0</v>
      </c>
      <c r="BL40" s="18">
        <f t="shared" si="57"/>
        <v>0</v>
      </c>
      <c r="BM40" s="18">
        <f t="shared" si="57"/>
        <v>0</v>
      </c>
      <c r="BN40" s="17"/>
      <c r="BO40" s="17"/>
      <c r="BP40" s="22"/>
      <c r="BQ40" s="22"/>
      <c r="BR40" s="17"/>
      <c r="BS40" s="17"/>
      <c r="BT40" s="18"/>
      <c r="BU40" s="18">
        <f t="shared" si="58"/>
        <v>0</v>
      </c>
      <c r="BV40" s="16"/>
      <c r="BW40" s="21" t="s">
        <v>174</v>
      </c>
      <c r="CB40" s="18">
        <f t="shared" si="32"/>
        <v>0</v>
      </c>
      <c r="CC40" s="18">
        <f t="shared" si="33"/>
        <v>0</v>
      </c>
      <c r="CD40" s="13"/>
      <c r="CE40" s="13"/>
      <c r="CH40" s="13"/>
      <c r="CI40" s="13"/>
      <c r="CJ40" s="18">
        <f t="shared" si="34"/>
        <v>0</v>
      </c>
      <c r="CK40" s="18">
        <f t="shared" si="35"/>
        <v>0</v>
      </c>
      <c r="CL40" s="13"/>
      <c r="CM40" s="21" t="s">
        <v>174</v>
      </c>
      <c r="CR40" s="18">
        <f>$E40</f>
        <v>0</v>
      </c>
      <c r="CS40" s="18">
        <f t="shared" si="36"/>
        <v>0</v>
      </c>
      <c r="CT40" s="13"/>
      <c r="CU40" s="13"/>
      <c r="CX40" s="13"/>
      <c r="CY40" s="13"/>
      <c r="DB40" s="13"/>
      <c r="DC40" s="21" t="s">
        <v>174</v>
      </c>
      <c r="DH40" s="18">
        <f>$E40</f>
        <v>0</v>
      </c>
      <c r="DI40" s="18">
        <f t="shared" si="37"/>
        <v>0</v>
      </c>
      <c r="DJ40" s="13"/>
      <c r="DK40" s="13"/>
      <c r="DN40" s="13"/>
      <c r="DO40" s="13"/>
      <c r="DP40" s="16">
        <f t="shared" si="38"/>
        <v>0</v>
      </c>
      <c r="DQ40" s="16">
        <f t="shared" si="39"/>
        <v>0</v>
      </c>
      <c r="DR40" s="13"/>
      <c r="DS40" s="21" t="s">
        <v>174</v>
      </c>
      <c r="DX40" s="18">
        <f>$E40</f>
        <v>0</v>
      </c>
      <c r="DY40" s="18">
        <f t="shared" si="40"/>
        <v>0</v>
      </c>
      <c r="DZ40" s="13"/>
      <c r="EA40" s="13"/>
      <c r="ED40" s="13"/>
      <c r="EE40" s="13"/>
      <c r="EF40" s="16">
        <f t="shared" si="41"/>
        <v>0</v>
      </c>
      <c r="EG40" s="16">
        <f t="shared" si="42"/>
        <v>0</v>
      </c>
      <c r="EH40" s="13"/>
    </row>
    <row r="41" spans="1:138" s="21" customFormat="1" ht="14" hidden="1" customHeight="1" outlineLevel="1" x14ac:dyDescent="0.15">
      <c r="B41" s="21" t="s">
        <v>80</v>
      </c>
      <c r="C41" s="22"/>
      <c r="D41" s="22"/>
      <c r="E41" s="22"/>
      <c r="F41" s="17"/>
      <c r="G41" s="22">
        <v>18215</v>
      </c>
      <c r="H41" s="17"/>
      <c r="I41" s="18">
        <f t="shared" si="25"/>
        <v>18215</v>
      </c>
      <c r="J41" s="16"/>
      <c r="K41" s="21" t="s">
        <v>80</v>
      </c>
      <c r="L41" s="22"/>
      <c r="M41" s="22"/>
      <c r="N41" s="22"/>
      <c r="O41" s="22"/>
      <c r="P41" s="22"/>
      <c r="Q41" s="22"/>
      <c r="R41" s="17"/>
      <c r="S41" s="17"/>
      <c r="T41" s="22">
        <v>18215</v>
      </c>
      <c r="U41" s="22">
        <v>18215</v>
      </c>
      <c r="V41" s="17"/>
      <c r="W41" s="17"/>
      <c r="X41" s="22"/>
      <c r="Y41" s="22"/>
      <c r="Z41" s="16"/>
      <c r="AA41" s="21" t="s">
        <v>80</v>
      </c>
      <c r="AB41" s="18">
        <f t="shared" si="51"/>
        <v>0</v>
      </c>
      <c r="AC41" s="18">
        <f t="shared" si="51"/>
        <v>0</v>
      </c>
      <c r="AD41" s="18">
        <f t="shared" si="52"/>
        <v>0</v>
      </c>
      <c r="AE41" s="18">
        <f t="shared" si="52"/>
        <v>0</v>
      </c>
      <c r="AF41" s="18">
        <f t="shared" si="53"/>
        <v>0</v>
      </c>
      <c r="AG41" s="18">
        <f t="shared" si="53"/>
        <v>0</v>
      </c>
      <c r="AH41" s="17"/>
      <c r="AI41" s="17"/>
      <c r="AJ41" s="22">
        <v>18215</v>
      </c>
      <c r="AK41" s="22">
        <v>18215</v>
      </c>
      <c r="AL41" s="17"/>
      <c r="AM41" s="17"/>
      <c r="AN41" s="18"/>
      <c r="AO41" s="18">
        <f t="shared" si="54"/>
        <v>18215</v>
      </c>
      <c r="AP41" s="16"/>
      <c r="AR41" s="18">
        <f t="shared" si="0"/>
        <v>0</v>
      </c>
      <c r="AS41" s="18">
        <f t="shared" si="15"/>
        <v>0</v>
      </c>
      <c r="AT41" s="18">
        <f t="shared" si="2"/>
        <v>0</v>
      </c>
      <c r="AU41" s="18">
        <f t="shared" si="16"/>
        <v>0</v>
      </c>
      <c r="AV41" s="18">
        <f t="shared" si="4"/>
        <v>0</v>
      </c>
      <c r="AW41" s="18">
        <f t="shared" si="5"/>
        <v>0</v>
      </c>
      <c r="AX41" s="17"/>
      <c r="AY41" s="17"/>
      <c r="AZ41" s="22">
        <v>18215</v>
      </c>
      <c r="BA41" s="22">
        <v>18215</v>
      </c>
      <c r="BB41" s="17"/>
      <c r="BC41" s="17"/>
      <c r="BD41" s="18">
        <f t="shared" si="28"/>
        <v>18215</v>
      </c>
      <c r="BE41" s="18">
        <f t="shared" si="29"/>
        <v>18215</v>
      </c>
      <c r="BF41" s="16"/>
      <c r="BG41" s="21" t="s">
        <v>80</v>
      </c>
      <c r="BH41" s="18">
        <f t="shared" si="55"/>
        <v>0</v>
      </c>
      <c r="BI41" s="18">
        <f t="shared" si="55"/>
        <v>0</v>
      </c>
      <c r="BJ41" s="18">
        <f t="shared" si="56"/>
        <v>0</v>
      </c>
      <c r="BK41" s="18">
        <f t="shared" si="56"/>
        <v>0</v>
      </c>
      <c r="BL41" s="18">
        <f t="shared" si="57"/>
        <v>0</v>
      </c>
      <c r="BM41" s="18">
        <f t="shared" si="57"/>
        <v>0</v>
      </c>
      <c r="BN41" s="17"/>
      <c r="BO41" s="17"/>
      <c r="BP41" s="22">
        <v>18215</v>
      </c>
      <c r="BQ41" s="22">
        <v>18215</v>
      </c>
      <c r="BR41" s="17"/>
      <c r="BS41" s="17"/>
      <c r="BT41" s="18"/>
      <c r="BU41" s="18">
        <f t="shared" si="58"/>
        <v>18215</v>
      </c>
      <c r="BV41" s="16"/>
      <c r="BW41" s="21" t="s">
        <v>80</v>
      </c>
      <c r="CB41" s="18">
        <f t="shared" si="32"/>
        <v>0</v>
      </c>
      <c r="CC41" s="18">
        <f t="shared" si="33"/>
        <v>0</v>
      </c>
      <c r="CD41" s="13"/>
      <c r="CE41" s="13"/>
      <c r="CF41" s="22">
        <v>18215</v>
      </c>
      <c r="CG41" s="22">
        <v>18215</v>
      </c>
      <c r="CH41" s="13"/>
      <c r="CI41" s="13"/>
      <c r="CJ41" s="18">
        <f t="shared" si="34"/>
        <v>18215</v>
      </c>
      <c r="CK41" s="18">
        <f t="shared" si="35"/>
        <v>18215</v>
      </c>
      <c r="CL41" s="13"/>
      <c r="CM41" s="21" t="s">
        <v>80</v>
      </c>
      <c r="CR41" s="18">
        <f>$E41</f>
        <v>0</v>
      </c>
      <c r="CS41" s="18">
        <f t="shared" si="36"/>
        <v>0</v>
      </c>
      <c r="CT41" s="13"/>
      <c r="CU41" s="13"/>
      <c r="CV41" s="22">
        <v>18215</v>
      </c>
      <c r="CW41" s="22">
        <v>18215</v>
      </c>
      <c r="CX41" s="13"/>
      <c r="CY41" s="13"/>
      <c r="DB41" s="13"/>
      <c r="DC41" s="21" t="s">
        <v>80</v>
      </c>
      <c r="DH41" s="18">
        <f>$E41</f>
        <v>0</v>
      </c>
      <c r="DI41" s="18">
        <f t="shared" si="37"/>
        <v>0</v>
      </c>
      <c r="DJ41" s="13"/>
      <c r="DK41" s="13"/>
      <c r="DL41" s="22">
        <v>18215</v>
      </c>
      <c r="DM41" s="22">
        <v>18215</v>
      </c>
      <c r="DN41" s="13"/>
      <c r="DO41" s="13"/>
      <c r="DP41" s="16">
        <f t="shared" si="38"/>
        <v>18215</v>
      </c>
      <c r="DQ41" s="16">
        <f t="shared" si="39"/>
        <v>18215</v>
      </c>
      <c r="DR41" s="13"/>
      <c r="DS41" s="21" t="s">
        <v>80</v>
      </c>
      <c r="DX41" s="18">
        <f>$E41</f>
        <v>0</v>
      </c>
      <c r="DY41" s="18">
        <f t="shared" si="40"/>
        <v>0</v>
      </c>
      <c r="DZ41" s="13"/>
      <c r="EA41" s="13"/>
      <c r="EB41" s="22">
        <v>18215</v>
      </c>
      <c r="EC41" s="22">
        <v>18215</v>
      </c>
      <c r="ED41" s="13"/>
      <c r="EE41" s="13"/>
      <c r="EF41" s="16">
        <f t="shared" si="41"/>
        <v>18215</v>
      </c>
      <c r="EG41" s="16">
        <f t="shared" si="42"/>
        <v>18215</v>
      </c>
      <c r="EH41" s="13"/>
    </row>
    <row r="42" spans="1:138" s="21" customFormat="1" ht="14" hidden="1" customHeight="1" outlineLevel="1" x14ac:dyDescent="0.15">
      <c r="B42" s="21" t="s">
        <v>269</v>
      </c>
      <c r="C42" s="22"/>
      <c r="D42" s="22"/>
      <c r="E42" s="22"/>
      <c r="F42" s="17"/>
      <c r="G42" s="22"/>
      <c r="H42" s="17"/>
      <c r="I42" s="18">
        <f t="shared" si="25"/>
        <v>0</v>
      </c>
      <c r="J42" s="16"/>
      <c r="K42" s="21" t="s">
        <v>269</v>
      </c>
      <c r="L42" s="22"/>
      <c r="M42" s="22"/>
      <c r="N42" s="22"/>
      <c r="O42" s="22"/>
      <c r="P42" s="22"/>
      <c r="Q42" s="22"/>
      <c r="R42" s="17"/>
      <c r="S42" s="17"/>
      <c r="T42" s="22"/>
      <c r="U42" s="22"/>
      <c r="V42" s="17"/>
      <c r="W42" s="17"/>
      <c r="X42" s="22"/>
      <c r="Y42" s="22"/>
      <c r="Z42" s="16"/>
      <c r="AA42" s="21" t="s">
        <v>269</v>
      </c>
      <c r="AB42" s="18">
        <f t="shared" si="51"/>
        <v>0</v>
      </c>
      <c r="AC42" s="18">
        <f t="shared" si="51"/>
        <v>0</v>
      </c>
      <c r="AD42" s="18">
        <f t="shared" si="52"/>
        <v>0</v>
      </c>
      <c r="AE42" s="18">
        <f t="shared" si="52"/>
        <v>0</v>
      </c>
      <c r="AF42" s="18">
        <f t="shared" si="53"/>
        <v>0</v>
      </c>
      <c r="AG42" s="18">
        <f t="shared" si="53"/>
        <v>0</v>
      </c>
      <c r="AH42" s="17"/>
      <c r="AI42" s="17"/>
      <c r="AJ42" s="22"/>
      <c r="AK42" s="22"/>
      <c r="AL42" s="17"/>
      <c r="AM42" s="17"/>
      <c r="AN42" s="18"/>
      <c r="AO42" s="18">
        <f t="shared" si="54"/>
        <v>0</v>
      </c>
      <c r="AP42" s="16"/>
      <c r="AR42" s="18">
        <f t="shared" si="0"/>
        <v>0</v>
      </c>
      <c r="AS42" s="18">
        <f t="shared" si="15"/>
        <v>0</v>
      </c>
      <c r="AT42" s="18">
        <f t="shared" si="2"/>
        <v>0</v>
      </c>
      <c r="AU42" s="18">
        <f t="shared" si="16"/>
        <v>0</v>
      </c>
      <c r="AV42" s="18">
        <f t="shared" si="4"/>
        <v>0</v>
      </c>
      <c r="AW42" s="18">
        <f t="shared" si="5"/>
        <v>0</v>
      </c>
      <c r="AX42" s="17"/>
      <c r="AY42" s="17"/>
      <c r="AZ42" s="22">
        <f t="shared" si="8"/>
        <v>0</v>
      </c>
      <c r="BA42" s="22">
        <f t="shared" si="9"/>
        <v>0</v>
      </c>
      <c r="BB42" s="17"/>
      <c r="BC42" s="17"/>
      <c r="BD42" s="18">
        <f t="shared" si="28"/>
        <v>0</v>
      </c>
      <c r="BE42" s="18">
        <f t="shared" si="29"/>
        <v>0</v>
      </c>
      <c r="BF42" s="16"/>
      <c r="BG42" s="21" t="s">
        <v>269</v>
      </c>
      <c r="BH42" s="18">
        <f t="shared" si="55"/>
        <v>0</v>
      </c>
      <c r="BI42" s="18">
        <f t="shared" si="55"/>
        <v>0</v>
      </c>
      <c r="BJ42" s="18">
        <f t="shared" si="56"/>
        <v>0</v>
      </c>
      <c r="BK42" s="18">
        <f t="shared" si="56"/>
        <v>0</v>
      </c>
      <c r="BL42" s="18">
        <f t="shared" si="57"/>
        <v>0</v>
      </c>
      <c r="BM42" s="18">
        <f t="shared" si="57"/>
        <v>0</v>
      </c>
      <c r="BN42" s="17"/>
      <c r="BO42" s="17"/>
      <c r="BP42" s="22"/>
      <c r="BQ42" s="22"/>
      <c r="BR42" s="17"/>
      <c r="BS42" s="17"/>
      <c r="BT42" s="18"/>
      <c r="BU42" s="18">
        <f t="shared" si="58"/>
        <v>0</v>
      </c>
      <c r="BV42" s="16"/>
      <c r="BW42" s="21" t="s">
        <v>269</v>
      </c>
      <c r="CB42" s="18">
        <f t="shared" si="32"/>
        <v>0</v>
      </c>
      <c r="CC42" s="18">
        <f t="shared" si="33"/>
        <v>0</v>
      </c>
      <c r="CD42" s="13"/>
      <c r="CE42" s="13"/>
      <c r="CH42" s="13"/>
      <c r="CI42" s="13"/>
      <c r="CJ42" s="18">
        <f t="shared" si="34"/>
        <v>0</v>
      </c>
      <c r="CK42" s="18">
        <f t="shared" si="35"/>
        <v>0</v>
      </c>
      <c r="CL42" s="13"/>
      <c r="CM42" s="21" t="s">
        <v>269</v>
      </c>
      <c r="CR42" s="18">
        <f>$E42</f>
        <v>0</v>
      </c>
      <c r="CS42" s="18">
        <f t="shared" si="36"/>
        <v>0</v>
      </c>
      <c r="CT42" s="13"/>
      <c r="CU42" s="13"/>
      <c r="CX42" s="13"/>
      <c r="CY42" s="13"/>
      <c r="DB42" s="13"/>
      <c r="DC42" s="21" t="s">
        <v>269</v>
      </c>
      <c r="DH42" s="18">
        <f>$E42</f>
        <v>0</v>
      </c>
      <c r="DI42" s="18">
        <f t="shared" si="37"/>
        <v>0</v>
      </c>
      <c r="DJ42" s="13"/>
      <c r="DK42" s="13"/>
      <c r="DN42" s="13"/>
      <c r="DO42" s="13"/>
      <c r="DP42" s="16">
        <f t="shared" si="38"/>
        <v>0</v>
      </c>
      <c r="DQ42" s="16">
        <f t="shared" si="39"/>
        <v>0</v>
      </c>
      <c r="DR42" s="13"/>
      <c r="DS42" s="21" t="s">
        <v>269</v>
      </c>
      <c r="DX42" s="18">
        <f>$E42</f>
        <v>0</v>
      </c>
      <c r="DY42" s="18">
        <f t="shared" si="40"/>
        <v>0</v>
      </c>
      <c r="DZ42" s="13"/>
      <c r="EA42" s="13"/>
      <c r="ED42" s="13"/>
      <c r="EE42" s="13"/>
      <c r="EF42" s="16">
        <f t="shared" si="41"/>
        <v>0</v>
      </c>
      <c r="EG42" s="16">
        <f t="shared" si="42"/>
        <v>0</v>
      </c>
      <c r="EH42" s="13"/>
    </row>
    <row r="43" spans="1:138" s="21" customFormat="1" ht="14" hidden="1" customHeight="1" outlineLevel="1" x14ac:dyDescent="0.15">
      <c r="B43" s="21" t="s">
        <v>136</v>
      </c>
      <c r="C43" s="22"/>
      <c r="D43" s="22"/>
      <c r="E43" s="22"/>
      <c r="F43" s="17"/>
      <c r="G43" s="22"/>
      <c r="H43" s="17"/>
      <c r="I43" s="18">
        <f t="shared" si="25"/>
        <v>0</v>
      </c>
      <c r="J43" s="16"/>
      <c r="K43" s="21" t="s">
        <v>136</v>
      </c>
      <c r="L43" s="22"/>
      <c r="M43" s="22"/>
      <c r="N43" s="22"/>
      <c r="O43" s="22"/>
      <c r="P43" s="22"/>
      <c r="Q43" s="22"/>
      <c r="R43" s="17"/>
      <c r="S43" s="17"/>
      <c r="T43" s="22"/>
      <c r="U43" s="22"/>
      <c r="V43" s="17"/>
      <c r="W43" s="17"/>
      <c r="X43" s="22"/>
      <c r="Y43" s="22"/>
      <c r="Z43" s="16"/>
      <c r="AA43" s="21" t="s">
        <v>136</v>
      </c>
      <c r="AB43" s="18">
        <f t="shared" si="51"/>
        <v>0</v>
      </c>
      <c r="AC43" s="18">
        <f t="shared" si="51"/>
        <v>0</v>
      </c>
      <c r="AD43" s="18">
        <f t="shared" si="52"/>
        <v>0</v>
      </c>
      <c r="AE43" s="18">
        <f t="shared" si="52"/>
        <v>0</v>
      </c>
      <c r="AF43" s="18">
        <f t="shared" si="53"/>
        <v>0</v>
      </c>
      <c r="AG43" s="18">
        <f t="shared" si="53"/>
        <v>0</v>
      </c>
      <c r="AH43" s="17"/>
      <c r="AI43" s="17"/>
      <c r="AJ43" s="22"/>
      <c r="AK43" s="22"/>
      <c r="AL43" s="17"/>
      <c r="AM43" s="17"/>
      <c r="AN43" s="18"/>
      <c r="AO43" s="18">
        <f t="shared" si="54"/>
        <v>0</v>
      </c>
      <c r="AP43" s="16"/>
      <c r="AR43" s="18">
        <f t="shared" si="0"/>
        <v>0</v>
      </c>
      <c r="AS43" s="18">
        <f t="shared" si="15"/>
        <v>0</v>
      </c>
      <c r="AT43" s="18">
        <f t="shared" si="2"/>
        <v>0</v>
      </c>
      <c r="AU43" s="18">
        <f t="shared" si="16"/>
        <v>0</v>
      </c>
      <c r="AV43" s="18">
        <f t="shared" si="4"/>
        <v>0</v>
      </c>
      <c r="AW43" s="18">
        <f t="shared" si="5"/>
        <v>0</v>
      </c>
      <c r="AX43" s="17"/>
      <c r="AY43" s="17"/>
      <c r="AZ43" s="22">
        <f t="shared" si="8"/>
        <v>0</v>
      </c>
      <c r="BA43" s="22">
        <f t="shared" si="9"/>
        <v>0</v>
      </c>
      <c r="BB43" s="17"/>
      <c r="BC43" s="17"/>
      <c r="BD43" s="18">
        <f t="shared" si="28"/>
        <v>0</v>
      </c>
      <c r="BE43" s="18">
        <f t="shared" si="29"/>
        <v>0</v>
      </c>
      <c r="BF43" s="16"/>
      <c r="BG43" s="21" t="s">
        <v>136</v>
      </c>
      <c r="BH43" s="18">
        <f t="shared" si="55"/>
        <v>0</v>
      </c>
      <c r="BI43" s="18">
        <f t="shared" si="55"/>
        <v>0</v>
      </c>
      <c r="BJ43" s="18">
        <f t="shared" si="56"/>
        <v>0</v>
      </c>
      <c r="BK43" s="18">
        <f t="shared" si="56"/>
        <v>0</v>
      </c>
      <c r="BL43" s="18">
        <f t="shared" si="57"/>
        <v>0</v>
      </c>
      <c r="BM43" s="18">
        <f t="shared" si="57"/>
        <v>0</v>
      </c>
      <c r="BN43" s="17"/>
      <c r="BO43" s="17"/>
      <c r="BP43" s="22"/>
      <c r="BQ43" s="22"/>
      <c r="BR43" s="17"/>
      <c r="BS43" s="17"/>
      <c r="BT43" s="18"/>
      <c r="BU43" s="18">
        <f t="shared" si="58"/>
        <v>0</v>
      </c>
      <c r="BV43" s="16"/>
      <c r="BW43" s="21" t="s">
        <v>136</v>
      </c>
      <c r="CB43" s="18">
        <f t="shared" si="32"/>
        <v>0</v>
      </c>
      <c r="CC43" s="18">
        <f t="shared" si="33"/>
        <v>0</v>
      </c>
      <c r="CD43" s="13"/>
      <c r="CE43" s="13"/>
      <c r="CH43" s="13"/>
      <c r="CI43" s="13"/>
      <c r="CJ43" s="18">
        <f t="shared" si="34"/>
        <v>0</v>
      </c>
      <c r="CK43" s="18">
        <f t="shared" si="35"/>
        <v>0</v>
      </c>
      <c r="CL43" s="13"/>
      <c r="CM43" s="21" t="s">
        <v>136</v>
      </c>
      <c r="CR43" s="18">
        <f>$E43</f>
        <v>0</v>
      </c>
      <c r="CS43" s="18">
        <f t="shared" si="36"/>
        <v>0</v>
      </c>
      <c r="CT43" s="13"/>
      <c r="CU43" s="13"/>
      <c r="CX43" s="13"/>
      <c r="CY43" s="13"/>
      <c r="DB43" s="13"/>
      <c r="DC43" s="21" t="s">
        <v>136</v>
      </c>
      <c r="DH43" s="18">
        <f>$E43</f>
        <v>0</v>
      </c>
      <c r="DI43" s="18">
        <f t="shared" si="37"/>
        <v>0</v>
      </c>
      <c r="DJ43" s="13"/>
      <c r="DK43" s="13"/>
      <c r="DN43" s="13"/>
      <c r="DO43" s="13"/>
      <c r="DP43" s="16">
        <f t="shared" si="38"/>
        <v>0</v>
      </c>
      <c r="DQ43" s="16">
        <f t="shared" si="39"/>
        <v>0</v>
      </c>
      <c r="DR43" s="13"/>
      <c r="DS43" s="21" t="s">
        <v>136</v>
      </c>
      <c r="DX43" s="18">
        <f>$E43</f>
        <v>0</v>
      </c>
      <c r="DY43" s="18">
        <f t="shared" si="40"/>
        <v>0</v>
      </c>
      <c r="DZ43" s="13"/>
      <c r="EA43" s="13"/>
      <c r="ED43" s="13"/>
      <c r="EE43" s="13"/>
      <c r="EF43" s="16">
        <f t="shared" si="41"/>
        <v>0</v>
      </c>
      <c r="EG43" s="16">
        <f t="shared" si="42"/>
        <v>0</v>
      </c>
      <c r="EH43" s="13"/>
    </row>
    <row r="44" spans="1:138" s="21" customFormat="1" ht="14" hidden="1" customHeight="1" outlineLevel="1" x14ac:dyDescent="0.15">
      <c r="B44" s="21" t="s">
        <v>116</v>
      </c>
      <c r="C44" s="22"/>
      <c r="D44" s="22"/>
      <c r="E44" s="22"/>
      <c r="F44" s="17"/>
      <c r="G44" s="22"/>
      <c r="H44" s="17"/>
      <c r="I44" s="18">
        <f t="shared" si="25"/>
        <v>0</v>
      </c>
      <c r="J44" s="16"/>
      <c r="K44" s="21" t="s">
        <v>116</v>
      </c>
      <c r="L44" s="22"/>
      <c r="M44" s="22"/>
      <c r="N44" s="22"/>
      <c r="O44" s="22"/>
      <c r="P44" s="22"/>
      <c r="Q44" s="22"/>
      <c r="R44" s="17"/>
      <c r="S44" s="17"/>
      <c r="T44" s="22"/>
      <c r="U44" s="22"/>
      <c r="V44" s="17"/>
      <c r="W44" s="17"/>
      <c r="X44" s="22"/>
      <c r="Y44" s="22"/>
      <c r="Z44" s="16"/>
      <c r="AA44" s="21" t="s">
        <v>116</v>
      </c>
      <c r="AB44" s="18">
        <f t="shared" si="51"/>
        <v>0</v>
      </c>
      <c r="AC44" s="18">
        <f t="shared" si="51"/>
        <v>0</v>
      </c>
      <c r="AD44" s="18">
        <f t="shared" si="52"/>
        <v>0</v>
      </c>
      <c r="AE44" s="18">
        <f t="shared" si="52"/>
        <v>0</v>
      </c>
      <c r="AF44" s="18">
        <f t="shared" si="53"/>
        <v>0</v>
      </c>
      <c r="AG44" s="18">
        <f t="shared" si="53"/>
        <v>0</v>
      </c>
      <c r="AH44" s="17"/>
      <c r="AI44" s="17"/>
      <c r="AJ44" s="22"/>
      <c r="AK44" s="22"/>
      <c r="AL44" s="17"/>
      <c r="AM44" s="17"/>
      <c r="AN44" s="18"/>
      <c r="AO44" s="18">
        <f t="shared" si="54"/>
        <v>0</v>
      </c>
      <c r="AP44" s="16"/>
      <c r="AR44" s="18">
        <f t="shared" si="0"/>
        <v>0</v>
      </c>
      <c r="AS44" s="18">
        <f t="shared" si="15"/>
        <v>0</v>
      </c>
      <c r="AT44" s="18">
        <f t="shared" si="2"/>
        <v>0</v>
      </c>
      <c r="AU44" s="18">
        <f t="shared" si="16"/>
        <v>0</v>
      </c>
      <c r="AV44" s="18">
        <f t="shared" si="4"/>
        <v>0</v>
      </c>
      <c r="AW44" s="18">
        <f t="shared" si="5"/>
        <v>0</v>
      </c>
      <c r="AX44" s="17"/>
      <c r="AY44" s="17"/>
      <c r="AZ44" s="22">
        <f t="shared" si="8"/>
        <v>0</v>
      </c>
      <c r="BA44" s="22">
        <f t="shared" si="9"/>
        <v>0</v>
      </c>
      <c r="BB44" s="17"/>
      <c r="BC44" s="17"/>
      <c r="BD44" s="18">
        <f t="shared" si="28"/>
        <v>0</v>
      </c>
      <c r="BE44" s="18">
        <f t="shared" si="29"/>
        <v>0</v>
      </c>
      <c r="BF44" s="16"/>
      <c r="BG44" s="21" t="s">
        <v>116</v>
      </c>
      <c r="BH44" s="18">
        <f t="shared" si="55"/>
        <v>0</v>
      </c>
      <c r="BI44" s="18">
        <f t="shared" si="55"/>
        <v>0</v>
      </c>
      <c r="BJ44" s="18">
        <f t="shared" si="56"/>
        <v>0</v>
      </c>
      <c r="BK44" s="18">
        <f t="shared" si="56"/>
        <v>0</v>
      </c>
      <c r="BL44" s="18">
        <f t="shared" si="57"/>
        <v>0</v>
      </c>
      <c r="BM44" s="18">
        <f t="shared" si="57"/>
        <v>0</v>
      </c>
      <c r="BN44" s="17"/>
      <c r="BO44" s="17"/>
      <c r="BP44" s="22"/>
      <c r="BQ44" s="22"/>
      <c r="BR44" s="17"/>
      <c r="BS44" s="17"/>
      <c r="BT44" s="18"/>
      <c r="BU44" s="18">
        <f t="shared" si="58"/>
        <v>0</v>
      </c>
      <c r="BV44" s="16"/>
      <c r="BW44" s="21" t="s">
        <v>116</v>
      </c>
      <c r="CB44" s="18">
        <f t="shared" si="32"/>
        <v>0</v>
      </c>
      <c r="CC44" s="18">
        <f t="shared" si="33"/>
        <v>0</v>
      </c>
      <c r="CD44" s="13"/>
      <c r="CE44" s="13"/>
      <c r="CH44" s="13"/>
      <c r="CI44" s="13"/>
      <c r="CJ44" s="18">
        <f t="shared" si="34"/>
        <v>0</v>
      </c>
      <c r="CK44" s="18">
        <f t="shared" si="35"/>
        <v>0</v>
      </c>
      <c r="CL44" s="13"/>
      <c r="CM44" s="21" t="s">
        <v>116</v>
      </c>
      <c r="CR44" s="18">
        <f>$E44</f>
        <v>0</v>
      </c>
      <c r="CS44" s="18">
        <f t="shared" si="36"/>
        <v>0</v>
      </c>
      <c r="CT44" s="13"/>
      <c r="CU44" s="13"/>
      <c r="CX44" s="13"/>
      <c r="CY44" s="13"/>
      <c r="DB44" s="13"/>
      <c r="DC44" s="21" t="s">
        <v>116</v>
      </c>
      <c r="DH44" s="18">
        <f>$E44</f>
        <v>0</v>
      </c>
      <c r="DI44" s="18">
        <f t="shared" si="37"/>
        <v>0</v>
      </c>
      <c r="DJ44" s="13"/>
      <c r="DK44" s="13"/>
      <c r="DN44" s="13"/>
      <c r="DO44" s="13"/>
      <c r="DP44" s="16">
        <f t="shared" si="38"/>
        <v>0</v>
      </c>
      <c r="DQ44" s="16">
        <f t="shared" si="39"/>
        <v>0</v>
      </c>
      <c r="DR44" s="13"/>
      <c r="DS44" s="21" t="s">
        <v>116</v>
      </c>
      <c r="DX44" s="18">
        <f>$E44</f>
        <v>0</v>
      </c>
      <c r="DY44" s="18">
        <f t="shared" si="40"/>
        <v>0</v>
      </c>
      <c r="DZ44" s="13"/>
      <c r="EA44" s="13"/>
      <c r="ED44" s="13"/>
      <c r="EE44" s="13"/>
      <c r="EF44" s="16">
        <f t="shared" si="41"/>
        <v>0</v>
      </c>
      <c r="EG44" s="16">
        <f t="shared" si="42"/>
        <v>0</v>
      </c>
      <c r="EH44" s="13"/>
    </row>
    <row r="45" spans="1:138" s="21" customFormat="1" ht="14" hidden="1" customHeight="1" outlineLevel="1" x14ac:dyDescent="0.15">
      <c r="B45" s="21" t="s">
        <v>11</v>
      </c>
      <c r="C45" s="22">
        <v>8382</v>
      </c>
      <c r="D45" s="22"/>
      <c r="E45" s="22"/>
      <c r="F45" s="17"/>
      <c r="G45" s="22"/>
      <c r="H45" s="17"/>
      <c r="I45" s="18">
        <f t="shared" si="25"/>
        <v>8382</v>
      </c>
      <c r="J45" s="16"/>
      <c r="K45" s="21" t="s">
        <v>11</v>
      </c>
      <c r="L45" s="22">
        <v>8382</v>
      </c>
      <c r="M45" s="22"/>
      <c r="N45" s="22"/>
      <c r="O45" s="22"/>
      <c r="P45" s="22"/>
      <c r="Q45" s="22"/>
      <c r="R45" s="17"/>
      <c r="S45" s="17"/>
      <c r="T45" s="22"/>
      <c r="U45" s="22"/>
      <c r="V45" s="17"/>
      <c r="W45" s="17"/>
      <c r="X45" s="22"/>
      <c r="Y45" s="22"/>
      <c r="Z45" s="16"/>
      <c r="AA45" s="21" t="s">
        <v>11</v>
      </c>
      <c r="AB45" s="18">
        <f t="shared" si="51"/>
        <v>232.11692307692323</v>
      </c>
      <c r="AC45" s="18">
        <f t="shared" si="51"/>
        <v>274.0269230769228</v>
      </c>
      <c r="AD45" s="18">
        <f t="shared" si="52"/>
        <v>0</v>
      </c>
      <c r="AE45" s="18">
        <f t="shared" si="52"/>
        <v>0</v>
      </c>
      <c r="AF45" s="18">
        <f t="shared" si="53"/>
        <v>0</v>
      </c>
      <c r="AG45" s="18">
        <f t="shared" si="53"/>
        <v>0</v>
      </c>
      <c r="AH45" s="17"/>
      <c r="AI45" s="17"/>
      <c r="AJ45" s="22"/>
      <c r="AK45" s="22"/>
      <c r="AL45" s="17"/>
      <c r="AM45" s="17"/>
      <c r="AN45" s="18"/>
      <c r="AO45" s="18">
        <f t="shared" si="54"/>
        <v>506.14384615384603</v>
      </c>
      <c r="AP45" s="16"/>
      <c r="AR45" s="18">
        <v>8382</v>
      </c>
      <c r="AS45" s="18">
        <f t="shared" si="15"/>
        <v>274.0269230769228</v>
      </c>
      <c r="AT45" s="18">
        <f t="shared" si="2"/>
        <v>0</v>
      </c>
      <c r="AU45" s="18">
        <f t="shared" si="16"/>
        <v>0</v>
      </c>
      <c r="AV45" s="18">
        <f t="shared" si="4"/>
        <v>0</v>
      </c>
      <c r="AW45" s="18">
        <f t="shared" si="5"/>
        <v>0</v>
      </c>
      <c r="AX45" s="17"/>
      <c r="AY45" s="17"/>
      <c r="AZ45" s="22">
        <f t="shared" si="8"/>
        <v>0</v>
      </c>
      <c r="BA45" s="22">
        <f t="shared" si="9"/>
        <v>0</v>
      </c>
      <c r="BB45" s="17"/>
      <c r="BC45" s="17"/>
      <c r="BD45" s="18">
        <f t="shared" si="28"/>
        <v>8382</v>
      </c>
      <c r="BE45" s="18">
        <f t="shared" si="29"/>
        <v>274.0269230769228</v>
      </c>
      <c r="BF45" s="16"/>
      <c r="BG45" s="21" t="s">
        <v>11</v>
      </c>
      <c r="BH45" s="18">
        <f t="shared" si="55"/>
        <v>232.11692307692323</v>
      </c>
      <c r="BI45" s="18">
        <f t="shared" si="55"/>
        <v>274.0269230769228</v>
      </c>
      <c r="BJ45" s="18">
        <f t="shared" si="56"/>
        <v>0</v>
      </c>
      <c r="BK45" s="18">
        <f t="shared" si="56"/>
        <v>0</v>
      </c>
      <c r="BL45" s="18">
        <f t="shared" si="57"/>
        <v>0</v>
      </c>
      <c r="BM45" s="18">
        <f t="shared" si="57"/>
        <v>0</v>
      </c>
      <c r="BN45" s="17"/>
      <c r="BO45" s="17"/>
      <c r="BP45" s="22"/>
      <c r="BQ45" s="22"/>
      <c r="BR45" s="17"/>
      <c r="BS45" s="17"/>
      <c r="BT45" s="18"/>
      <c r="BU45" s="18">
        <f t="shared" si="58"/>
        <v>506.14384615384603</v>
      </c>
      <c r="BV45" s="16"/>
      <c r="BW45" s="21" t="s">
        <v>11</v>
      </c>
      <c r="BX45" s="22">
        <v>8382</v>
      </c>
      <c r="BY45" s="22">
        <v>8382</v>
      </c>
      <c r="CB45" s="18">
        <f t="shared" si="32"/>
        <v>0</v>
      </c>
      <c r="CC45" s="18">
        <f t="shared" si="33"/>
        <v>0</v>
      </c>
      <c r="CD45" s="13"/>
      <c r="CE45" s="13"/>
      <c r="CH45" s="13"/>
      <c r="CI45" s="13"/>
      <c r="CJ45" s="18">
        <f t="shared" si="34"/>
        <v>8382</v>
      </c>
      <c r="CK45" s="18">
        <f t="shared" si="35"/>
        <v>8382</v>
      </c>
      <c r="CL45" s="13"/>
      <c r="CM45" s="21" t="s">
        <v>11</v>
      </c>
      <c r="CN45" s="22">
        <v>8382</v>
      </c>
      <c r="CO45" s="22">
        <v>8382</v>
      </c>
      <c r="CR45" s="18">
        <f>$E45</f>
        <v>0</v>
      </c>
      <c r="CS45" s="18">
        <f t="shared" si="36"/>
        <v>0</v>
      </c>
      <c r="CT45" s="13"/>
      <c r="CU45" s="13"/>
      <c r="CX45" s="13"/>
      <c r="CY45" s="13"/>
      <c r="DB45" s="13"/>
      <c r="DC45" s="21" t="s">
        <v>11</v>
      </c>
      <c r="DD45" s="22">
        <v>8382</v>
      </c>
      <c r="DE45" s="22">
        <v>8382</v>
      </c>
      <c r="DH45" s="18">
        <f>$E45</f>
        <v>0</v>
      </c>
      <c r="DI45" s="18">
        <f t="shared" si="37"/>
        <v>0</v>
      </c>
      <c r="DJ45" s="13"/>
      <c r="DK45" s="13"/>
      <c r="DN45" s="13"/>
      <c r="DO45" s="13"/>
      <c r="DP45" s="16">
        <f t="shared" si="38"/>
        <v>8382</v>
      </c>
      <c r="DQ45" s="16">
        <f t="shared" si="39"/>
        <v>8382</v>
      </c>
      <c r="DR45" s="13"/>
      <c r="DS45" s="21" t="s">
        <v>11</v>
      </c>
      <c r="DT45" s="22">
        <v>8382</v>
      </c>
      <c r="DU45" s="22">
        <v>8382</v>
      </c>
      <c r="DX45" s="18">
        <f>$E45</f>
        <v>0</v>
      </c>
      <c r="DY45" s="18">
        <f t="shared" si="40"/>
        <v>0</v>
      </c>
      <c r="DZ45" s="13"/>
      <c r="EA45" s="13"/>
      <c r="ED45" s="13"/>
      <c r="EE45" s="13"/>
      <c r="EF45" s="16">
        <f t="shared" si="41"/>
        <v>8382</v>
      </c>
      <c r="EG45" s="16">
        <f t="shared" si="42"/>
        <v>8382</v>
      </c>
      <c r="EH45" s="13"/>
    </row>
    <row r="46" spans="1:138" s="21" customFormat="1" ht="14" hidden="1" customHeight="1" outlineLevel="1" x14ac:dyDescent="0.15">
      <c r="B46" s="21" t="s">
        <v>135</v>
      </c>
      <c r="C46" s="22"/>
      <c r="D46" s="22"/>
      <c r="E46" s="22"/>
      <c r="F46" s="17"/>
      <c r="G46" s="22"/>
      <c r="H46" s="17"/>
      <c r="I46" s="18">
        <f t="shared" si="25"/>
        <v>0</v>
      </c>
      <c r="J46" s="16"/>
      <c r="K46" s="21" t="s">
        <v>135</v>
      </c>
      <c r="L46" s="22"/>
      <c r="M46" s="22"/>
      <c r="N46" s="22"/>
      <c r="O46" s="22"/>
      <c r="P46" s="22"/>
      <c r="Q46" s="22"/>
      <c r="R46" s="17"/>
      <c r="S46" s="17"/>
      <c r="T46" s="22"/>
      <c r="U46" s="22"/>
      <c r="V46" s="17"/>
      <c r="W46" s="17"/>
      <c r="X46" s="22"/>
      <c r="Y46" s="22"/>
      <c r="Z46" s="16"/>
      <c r="AA46" s="21" t="s">
        <v>135</v>
      </c>
      <c r="AB46" s="18">
        <f t="shared" si="51"/>
        <v>0</v>
      </c>
      <c r="AC46" s="18">
        <f t="shared" si="51"/>
        <v>0</v>
      </c>
      <c r="AD46" s="18">
        <f t="shared" si="52"/>
        <v>0</v>
      </c>
      <c r="AE46" s="18">
        <f t="shared" si="52"/>
        <v>0</v>
      </c>
      <c r="AF46" s="18">
        <f t="shared" si="53"/>
        <v>0</v>
      </c>
      <c r="AG46" s="18">
        <f t="shared" si="53"/>
        <v>0</v>
      </c>
      <c r="AH46" s="17"/>
      <c r="AI46" s="17"/>
      <c r="AJ46" s="22"/>
      <c r="AK46" s="22"/>
      <c r="AL46" s="17"/>
      <c r="AM46" s="17"/>
      <c r="AN46" s="18"/>
      <c r="AO46" s="18">
        <f t="shared" si="54"/>
        <v>0</v>
      </c>
      <c r="AP46" s="16"/>
      <c r="AR46" s="18">
        <f t="shared" si="0"/>
        <v>0</v>
      </c>
      <c r="AS46" s="18">
        <f t="shared" si="15"/>
        <v>0</v>
      </c>
      <c r="AT46" s="18">
        <f t="shared" si="2"/>
        <v>0</v>
      </c>
      <c r="AU46" s="18">
        <f t="shared" si="16"/>
        <v>0</v>
      </c>
      <c r="AV46" s="18">
        <f t="shared" si="4"/>
        <v>0</v>
      </c>
      <c r="AW46" s="18">
        <f t="shared" si="5"/>
        <v>0</v>
      </c>
      <c r="AX46" s="17"/>
      <c r="AY46" s="17"/>
      <c r="AZ46" s="22">
        <f t="shared" si="8"/>
        <v>0</v>
      </c>
      <c r="BA46" s="22">
        <f t="shared" si="9"/>
        <v>0</v>
      </c>
      <c r="BB46" s="17"/>
      <c r="BC46" s="17"/>
      <c r="BD46" s="18">
        <f t="shared" si="28"/>
        <v>0</v>
      </c>
      <c r="BE46" s="18">
        <f t="shared" si="29"/>
        <v>0</v>
      </c>
      <c r="BF46" s="16"/>
      <c r="BG46" s="21" t="s">
        <v>135</v>
      </c>
      <c r="BH46" s="18">
        <f t="shared" si="55"/>
        <v>0</v>
      </c>
      <c r="BI46" s="18">
        <f t="shared" si="55"/>
        <v>0</v>
      </c>
      <c r="BJ46" s="18">
        <f t="shared" si="56"/>
        <v>0</v>
      </c>
      <c r="BK46" s="18">
        <f t="shared" si="56"/>
        <v>0</v>
      </c>
      <c r="BL46" s="18">
        <f t="shared" si="57"/>
        <v>0</v>
      </c>
      <c r="BM46" s="18">
        <f t="shared" si="57"/>
        <v>0</v>
      </c>
      <c r="BN46" s="17"/>
      <c r="BO46" s="17"/>
      <c r="BP46" s="22"/>
      <c r="BQ46" s="22"/>
      <c r="BR46" s="17"/>
      <c r="BS46" s="17"/>
      <c r="BT46" s="18"/>
      <c r="BU46" s="18">
        <f t="shared" si="58"/>
        <v>0</v>
      </c>
      <c r="BV46" s="16"/>
      <c r="BW46" s="21" t="s">
        <v>135</v>
      </c>
      <c r="CB46" s="18">
        <f t="shared" si="32"/>
        <v>0</v>
      </c>
      <c r="CC46" s="18">
        <f t="shared" si="33"/>
        <v>0</v>
      </c>
      <c r="CD46" s="13"/>
      <c r="CE46" s="13"/>
      <c r="CH46" s="13"/>
      <c r="CI46" s="13"/>
      <c r="CJ46" s="18">
        <f t="shared" si="34"/>
        <v>0</v>
      </c>
      <c r="CK46" s="18">
        <f t="shared" si="35"/>
        <v>0</v>
      </c>
      <c r="CL46" s="13"/>
      <c r="CM46" s="21" t="s">
        <v>135</v>
      </c>
      <c r="CR46" s="18">
        <f>$E46</f>
        <v>0</v>
      </c>
      <c r="CS46" s="18">
        <f t="shared" si="36"/>
        <v>0</v>
      </c>
      <c r="CT46" s="13"/>
      <c r="CU46" s="13"/>
      <c r="CX46" s="13"/>
      <c r="CY46" s="13"/>
      <c r="DB46" s="13"/>
      <c r="DC46" s="21" t="s">
        <v>135</v>
      </c>
      <c r="DH46" s="18">
        <f>$E46</f>
        <v>0</v>
      </c>
      <c r="DI46" s="18">
        <f t="shared" si="37"/>
        <v>0</v>
      </c>
      <c r="DJ46" s="13"/>
      <c r="DK46" s="13"/>
      <c r="DN46" s="13"/>
      <c r="DO46" s="13"/>
      <c r="DP46" s="16">
        <f t="shared" si="38"/>
        <v>0</v>
      </c>
      <c r="DQ46" s="16">
        <f t="shared" si="39"/>
        <v>0</v>
      </c>
      <c r="DR46" s="13"/>
      <c r="DS46" s="21" t="s">
        <v>135</v>
      </c>
      <c r="DX46" s="18">
        <f>$E46</f>
        <v>0</v>
      </c>
      <c r="DY46" s="18">
        <f t="shared" si="40"/>
        <v>0</v>
      </c>
      <c r="DZ46" s="13"/>
      <c r="EA46" s="13"/>
      <c r="ED46" s="13"/>
      <c r="EE46" s="13"/>
      <c r="EF46" s="16">
        <f t="shared" si="41"/>
        <v>0</v>
      </c>
      <c r="EG46" s="16">
        <f t="shared" si="42"/>
        <v>0</v>
      </c>
      <c r="EH46" s="13"/>
    </row>
    <row r="47" spans="1:138" s="21" customFormat="1" ht="14" hidden="1" customHeight="1" outlineLevel="1" x14ac:dyDescent="0.15">
      <c r="B47" s="21" t="s">
        <v>288</v>
      </c>
      <c r="C47" s="22"/>
      <c r="D47" s="22">
        <v>21642</v>
      </c>
      <c r="E47" s="22"/>
      <c r="F47" s="17"/>
      <c r="G47" s="22"/>
      <c r="H47" s="17"/>
      <c r="I47" s="18">
        <f t="shared" si="25"/>
        <v>21642</v>
      </c>
      <c r="J47" s="16"/>
      <c r="K47" s="21" t="s">
        <v>288</v>
      </c>
      <c r="L47" s="22"/>
      <c r="M47" s="22"/>
      <c r="N47" s="22">
        <v>21642</v>
      </c>
      <c r="O47" s="22"/>
      <c r="P47" s="22"/>
      <c r="Q47" s="22"/>
      <c r="R47" s="17"/>
      <c r="S47" s="17"/>
      <c r="T47" s="22"/>
      <c r="U47" s="22"/>
      <c r="V47" s="17"/>
      <c r="W47" s="17"/>
      <c r="X47" s="22"/>
      <c r="Y47" s="22"/>
      <c r="Z47" s="16"/>
      <c r="AA47" s="21" t="s">
        <v>288</v>
      </c>
      <c r="AB47" s="18">
        <f t="shared" si="51"/>
        <v>0</v>
      </c>
      <c r="AC47" s="18">
        <f t="shared" si="51"/>
        <v>0</v>
      </c>
      <c r="AD47" s="18">
        <f t="shared" si="52"/>
        <v>599.31692307692288</v>
      </c>
      <c r="AE47" s="18">
        <f t="shared" si="52"/>
        <v>707.52692307692291</v>
      </c>
      <c r="AF47" s="18">
        <f t="shared" si="53"/>
        <v>0</v>
      </c>
      <c r="AG47" s="18">
        <f t="shared" si="53"/>
        <v>0</v>
      </c>
      <c r="AH47" s="17"/>
      <c r="AI47" s="17"/>
      <c r="AJ47" s="22"/>
      <c r="AK47" s="22"/>
      <c r="AL47" s="17"/>
      <c r="AM47" s="17"/>
      <c r="AN47" s="18"/>
      <c r="AO47" s="18">
        <f t="shared" si="54"/>
        <v>1306.8438461538458</v>
      </c>
      <c r="AP47" s="16"/>
      <c r="AR47" s="18">
        <f t="shared" si="0"/>
        <v>0</v>
      </c>
      <c r="AS47" s="18">
        <f t="shared" si="15"/>
        <v>0</v>
      </c>
      <c r="AT47" s="18">
        <v>21642</v>
      </c>
      <c r="AU47" s="18">
        <f t="shared" si="16"/>
        <v>707.52692307692291</v>
      </c>
      <c r="AV47" s="18">
        <f t="shared" si="4"/>
        <v>0</v>
      </c>
      <c r="AW47" s="18">
        <f t="shared" si="5"/>
        <v>0</v>
      </c>
      <c r="AX47" s="17"/>
      <c r="AY47" s="17"/>
      <c r="AZ47" s="22">
        <f t="shared" si="8"/>
        <v>0</v>
      </c>
      <c r="BA47" s="22">
        <f t="shared" si="9"/>
        <v>0</v>
      </c>
      <c r="BB47" s="17"/>
      <c r="BC47" s="17"/>
      <c r="BD47" s="18">
        <f t="shared" si="28"/>
        <v>21642</v>
      </c>
      <c r="BE47" s="18">
        <f t="shared" si="29"/>
        <v>707.52692307692291</v>
      </c>
      <c r="BF47" s="16"/>
      <c r="BG47" s="21" t="s">
        <v>288</v>
      </c>
      <c r="BH47" s="18">
        <f t="shared" si="55"/>
        <v>0</v>
      </c>
      <c r="BI47" s="18">
        <f t="shared" si="55"/>
        <v>0</v>
      </c>
      <c r="BJ47" s="18">
        <f t="shared" si="56"/>
        <v>599.31692307692288</v>
      </c>
      <c r="BK47" s="18">
        <f t="shared" si="56"/>
        <v>707.52692307692291</v>
      </c>
      <c r="BL47" s="18">
        <f t="shared" si="57"/>
        <v>0</v>
      </c>
      <c r="BM47" s="18">
        <f t="shared" si="57"/>
        <v>0</v>
      </c>
      <c r="BN47" s="17"/>
      <c r="BO47" s="17"/>
      <c r="BP47" s="22"/>
      <c r="BQ47" s="22"/>
      <c r="BR47" s="17"/>
      <c r="BS47" s="17"/>
      <c r="BT47" s="18"/>
      <c r="BU47" s="18">
        <f t="shared" si="58"/>
        <v>1306.8438461538458</v>
      </c>
      <c r="BV47" s="16"/>
      <c r="BW47" s="21" t="s">
        <v>288</v>
      </c>
      <c r="BZ47" s="22">
        <v>21642</v>
      </c>
      <c r="CA47" s="22">
        <v>21642</v>
      </c>
      <c r="CB47" s="18">
        <f t="shared" si="32"/>
        <v>0</v>
      </c>
      <c r="CC47" s="18">
        <f t="shared" si="33"/>
        <v>0</v>
      </c>
      <c r="CD47" s="13"/>
      <c r="CE47" s="13"/>
      <c r="CH47" s="13"/>
      <c r="CI47" s="13"/>
      <c r="CJ47" s="18">
        <f t="shared" si="34"/>
        <v>21642</v>
      </c>
      <c r="CK47" s="18">
        <f t="shared" si="35"/>
        <v>21642</v>
      </c>
      <c r="CL47" s="13"/>
      <c r="CM47" s="21" t="s">
        <v>288</v>
      </c>
      <c r="CP47" s="22">
        <v>21642</v>
      </c>
      <c r="CQ47" s="22">
        <v>21642</v>
      </c>
      <c r="CR47" s="18">
        <f>$E47</f>
        <v>0</v>
      </c>
      <c r="CS47" s="18">
        <f t="shared" si="36"/>
        <v>0</v>
      </c>
      <c r="CT47" s="13"/>
      <c r="CU47" s="13"/>
      <c r="CX47" s="13"/>
      <c r="CY47" s="13"/>
      <c r="DB47" s="13"/>
      <c r="DC47" s="21" t="s">
        <v>288</v>
      </c>
      <c r="DF47" s="22">
        <v>21642</v>
      </c>
      <c r="DG47" s="22">
        <v>21642</v>
      </c>
      <c r="DH47" s="18">
        <f>$E47</f>
        <v>0</v>
      </c>
      <c r="DI47" s="18">
        <f t="shared" si="37"/>
        <v>0</v>
      </c>
      <c r="DJ47" s="13"/>
      <c r="DK47" s="13"/>
      <c r="DN47" s="13"/>
      <c r="DO47" s="13"/>
      <c r="DP47" s="16">
        <f t="shared" si="38"/>
        <v>21642</v>
      </c>
      <c r="DQ47" s="16">
        <f t="shared" si="39"/>
        <v>21642</v>
      </c>
      <c r="DR47" s="13"/>
      <c r="DS47" s="21" t="s">
        <v>288</v>
      </c>
      <c r="DV47" s="22">
        <v>21642</v>
      </c>
      <c r="DW47" s="22">
        <v>21642</v>
      </c>
      <c r="DX47" s="18">
        <f>$E47</f>
        <v>0</v>
      </c>
      <c r="DY47" s="18">
        <f t="shared" si="40"/>
        <v>0</v>
      </c>
      <c r="DZ47" s="13"/>
      <c r="EA47" s="13"/>
      <c r="ED47" s="13"/>
      <c r="EE47" s="13"/>
      <c r="EF47" s="16">
        <f t="shared" si="41"/>
        <v>21642</v>
      </c>
      <c r="EG47" s="16">
        <f t="shared" si="42"/>
        <v>21642</v>
      </c>
      <c r="EH47" s="13"/>
    </row>
    <row r="48" spans="1:138" s="21" customFormat="1" ht="15" hidden="1" customHeight="1" outlineLevel="1" x14ac:dyDescent="0.15">
      <c r="B48" s="21" t="s">
        <v>46</v>
      </c>
      <c r="C48" s="22"/>
      <c r="D48" s="22">
        <v>34455</v>
      </c>
      <c r="E48" s="22"/>
      <c r="F48" s="17"/>
      <c r="G48" s="22"/>
      <c r="H48" s="17"/>
      <c r="I48" s="18">
        <f t="shared" si="25"/>
        <v>34455</v>
      </c>
      <c r="J48" s="16"/>
      <c r="K48" s="21" t="s">
        <v>46</v>
      </c>
      <c r="L48" s="22"/>
      <c r="M48" s="22"/>
      <c r="N48" s="22">
        <v>34455</v>
      </c>
      <c r="O48" s="22"/>
      <c r="P48" s="22"/>
      <c r="Q48" s="22"/>
      <c r="R48" s="17"/>
      <c r="S48" s="17"/>
      <c r="T48" s="22"/>
      <c r="U48" s="22"/>
      <c r="V48" s="17"/>
      <c r="W48" s="17"/>
      <c r="X48" s="22"/>
      <c r="Y48" s="22"/>
      <c r="Z48" s="16"/>
      <c r="AA48" s="21" t="s">
        <v>46</v>
      </c>
      <c r="AB48" s="18">
        <f t="shared" si="51"/>
        <v>0</v>
      </c>
      <c r="AC48" s="18">
        <f t="shared" si="51"/>
        <v>0</v>
      </c>
      <c r="AD48" s="18">
        <f t="shared" si="52"/>
        <v>954.13846153846123</v>
      </c>
      <c r="AE48" s="18">
        <f t="shared" si="52"/>
        <v>1126.4134615384614</v>
      </c>
      <c r="AF48" s="18">
        <f t="shared" si="53"/>
        <v>0</v>
      </c>
      <c r="AG48" s="18">
        <f t="shared" si="53"/>
        <v>0</v>
      </c>
      <c r="AH48" s="17"/>
      <c r="AI48" s="17"/>
      <c r="AJ48" s="22"/>
      <c r="AK48" s="22"/>
      <c r="AL48" s="17"/>
      <c r="AM48" s="17"/>
      <c r="AN48" s="18"/>
      <c r="AO48" s="18">
        <f t="shared" si="54"/>
        <v>2080.5519230769228</v>
      </c>
      <c r="AP48" s="16"/>
      <c r="AR48" s="18">
        <f t="shared" si="0"/>
        <v>0</v>
      </c>
      <c r="AS48" s="18">
        <f t="shared" si="15"/>
        <v>0</v>
      </c>
      <c r="AT48" s="18">
        <v>34455</v>
      </c>
      <c r="AU48" s="18">
        <f t="shared" si="16"/>
        <v>1126.4134615384614</v>
      </c>
      <c r="AV48" s="18">
        <f t="shared" si="4"/>
        <v>0</v>
      </c>
      <c r="AW48" s="18">
        <f t="shared" si="5"/>
        <v>0</v>
      </c>
      <c r="AX48" s="17"/>
      <c r="AY48" s="17"/>
      <c r="AZ48" s="22">
        <f t="shared" si="8"/>
        <v>0</v>
      </c>
      <c r="BA48" s="22">
        <f t="shared" si="9"/>
        <v>0</v>
      </c>
      <c r="BB48" s="17"/>
      <c r="BC48" s="17"/>
      <c r="BD48" s="18">
        <f t="shared" si="28"/>
        <v>34455</v>
      </c>
      <c r="BE48" s="18">
        <f t="shared" si="29"/>
        <v>1126.4134615384614</v>
      </c>
      <c r="BF48" s="16"/>
      <c r="BG48" s="21" t="s">
        <v>46</v>
      </c>
      <c r="BH48" s="18">
        <f t="shared" si="55"/>
        <v>0</v>
      </c>
      <c r="BI48" s="18">
        <f t="shared" si="55"/>
        <v>0</v>
      </c>
      <c r="BJ48" s="18">
        <f t="shared" si="56"/>
        <v>954.13846153846123</v>
      </c>
      <c r="BK48" s="18">
        <f t="shared" si="56"/>
        <v>1126.4134615384614</v>
      </c>
      <c r="BL48" s="18">
        <f t="shared" si="57"/>
        <v>0</v>
      </c>
      <c r="BM48" s="18">
        <f t="shared" si="57"/>
        <v>0</v>
      </c>
      <c r="BN48" s="17"/>
      <c r="BO48" s="17"/>
      <c r="BP48" s="22"/>
      <c r="BQ48" s="22"/>
      <c r="BR48" s="17"/>
      <c r="BS48" s="17"/>
      <c r="BT48" s="18"/>
      <c r="BU48" s="18">
        <f t="shared" si="58"/>
        <v>2080.5519230769228</v>
      </c>
      <c r="BV48" s="16"/>
      <c r="BW48" s="21" t="s">
        <v>46</v>
      </c>
      <c r="BZ48" s="22">
        <v>34455</v>
      </c>
      <c r="CA48" s="22">
        <v>34455</v>
      </c>
      <c r="CB48" s="18">
        <f t="shared" si="32"/>
        <v>0</v>
      </c>
      <c r="CC48" s="18">
        <f t="shared" si="33"/>
        <v>0</v>
      </c>
      <c r="CD48" s="13"/>
      <c r="CE48" s="13"/>
      <c r="CH48" s="13"/>
      <c r="CI48" s="13"/>
      <c r="CJ48" s="18">
        <f t="shared" si="34"/>
        <v>34455</v>
      </c>
      <c r="CK48" s="18">
        <f t="shared" si="35"/>
        <v>34455</v>
      </c>
      <c r="CL48" s="13"/>
      <c r="CM48" s="21" t="s">
        <v>46</v>
      </c>
      <c r="CP48" s="22">
        <v>34455</v>
      </c>
      <c r="CQ48" s="22">
        <v>34455</v>
      </c>
      <c r="CR48" s="18">
        <f>$E48</f>
        <v>0</v>
      </c>
      <c r="CS48" s="18">
        <f t="shared" si="36"/>
        <v>0</v>
      </c>
      <c r="CT48" s="13"/>
      <c r="CU48" s="13"/>
      <c r="CX48" s="13"/>
      <c r="CY48" s="13"/>
      <c r="DB48" s="13"/>
      <c r="DC48" s="21" t="s">
        <v>46</v>
      </c>
      <c r="DF48" s="22">
        <v>34455</v>
      </c>
      <c r="DG48" s="22">
        <v>34455</v>
      </c>
      <c r="DH48" s="18">
        <f>$E48</f>
        <v>0</v>
      </c>
      <c r="DI48" s="18">
        <f t="shared" si="37"/>
        <v>0</v>
      </c>
      <c r="DJ48" s="13"/>
      <c r="DK48" s="13"/>
      <c r="DN48" s="13"/>
      <c r="DO48" s="13"/>
      <c r="DP48" s="16">
        <f t="shared" si="38"/>
        <v>34455</v>
      </c>
      <c r="DQ48" s="16">
        <f t="shared" si="39"/>
        <v>34455</v>
      </c>
      <c r="DR48" s="13"/>
      <c r="DS48" s="21" t="s">
        <v>46</v>
      </c>
      <c r="DV48" s="22">
        <v>34455</v>
      </c>
      <c r="DW48" s="22">
        <v>34455</v>
      </c>
      <c r="DX48" s="18">
        <f>$E48</f>
        <v>0</v>
      </c>
      <c r="DY48" s="18">
        <f t="shared" si="40"/>
        <v>0</v>
      </c>
      <c r="DZ48" s="13"/>
      <c r="EA48" s="13"/>
      <c r="ED48" s="13"/>
      <c r="EE48" s="13"/>
      <c r="EF48" s="16">
        <f t="shared" si="41"/>
        <v>34455</v>
      </c>
      <c r="EG48" s="16">
        <f t="shared" si="42"/>
        <v>34455</v>
      </c>
      <c r="EH48" s="13"/>
    </row>
    <row r="49" spans="1:138" s="21" customFormat="1" ht="14" hidden="1" customHeight="1" outlineLevel="1" x14ac:dyDescent="0.15">
      <c r="B49" s="21" t="s">
        <v>66</v>
      </c>
      <c r="C49" s="22"/>
      <c r="D49" s="22"/>
      <c r="E49" s="22">
        <v>119438</v>
      </c>
      <c r="F49" s="17"/>
      <c r="G49" s="22"/>
      <c r="H49" s="17"/>
      <c r="I49" s="18">
        <f t="shared" si="25"/>
        <v>119438</v>
      </c>
      <c r="J49" s="16"/>
      <c r="K49" s="21" t="s">
        <v>66</v>
      </c>
      <c r="L49" s="22"/>
      <c r="M49" s="22"/>
      <c r="N49" s="22"/>
      <c r="O49" s="22"/>
      <c r="P49" s="22">
        <v>119438</v>
      </c>
      <c r="Q49" s="22"/>
      <c r="R49" s="17"/>
      <c r="S49" s="17"/>
      <c r="T49" s="22"/>
      <c r="U49" s="22"/>
      <c r="V49" s="17"/>
      <c r="W49" s="17"/>
      <c r="X49" s="22"/>
      <c r="Y49" s="22"/>
      <c r="Z49" s="16"/>
      <c r="AA49" s="21" t="s">
        <v>66</v>
      </c>
      <c r="AB49" s="18">
        <f t="shared" si="51"/>
        <v>0</v>
      </c>
      <c r="AC49" s="18">
        <f t="shared" si="51"/>
        <v>0</v>
      </c>
      <c r="AD49" s="18">
        <f t="shared" si="52"/>
        <v>0</v>
      </c>
      <c r="AE49" s="18">
        <f t="shared" si="52"/>
        <v>0</v>
      </c>
      <c r="AF49" s="18">
        <f t="shared" si="53"/>
        <v>4967.0129807692301</v>
      </c>
      <c r="AG49" s="18">
        <f t="shared" si="53"/>
        <v>5526.8786057692314</v>
      </c>
      <c r="AH49" s="17"/>
      <c r="AI49" s="17"/>
      <c r="AJ49" s="22"/>
      <c r="AK49" s="22"/>
      <c r="AL49" s="17"/>
      <c r="AM49" s="17"/>
      <c r="AN49" s="18"/>
      <c r="AO49" s="18">
        <f t="shared" si="54"/>
        <v>10493.891586538462</v>
      </c>
      <c r="AP49" s="16"/>
      <c r="AR49" s="18">
        <f t="shared" si="0"/>
        <v>0</v>
      </c>
      <c r="AS49" s="18">
        <f t="shared" si="15"/>
        <v>0</v>
      </c>
      <c r="AT49" s="18">
        <f t="shared" si="2"/>
        <v>0</v>
      </c>
      <c r="AU49" s="18">
        <f t="shared" si="16"/>
        <v>0</v>
      </c>
      <c r="AV49" s="18">
        <v>119438</v>
      </c>
      <c r="AW49" s="18">
        <f t="shared" si="5"/>
        <v>5526.8786057692314</v>
      </c>
      <c r="AX49" s="17"/>
      <c r="AY49" s="17"/>
      <c r="AZ49" s="22">
        <f t="shared" si="8"/>
        <v>0</v>
      </c>
      <c r="BA49" s="22">
        <f t="shared" si="9"/>
        <v>0</v>
      </c>
      <c r="BB49" s="17"/>
      <c r="BC49" s="17"/>
      <c r="BD49" s="18">
        <f t="shared" si="28"/>
        <v>119438</v>
      </c>
      <c r="BE49" s="18">
        <f t="shared" si="29"/>
        <v>5526.8786057692314</v>
      </c>
      <c r="BF49" s="16"/>
      <c r="BG49" s="21" t="s">
        <v>66</v>
      </c>
      <c r="BH49" s="18">
        <f t="shared" si="55"/>
        <v>0</v>
      </c>
      <c r="BI49" s="18">
        <f t="shared" si="55"/>
        <v>0</v>
      </c>
      <c r="BJ49" s="18">
        <f t="shared" si="56"/>
        <v>0</v>
      </c>
      <c r="BK49" s="18">
        <f t="shared" si="56"/>
        <v>0</v>
      </c>
      <c r="BL49" s="18">
        <f t="shared" si="57"/>
        <v>4967.0129807692301</v>
      </c>
      <c r="BM49" s="18">
        <f t="shared" si="57"/>
        <v>5526.8786057692314</v>
      </c>
      <c r="BN49" s="17"/>
      <c r="BO49" s="17"/>
      <c r="BP49" s="22"/>
      <c r="BQ49" s="22"/>
      <c r="BR49" s="17"/>
      <c r="BS49" s="17"/>
      <c r="BT49" s="18"/>
      <c r="BU49" s="18">
        <f t="shared" si="58"/>
        <v>10493.891586538462</v>
      </c>
      <c r="BV49" s="16"/>
      <c r="BW49" s="21" t="s">
        <v>66</v>
      </c>
      <c r="CB49" s="18">
        <f t="shared" si="32"/>
        <v>119438</v>
      </c>
      <c r="CC49" s="18">
        <f t="shared" si="33"/>
        <v>119438</v>
      </c>
      <c r="CD49" s="13"/>
      <c r="CE49" s="13"/>
      <c r="CH49" s="13"/>
      <c r="CI49" s="13"/>
      <c r="CJ49" s="18">
        <f t="shared" si="34"/>
        <v>119438</v>
      </c>
      <c r="CK49" s="18">
        <f t="shared" si="35"/>
        <v>119438</v>
      </c>
      <c r="CL49" s="13"/>
      <c r="CM49" s="21" t="s">
        <v>66</v>
      </c>
      <c r="CR49" s="18">
        <f>$E49</f>
        <v>119438</v>
      </c>
      <c r="CS49" s="18">
        <f t="shared" si="36"/>
        <v>119438</v>
      </c>
      <c r="CT49" s="13"/>
      <c r="CU49" s="13"/>
      <c r="CX49" s="13"/>
      <c r="CY49" s="13"/>
      <c r="DB49" s="13"/>
      <c r="DC49" s="21" t="s">
        <v>66</v>
      </c>
      <c r="DH49" s="18">
        <f>$E49</f>
        <v>119438</v>
      </c>
      <c r="DI49" s="18">
        <f t="shared" si="37"/>
        <v>119438</v>
      </c>
      <c r="DJ49" s="13"/>
      <c r="DK49" s="13"/>
      <c r="DN49" s="13"/>
      <c r="DO49" s="13"/>
      <c r="DP49" s="16">
        <f t="shared" si="38"/>
        <v>119438</v>
      </c>
      <c r="DQ49" s="16">
        <f t="shared" si="39"/>
        <v>119438</v>
      </c>
      <c r="DR49" s="13"/>
      <c r="DS49" s="21" t="s">
        <v>66</v>
      </c>
      <c r="DX49" s="18">
        <f>$E49</f>
        <v>119438</v>
      </c>
      <c r="DY49" s="18">
        <f t="shared" si="40"/>
        <v>119438</v>
      </c>
      <c r="DZ49" s="13"/>
      <c r="EA49" s="13"/>
      <c r="ED49" s="13"/>
      <c r="EE49" s="13"/>
      <c r="EF49" s="16">
        <f t="shared" si="41"/>
        <v>119438</v>
      </c>
      <c r="EG49" s="16">
        <f t="shared" si="42"/>
        <v>119438</v>
      </c>
      <c r="EH49" s="13"/>
    </row>
    <row r="50" spans="1:138" s="21" customFormat="1" ht="14" hidden="1" customHeight="1" outlineLevel="1" x14ac:dyDescent="0.15">
      <c r="B50" s="21" t="s">
        <v>85</v>
      </c>
      <c r="C50" s="22"/>
      <c r="D50" s="22"/>
      <c r="E50" s="22"/>
      <c r="F50" s="17"/>
      <c r="G50" s="22"/>
      <c r="H50" s="17"/>
      <c r="I50" s="18">
        <f t="shared" si="25"/>
        <v>0</v>
      </c>
      <c r="J50" s="16"/>
      <c r="K50" s="21" t="s">
        <v>85</v>
      </c>
      <c r="L50" s="22"/>
      <c r="M50" s="22"/>
      <c r="N50" s="22"/>
      <c r="O50" s="22"/>
      <c r="P50" s="22"/>
      <c r="Q50" s="22"/>
      <c r="R50" s="17"/>
      <c r="S50" s="17"/>
      <c r="T50" s="22"/>
      <c r="U50" s="22"/>
      <c r="V50" s="17"/>
      <c r="W50" s="17"/>
      <c r="X50" s="22"/>
      <c r="Y50" s="22"/>
      <c r="Z50" s="16"/>
      <c r="AA50" s="21" t="s">
        <v>85</v>
      </c>
      <c r="AB50" s="18">
        <f t="shared" si="51"/>
        <v>0</v>
      </c>
      <c r="AC50" s="18">
        <f t="shared" si="51"/>
        <v>0</v>
      </c>
      <c r="AD50" s="18">
        <f t="shared" si="52"/>
        <v>0</v>
      </c>
      <c r="AE50" s="18">
        <f t="shared" si="52"/>
        <v>0</v>
      </c>
      <c r="AF50" s="18">
        <f t="shared" si="53"/>
        <v>0</v>
      </c>
      <c r="AG50" s="18">
        <f t="shared" si="53"/>
        <v>0</v>
      </c>
      <c r="AH50" s="17"/>
      <c r="AI50" s="17"/>
      <c r="AJ50" s="22"/>
      <c r="AK50" s="22"/>
      <c r="AL50" s="17"/>
      <c r="AM50" s="17"/>
      <c r="AN50" s="18"/>
      <c r="AO50" s="18">
        <f t="shared" si="54"/>
        <v>0</v>
      </c>
      <c r="AP50" s="16"/>
      <c r="AR50" s="18">
        <f t="shared" si="0"/>
        <v>0</v>
      </c>
      <c r="AS50" s="18">
        <f t="shared" si="15"/>
        <v>0</v>
      </c>
      <c r="AT50" s="18">
        <f t="shared" si="2"/>
        <v>0</v>
      </c>
      <c r="AU50" s="18">
        <f t="shared" si="16"/>
        <v>0</v>
      </c>
      <c r="AV50" s="18">
        <f t="shared" si="4"/>
        <v>0</v>
      </c>
      <c r="AW50" s="18">
        <f t="shared" si="5"/>
        <v>0</v>
      </c>
      <c r="AX50" s="17"/>
      <c r="AY50" s="17"/>
      <c r="AZ50" s="22">
        <f t="shared" si="8"/>
        <v>0</v>
      </c>
      <c r="BA50" s="22">
        <f t="shared" si="9"/>
        <v>0</v>
      </c>
      <c r="BB50" s="17"/>
      <c r="BC50" s="17"/>
      <c r="BD50" s="18">
        <f t="shared" si="28"/>
        <v>0</v>
      </c>
      <c r="BE50" s="18">
        <f t="shared" si="29"/>
        <v>0</v>
      </c>
      <c r="BF50" s="16"/>
      <c r="BG50" s="21" t="s">
        <v>85</v>
      </c>
      <c r="BH50" s="18">
        <f t="shared" si="55"/>
        <v>0</v>
      </c>
      <c r="BI50" s="18">
        <f t="shared" si="55"/>
        <v>0</v>
      </c>
      <c r="BJ50" s="18">
        <f t="shared" si="56"/>
        <v>0</v>
      </c>
      <c r="BK50" s="18">
        <f t="shared" si="56"/>
        <v>0</v>
      </c>
      <c r="BL50" s="18">
        <f t="shared" si="57"/>
        <v>0</v>
      </c>
      <c r="BM50" s="18">
        <f t="shared" si="57"/>
        <v>0</v>
      </c>
      <c r="BN50" s="17"/>
      <c r="BO50" s="17"/>
      <c r="BP50" s="22"/>
      <c r="BQ50" s="22"/>
      <c r="BR50" s="17"/>
      <c r="BS50" s="17"/>
      <c r="BT50" s="18"/>
      <c r="BU50" s="18">
        <f t="shared" si="58"/>
        <v>0</v>
      </c>
      <c r="BV50" s="16"/>
      <c r="BW50" s="21" t="s">
        <v>85</v>
      </c>
      <c r="CB50" s="18">
        <f t="shared" si="32"/>
        <v>0</v>
      </c>
      <c r="CC50" s="18">
        <f t="shared" si="33"/>
        <v>0</v>
      </c>
      <c r="CD50" s="13"/>
      <c r="CE50" s="13"/>
      <c r="CH50" s="13"/>
      <c r="CI50" s="13"/>
      <c r="CJ50" s="18">
        <f t="shared" si="34"/>
        <v>0</v>
      </c>
      <c r="CK50" s="18">
        <f t="shared" si="35"/>
        <v>0</v>
      </c>
      <c r="CL50" s="13"/>
      <c r="CM50" s="21" t="s">
        <v>85</v>
      </c>
      <c r="CR50" s="18">
        <f>$E50</f>
        <v>0</v>
      </c>
      <c r="CS50" s="18">
        <f t="shared" si="36"/>
        <v>0</v>
      </c>
      <c r="CT50" s="13"/>
      <c r="CU50" s="13"/>
      <c r="CX50" s="13"/>
      <c r="CY50" s="13"/>
      <c r="DB50" s="13"/>
      <c r="DC50" s="21" t="s">
        <v>85</v>
      </c>
      <c r="DH50" s="18">
        <f>$E50</f>
        <v>0</v>
      </c>
      <c r="DI50" s="18">
        <f t="shared" si="37"/>
        <v>0</v>
      </c>
      <c r="DJ50" s="13"/>
      <c r="DK50" s="13"/>
      <c r="DN50" s="13"/>
      <c r="DO50" s="13"/>
      <c r="DP50" s="16">
        <f t="shared" si="38"/>
        <v>0</v>
      </c>
      <c r="DQ50" s="16">
        <f t="shared" si="39"/>
        <v>0</v>
      </c>
      <c r="DR50" s="13"/>
      <c r="DS50" s="21" t="s">
        <v>85</v>
      </c>
      <c r="DX50" s="18">
        <f>$E50</f>
        <v>0</v>
      </c>
      <c r="DY50" s="18">
        <f t="shared" si="40"/>
        <v>0</v>
      </c>
      <c r="DZ50" s="13"/>
      <c r="EA50" s="13"/>
      <c r="ED50" s="13"/>
      <c r="EE50" s="13"/>
      <c r="EF50" s="16">
        <f t="shared" si="41"/>
        <v>0</v>
      </c>
      <c r="EG50" s="16">
        <f t="shared" si="42"/>
        <v>0</v>
      </c>
      <c r="EH50" s="13"/>
    </row>
    <row r="51" spans="1:138" s="21" customFormat="1" ht="14" hidden="1" customHeight="1" outlineLevel="1" x14ac:dyDescent="0.15">
      <c r="B51" s="21" t="s">
        <v>177</v>
      </c>
      <c r="C51" s="22"/>
      <c r="D51" s="22"/>
      <c r="E51" s="22"/>
      <c r="F51" s="17"/>
      <c r="G51" s="22"/>
      <c r="H51" s="17"/>
      <c r="I51" s="18">
        <f t="shared" si="25"/>
        <v>0</v>
      </c>
      <c r="J51" s="16"/>
      <c r="K51" s="21" t="s">
        <v>177</v>
      </c>
      <c r="L51" s="22"/>
      <c r="M51" s="22"/>
      <c r="N51" s="22"/>
      <c r="O51" s="22"/>
      <c r="P51" s="22"/>
      <c r="Q51" s="22"/>
      <c r="R51" s="17"/>
      <c r="S51" s="17"/>
      <c r="T51" s="22"/>
      <c r="U51" s="22"/>
      <c r="V51" s="17"/>
      <c r="W51" s="17"/>
      <c r="X51" s="22"/>
      <c r="Y51" s="22"/>
      <c r="Z51" s="16"/>
      <c r="AA51" s="21" t="s">
        <v>177</v>
      </c>
      <c r="AB51" s="18">
        <f t="shared" si="51"/>
        <v>0</v>
      </c>
      <c r="AC51" s="18">
        <f t="shared" si="51"/>
        <v>0</v>
      </c>
      <c r="AD51" s="18">
        <f t="shared" si="52"/>
        <v>0</v>
      </c>
      <c r="AE51" s="18">
        <f t="shared" si="52"/>
        <v>0</v>
      </c>
      <c r="AF51" s="18">
        <f t="shared" si="53"/>
        <v>0</v>
      </c>
      <c r="AG51" s="18">
        <f t="shared" si="53"/>
        <v>0</v>
      </c>
      <c r="AH51" s="17"/>
      <c r="AI51" s="17"/>
      <c r="AJ51" s="22"/>
      <c r="AK51" s="22"/>
      <c r="AL51" s="17"/>
      <c r="AM51" s="17"/>
      <c r="AN51" s="18"/>
      <c r="AO51" s="18">
        <f t="shared" si="54"/>
        <v>0</v>
      </c>
      <c r="AP51" s="16"/>
      <c r="AR51" s="18">
        <f t="shared" si="0"/>
        <v>0</v>
      </c>
      <c r="AS51" s="18">
        <f t="shared" si="15"/>
        <v>0</v>
      </c>
      <c r="AT51" s="18">
        <f t="shared" si="2"/>
        <v>0</v>
      </c>
      <c r="AU51" s="18">
        <f t="shared" si="16"/>
        <v>0</v>
      </c>
      <c r="AV51" s="18">
        <f t="shared" si="4"/>
        <v>0</v>
      </c>
      <c r="AW51" s="18">
        <f t="shared" si="5"/>
        <v>0</v>
      </c>
      <c r="AX51" s="17"/>
      <c r="AY51" s="17"/>
      <c r="AZ51" s="22">
        <f t="shared" si="8"/>
        <v>0</v>
      </c>
      <c r="BA51" s="22">
        <f t="shared" si="9"/>
        <v>0</v>
      </c>
      <c r="BB51" s="17"/>
      <c r="BC51" s="17"/>
      <c r="BD51" s="18">
        <f t="shared" si="28"/>
        <v>0</v>
      </c>
      <c r="BE51" s="18">
        <f t="shared" si="29"/>
        <v>0</v>
      </c>
      <c r="BF51" s="16"/>
      <c r="BG51" s="21" t="s">
        <v>177</v>
      </c>
      <c r="BH51" s="18">
        <f t="shared" si="55"/>
        <v>0</v>
      </c>
      <c r="BI51" s="18">
        <f t="shared" si="55"/>
        <v>0</v>
      </c>
      <c r="BJ51" s="18">
        <f t="shared" si="56"/>
        <v>0</v>
      </c>
      <c r="BK51" s="18">
        <f t="shared" si="56"/>
        <v>0</v>
      </c>
      <c r="BL51" s="18">
        <f t="shared" si="57"/>
        <v>0</v>
      </c>
      <c r="BM51" s="18">
        <f t="shared" si="57"/>
        <v>0</v>
      </c>
      <c r="BN51" s="17"/>
      <c r="BO51" s="17"/>
      <c r="BP51" s="22"/>
      <c r="BQ51" s="22"/>
      <c r="BR51" s="17"/>
      <c r="BS51" s="17"/>
      <c r="BT51" s="18"/>
      <c r="BU51" s="18">
        <f t="shared" si="58"/>
        <v>0</v>
      </c>
      <c r="BV51" s="16"/>
      <c r="BW51" s="21" t="s">
        <v>177</v>
      </c>
      <c r="CB51" s="18">
        <f t="shared" si="32"/>
        <v>0</v>
      </c>
      <c r="CC51" s="18">
        <f t="shared" si="33"/>
        <v>0</v>
      </c>
      <c r="CD51" s="13"/>
      <c r="CE51" s="13"/>
      <c r="CH51" s="13"/>
      <c r="CI51" s="13"/>
      <c r="CJ51" s="18">
        <f t="shared" si="34"/>
        <v>0</v>
      </c>
      <c r="CK51" s="18">
        <f t="shared" si="35"/>
        <v>0</v>
      </c>
      <c r="CL51" s="13"/>
      <c r="CM51" s="21" t="s">
        <v>177</v>
      </c>
      <c r="CR51" s="18">
        <f>$E51</f>
        <v>0</v>
      </c>
      <c r="CS51" s="18">
        <f t="shared" si="36"/>
        <v>0</v>
      </c>
      <c r="CT51" s="13"/>
      <c r="CU51" s="13"/>
      <c r="CX51" s="13"/>
      <c r="CY51" s="13"/>
      <c r="DB51" s="13"/>
      <c r="DC51" s="21" t="s">
        <v>177</v>
      </c>
      <c r="DH51" s="18">
        <f>$E51</f>
        <v>0</v>
      </c>
      <c r="DI51" s="18">
        <f t="shared" si="37"/>
        <v>0</v>
      </c>
      <c r="DJ51" s="13"/>
      <c r="DK51" s="13"/>
      <c r="DN51" s="13"/>
      <c r="DO51" s="13"/>
      <c r="DP51" s="16">
        <f t="shared" si="38"/>
        <v>0</v>
      </c>
      <c r="DQ51" s="16">
        <f t="shared" si="39"/>
        <v>0</v>
      </c>
      <c r="DR51" s="13"/>
      <c r="DS51" s="21" t="s">
        <v>177</v>
      </c>
      <c r="DX51" s="18">
        <f>$E51</f>
        <v>0</v>
      </c>
      <c r="DY51" s="18">
        <f t="shared" si="40"/>
        <v>0</v>
      </c>
      <c r="DZ51" s="13"/>
      <c r="EA51" s="13"/>
      <c r="ED51" s="13"/>
      <c r="EE51" s="13"/>
      <c r="EF51" s="16">
        <f t="shared" si="41"/>
        <v>0</v>
      </c>
      <c r="EG51" s="16">
        <f t="shared" si="42"/>
        <v>0</v>
      </c>
      <c r="EH51" s="13"/>
    </row>
    <row r="52" spans="1:138" s="21" customFormat="1" ht="14" hidden="1" customHeight="1" outlineLevel="1" x14ac:dyDescent="0.15">
      <c r="B52" s="21" t="s">
        <v>311</v>
      </c>
      <c r="C52" s="22"/>
      <c r="D52" s="22"/>
      <c r="E52" s="22">
        <v>33319</v>
      </c>
      <c r="F52" s="17"/>
      <c r="G52" s="22"/>
      <c r="H52" s="17"/>
      <c r="I52" s="18">
        <f t="shared" si="25"/>
        <v>33319</v>
      </c>
      <c r="J52" s="16"/>
      <c r="K52" s="21" t="s">
        <v>311</v>
      </c>
      <c r="L52" s="22"/>
      <c r="M52" s="22"/>
      <c r="N52" s="22"/>
      <c r="O52" s="22"/>
      <c r="P52" s="22">
        <v>33319</v>
      </c>
      <c r="Q52" s="22"/>
      <c r="R52" s="17"/>
      <c r="S52" s="17"/>
      <c r="T52" s="22"/>
      <c r="U52" s="22"/>
      <c r="V52" s="17"/>
      <c r="W52" s="17"/>
      <c r="X52" s="22"/>
      <c r="Y52" s="22"/>
      <c r="Z52" s="16"/>
      <c r="AA52" s="21" t="s">
        <v>311</v>
      </c>
      <c r="AB52" s="18">
        <f t="shared" si="51"/>
        <v>0</v>
      </c>
      <c r="AC52" s="18">
        <f t="shared" si="51"/>
        <v>0</v>
      </c>
      <c r="AD52" s="18">
        <f t="shared" si="52"/>
        <v>0</v>
      </c>
      <c r="AE52" s="18">
        <f t="shared" si="52"/>
        <v>0</v>
      </c>
      <c r="AF52" s="18">
        <f t="shared" si="53"/>
        <v>1385.6218749999996</v>
      </c>
      <c r="AG52" s="18">
        <f t="shared" si="53"/>
        <v>1541.8046875</v>
      </c>
      <c r="AH52" s="17"/>
      <c r="AI52" s="17"/>
      <c r="AJ52" s="22"/>
      <c r="AK52" s="22"/>
      <c r="AL52" s="17"/>
      <c r="AM52" s="17"/>
      <c r="AN52" s="18"/>
      <c r="AO52" s="18">
        <f t="shared" si="54"/>
        <v>2927.4265624999998</v>
      </c>
      <c r="AP52" s="16"/>
      <c r="AR52" s="18">
        <f t="shared" si="0"/>
        <v>0</v>
      </c>
      <c r="AS52" s="18">
        <f t="shared" si="15"/>
        <v>0</v>
      </c>
      <c r="AT52" s="18">
        <f t="shared" si="2"/>
        <v>0</v>
      </c>
      <c r="AU52" s="18">
        <f t="shared" si="16"/>
        <v>0</v>
      </c>
      <c r="AV52" s="18">
        <v>33319</v>
      </c>
      <c r="AW52" s="18">
        <f t="shared" si="5"/>
        <v>1541.8046875</v>
      </c>
      <c r="AX52" s="17"/>
      <c r="AY52" s="17"/>
      <c r="AZ52" s="22">
        <f t="shared" si="8"/>
        <v>0</v>
      </c>
      <c r="BA52" s="22">
        <f t="shared" si="9"/>
        <v>0</v>
      </c>
      <c r="BB52" s="17"/>
      <c r="BC52" s="17"/>
      <c r="BD52" s="18">
        <f t="shared" si="28"/>
        <v>33319</v>
      </c>
      <c r="BE52" s="18">
        <f t="shared" si="29"/>
        <v>1541.8046875</v>
      </c>
      <c r="BF52" s="16"/>
      <c r="BG52" s="21" t="s">
        <v>311</v>
      </c>
      <c r="BH52" s="18">
        <f t="shared" si="55"/>
        <v>0</v>
      </c>
      <c r="BI52" s="18">
        <f t="shared" si="55"/>
        <v>0</v>
      </c>
      <c r="BJ52" s="18">
        <f t="shared" si="56"/>
        <v>0</v>
      </c>
      <c r="BK52" s="18">
        <f t="shared" si="56"/>
        <v>0</v>
      </c>
      <c r="BL52" s="18">
        <f t="shared" si="57"/>
        <v>1385.6218749999996</v>
      </c>
      <c r="BM52" s="18">
        <f t="shared" si="57"/>
        <v>1541.8046875</v>
      </c>
      <c r="BN52" s="17"/>
      <c r="BO52" s="17"/>
      <c r="BP52" s="22"/>
      <c r="BQ52" s="22"/>
      <c r="BR52" s="17"/>
      <c r="BS52" s="17"/>
      <c r="BT52" s="18"/>
      <c r="BU52" s="18">
        <f t="shared" si="58"/>
        <v>2927.4265624999998</v>
      </c>
      <c r="BV52" s="16"/>
      <c r="BW52" s="21" t="s">
        <v>311</v>
      </c>
      <c r="CB52" s="18">
        <f t="shared" si="32"/>
        <v>33319</v>
      </c>
      <c r="CC52" s="18">
        <f t="shared" si="33"/>
        <v>33319</v>
      </c>
      <c r="CD52" s="13"/>
      <c r="CE52" s="13"/>
      <c r="CH52" s="13"/>
      <c r="CI52" s="13"/>
      <c r="CJ52" s="18">
        <f t="shared" si="34"/>
        <v>33319</v>
      </c>
      <c r="CK52" s="18">
        <f t="shared" si="35"/>
        <v>33319</v>
      </c>
      <c r="CL52" s="13"/>
      <c r="CM52" s="21" t="s">
        <v>311</v>
      </c>
      <c r="CR52" s="18">
        <f>$E52</f>
        <v>33319</v>
      </c>
      <c r="CS52" s="18">
        <f t="shared" si="36"/>
        <v>33319</v>
      </c>
      <c r="CT52" s="13"/>
      <c r="CU52" s="13"/>
      <c r="CX52" s="13"/>
      <c r="CY52" s="13"/>
      <c r="DB52" s="13"/>
      <c r="DC52" s="21" t="s">
        <v>311</v>
      </c>
      <c r="DH52" s="18">
        <f>$E52</f>
        <v>33319</v>
      </c>
      <c r="DI52" s="18">
        <f t="shared" si="37"/>
        <v>33319</v>
      </c>
      <c r="DJ52" s="13"/>
      <c r="DK52" s="13"/>
      <c r="DN52" s="13"/>
      <c r="DO52" s="13"/>
      <c r="DP52" s="16">
        <f t="shared" si="38"/>
        <v>33319</v>
      </c>
      <c r="DQ52" s="16">
        <f t="shared" si="39"/>
        <v>33319</v>
      </c>
      <c r="DR52" s="13"/>
      <c r="DS52" s="21" t="s">
        <v>311</v>
      </c>
      <c r="DX52" s="18">
        <f>$E52</f>
        <v>33319</v>
      </c>
      <c r="DY52" s="18">
        <f t="shared" si="40"/>
        <v>33319</v>
      </c>
      <c r="DZ52" s="13"/>
      <c r="EA52" s="13"/>
      <c r="ED52" s="13"/>
      <c r="EE52" s="13"/>
      <c r="EF52" s="16">
        <f t="shared" si="41"/>
        <v>33319</v>
      </c>
      <c r="EG52" s="16">
        <f t="shared" si="42"/>
        <v>33319</v>
      </c>
      <c r="EH52" s="13"/>
    </row>
    <row r="53" spans="1:138" collapsed="1" x14ac:dyDescent="0.15">
      <c r="A53" s="3" t="s">
        <v>310</v>
      </c>
      <c r="C53" s="18">
        <f>SUM(C34:C52)</f>
        <v>395922</v>
      </c>
      <c r="D53" s="18">
        <f t="shared" ref="D53:G53" si="59">SUM(D34:D52)</f>
        <v>114241</v>
      </c>
      <c r="E53" s="18">
        <f t="shared" si="59"/>
        <v>266818</v>
      </c>
      <c r="F53" s="17"/>
      <c r="G53" s="18">
        <f t="shared" si="59"/>
        <v>18215</v>
      </c>
      <c r="H53" s="17"/>
      <c r="I53" s="18">
        <f t="shared" si="25"/>
        <v>795196</v>
      </c>
      <c r="J53" s="16"/>
      <c r="L53" s="18">
        <f>(1-(L$7/$C$7))*0.25*($C53)</f>
        <v>2893.2761538461477</v>
      </c>
      <c r="M53" s="18">
        <f>(1-(M$7/$C$7))*0.25*($C53)</f>
        <v>5177.4415384615359</v>
      </c>
      <c r="N53" s="18">
        <f>(1-(N$7/$D$7))*0.25*($D53)</f>
        <v>834.83807692307209</v>
      </c>
      <c r="O53" s="18">
        <f>(1-(O$7/$D$7))*0.25*($D53)</f>
        <v>1493.9207692307684</v>
      </c>
      <c r="P53" s="18">
        <f>(1-(P$7/$E$7))*0.25*($E53)</f>
        <v>5996.9911057692243</v>
      </c>
      <c r="Q53" s="18">
        <f>(1-(Q$7/$E$7))*0.25*($E53)</f>
        <v>7440.1173076923033</v>
      </c>
      <c r="R53" s="17"/>
      <c r="S53" s="17"/>
      <c r="T53" s="18">
        <f t="shared" ref="T53:U53" si="60">SUM(T34:T52)</f>
        <v>18215</v>
      </c>
      <c r="U53" s="18">
        <f t="shared" si="60"/>
        <v>18215</v>
      </c>
      <c r="V53" s="17"/>
      <c r="W53" s="17"/>
      <c r="X53" s="18">
        <f>SUM(L53,N53,P53,T53)</f>
        <v>27940.105336538443</v>
      </c>
      <c r="Y53" s="18">
        <f>SUM(M53,O53,Q53,U53)</f>
        <v>32326.479615384607</v>
      </c>
      <c r="Z53" s="16"/>
      <c r="AB53" s="18">
        <f>(1-(AB$7/$C$7))*0.25*($C53)</f>
        <v>10963.993846153853</v>
      </c>
      <c r="AC53" s="18">
        <f t="shared" si="51"/>
        <v>12943.603846153834</v>
      </c>
      <c r="AD53" s="18">
        <f t="shared" si="52"/>
        <v>3163.5969230769219</v>
      </c>
      <c r="AE53" s="18">
        <f t="shared" si="52"/>
        <v>3734.8019230769223</v>
      </c>
      <c r="AF53" s="18">
        <f t="shared" si="53"/>
        <v>11096.037019230767</v>
      </c>
      <c r="AG53" s="18">
        <f t="shared" si="53"/>
        <v>12346.74639423077</v>
      </c>
      <c r="AH53" s="17"/>
      <c r="AI53" s="17"/>
      <c r="AJ53" s="18">
        <f t="shared" ref="AJ53" si="61">SUM(AJ34:AJ52)</f>
        <v>18215</v>
      </c>
      <c r="AK53" s="18">
        <v>18215</v>
      </c>
      <c r="AL53" s="17"/>
      <c r="AM53" s="17"/>
      <c r="AN53" s="18">
        <f>SUM(AB53,AD53,AF53,AJ53)</f>
        <v>43438.627788461541</v>
      </c>
      <c r="AO53" s="18">
        <f>SUM(AC53,AE53,AG53,AK53)</f>
        <v>47240.15216346152</v>
      </c>
      <c r="AP53" s="16"/>
      <c r="AR53" s="18">
        <v>2893.2761538461477</v>
      </c>
      <c r="AS53" s="18">
        <v>5177.4415384615359</v>
      </c>
      <c r="AT53" s="18">
        <v>834.83807692307209</v>
      </c>
      <c r="AU53" s="18">
        <v>1493.9207692307684</v>
      </c>
      <c r="AV53" s="18">
        <v>5996.9911057692243</v>
      </c>
      <c r="AW53" s="18">
        <v>7440.1173076923033</v>
      </c>
      <c r="AX53" s="17"/>
      <c r="AY53" s="17"/>
      <c r="AZ53" s="18">
        <v>18215</v>
      </c>
      <c r="BA53" s="18">
        <v>18215</v>
      </c>
      <c r="BB53" s="17"/>
      <c r="BC53" s="17"/>
      <c r="BD53" s="18">
        <f t="shared" si="28"/>
        <v>27940.105336538443</v>
      </c>
      <c r="BE53" s="18">
        <f t="shared" si="29"/>
        <v>32326.479615384607</v>
      </c>
      <c r="BF53" s="16"/>
      <c r="BH53" s="18">
        <f>(1-(BH$7/$C$7))*0.25*($C53)</f>
        <v>10963.993846153853</v>
      </c>
      <c r="BI53" s="18">
        <f t="shared" si="55"/>
        <v>12943.603846153834</v>
      </c>
      <c r="BJ53" s="18">
        <f t="shared" si="56"/>
        <v>3163.5969230769219</v>
      </c>
      <c r="BK53" s="18">
        <f t="shared" si="56"/>
        <v>3734.8019230769223</v>
      </c>
      <c r="BL53" s="18">
        <f t="shared" si="57"/>
        <v>11096.037019230767</v>
      </c>
      <c r="BM53" s="18">
        <f t="shared" si="57"/>
        <v>12346.74639423077</v>
      </c>
      <c r="BN53" s="17"/>
      <c r="BO53" s="17"/>
      <c r="BP53" s="18">
        <f t="shared" ref="BP53" si="62">SUM(BP34:BP52)</f>
        <v>18215</v>
      </c>
      <c r="BQ53" s="18">
        <v>18215</v>
      </c>
      <c r="BR53" s="17"/>
      <c r="BS53" s="17"/>
      <c r="BT53" s="18">
        <f>SUM(BH53,BJ53,BL53,BP53)</f>
        <v>43438.627788461541</v>
      </c>
      <c r="BU53" s="18">
        <f>SUM(BI53,BK53,BM53,BQ53)</f>
        <v>47240.15216346152</v>
      </c>
      <c r="BV53" s="16"/>
      <c r="BX53" s="18">
        <f>(1-(BX$7/$C$7))*0.25*($C53)-$E$53</f>
        <v>-292750.891</v>
      </c>
      <c r="BY53" s="18">
        <f>(1-(BY$7/$C$7))*0.25*($C53)-$E$53</f>
        <v>-289781.47600000002</v>
      </c>
      <c r="BZ53" s="18">
        <f>(1-(BZ$7/$D$7))*0.25*($D53)</f>
        <v>-7829.3531490384676</v>
      </c>
      <c r="CA53" s="18">
        <f>(1-(CA$7/$D$7))*0.25*($D53)</f>
        <v>-6964.3071153846149</v>
      </c>
      <c r="CB53" s="18">
        <f t="shared" si="32"/>
        <v>266818</v>
      </c>
      <c r="CC53" s="18">
        <f t="shared" si="33"/>
        <v>266818</v>
      </c>
      <c r="CD53" s="13"/>
      <c r="CE53" s="13"/>
      <c r="CF53" s="18">
        <f t="shared" ref="CF53:CG53" si="63">SUM(CF34:CF52)</f>
        <v>18215</v>
      </c>
      <c r="CG53" s="18">
        <f t="shared" si="63"/>
        <v>18215</v>
      </c>
      <c r="CH53" s="13"/>
      <c r="CI53" s="13"/>
      <c r="CJ53" s="18">
        <f t="shared" si="34"/>
        <v>-15547.244149038452</v>
      </c>
      <c r="CK53" s="18">
        <f t="shared" si="35"/>
        <v>-11712.783115384635</v>
      </c>
      <c r="CL53" s="13"/>
      <c r="CN53" s="18">
        <f>(1-(CN$7/$C$7))*0.25*($C53)-$E$53</f>
        <v>-282258.95799999998</v>
      </c>
      <c r="CO53" s="18">
        <f>(1-(CO$7/$C$7))*0.25*($C53)-$E$53</f>
        <v>-279685.46500000003</v>
      </c>
      <c r="CP53" s="18">
        <f>(1-(CP$7/$D$7))*0.25*($D53)</f>
        <v>-4772.8571634615364</v>
      </c>
      <c r="CQ53" s="18">
        <f>(1-(CQ$7/$D$7))*0.25*($D53)</f>
        <v>-4023.15060096154</v>
      </c>
      <c r="CR53" s="18">
        <f>$E53</f>
        <v>266818</v>
      </c>
      <c r="CS53" s="18">
        <f t="shared" si="36"/>
        <v>266818</v>
      </c>
      <c r="CT53" s="13"/>
      <c r="CU53" s="13"/>
      <c r="CV53" s="18">
        <f t="shared" ref="CV53:CW53" si="64">SUM(CV34:CV52)</f>
        <v>18215</v>
      </c>
      <c r="CW53" s="18">
        <f t="shared" si="64"/>
        <v>18215</v>
      </c>
      <c r="CX53" s="13"/>
      <c r="CY53" s="13"/>
      <c r="CZ53" s="18">
        <f>SUM(CN53,CP53,CR53,CV53)</f>
        <v>-1998.8151634614915</v>
      </c>
      <c r="DA53" s="18">
        <f>SUM(CO53,CQ53,CS53,CW53)</f>
        <v>1324.3843990384485</v>
      </c>
      <c r="DB53" s="13"/>
      <c r="DD53" s="18">
        <f>(1-(DD$7/$C$7))*0.25*($C53)-$E$53</f>
        <v>-292750.891</v>
      </c>
      <c r="DE53" s="18">
        <f>(1-(DE$7/$C$7))*0.25*($C53)-$E$53</f>
        <v>-289781.47600000002</v>
      </c>
      <c r="DF53" s="18">
        <f>(1-(DF$7/$D$7))*0.25*($D53)</f>
        <v>-7829.3531490384676</v>
      </c>
      <c r="DG53" s="18">
        <f>(1-(DG$7/$D$7))*0.25*($D53)</f>
        <v>-6964.3071153846149</v>
      </c>
      <c r="DH53" s="18">
        <f>$E53</f>
        <v>266818</v>
      </c>
      <c r="DI53" s="18">
        <f t="shared" si="37"/>
        <v>266818</v>
      </c>
      <c r="DJ53" s="13"/>
      <c r="DK53" s="13"/>
      <c r="DL53" s="18">
        <f t="shared" ref="DL53:DM53" si="65">SUM(DL34:DL52)</f>
        <v>18215</v>
      </c>
      <c r="DM53" s="18">
        <f t="shared" si="65"/>
        <v>18215</v>
      </c>
      <c r="DN53" s="13"/>
      <c r="DO53" s="13"/>
      <c r="DP53" s="16">
        <f t="shared" si="38"/>
        <v>-15547.244149038452</v>
      </c>
      <c r="DQ53" s="16">
        <f t="shared" si="39"/>
        <v>-11712.783115384635</v>
      </c>
      <c r="DR53" s="13"/>
      <c r="DT53" s="18">
        <f>(1-(DT$7/$C$7))*0.25*($C53)-$E$53</f>
        <v>-282258.95799999998</v>
      </c>
      <c r="DU53" s="18">
        <f>(1-(DU$7/$C$7))*0.25*($C53)-$E$53</f>
        <v>-279685.46500000003</v>
      </c>
      <c r="DV53" s="18">
        <f>(1-(DV$7/$D$7))*0.25*($D53)</f>
        <v>-4772.8571634615364</v>
      </c>
      <c r="DW53" s="18">
        <f>(1-(DW$7/$D$7))*0.25*($D53)</f>
        <v>-4023.15060096154</v>
      </c>
      <c r="DX53" s="18">
        <f>$E53</f>
        <v>266818</v>
      </c>
      <c r="DY53" s="18">
        <f t="shared" si="40"/>
        <v>266818</v>
      </c>
      <c r="DZ53" s="13"/>
      <c r="EA53" s="13"/>
      <c r="EB53" s="18">
        <f t="shared" ref="EB53:EC53" si="66">SUM(EB34:EB52)</f>
        <v>18215</v>
      </c>
      <c r="EC53" s="18">
        <f t="shared" si="66"/>
        <v>18215</v>
      </c>
      <c r="ED53" s="13"/>
      <c r="EE53" s="13"/>
      <c r="EF53" s="16">
        <f t="shared" si="41"/>
        <v>-1998.8151634614915</v>
      </c>
      <c r="EG53" s="16">
        <f t="shared" si="42"/>
        <v>1324.3843990384485</v>
      </c>
      <c r="EH53" s="13"/>
    </row>
    <row r="54" spans="1:138" s="23" customFormat="1" ht="14" hidden="1" customHeight="1" outlineLevel="1" x14ac:dyDescent="0.15">
      <c r="A54" s="23" t="s">
        <v>312</v>
      </c>
      <c r="B54" s="23" t="s">
        <v>211</v>
      </c>
      <c r="C54" s="24"/>
      <c r="D54" s="24"/>
      <c r="E54" s="24"/>
      <c r="F54" s="26"/>
      <c r="G54" s="24"/>
      <c r="H54" s="26"/>
      <c r="I54" s="18">
        <f t="shared" si="25"/>
        <v>0</v>
      </c>
      <c r="J54" s="25"/>
      <c r="K54" s="23" t="s">
        <v>211</v>
      </c>
      <c r="L54" s="24" t="s">
        <v>285</v>
      </c>
      <c r="M54" s="24"/>
      <c r="N54" s="24"/>
      <c r="O54" s="24"/>
      <c r="P54" s="24"/>
      <c r="Q54" s="24"/>
      <c r="R54" s="26"/>
      <c r="S54" s="26"/>
      <c r="T54" s="24"/>
      <c r="U54" s="24"/>
      <c r="V54" s="26"/>
      <c r="W54" s="26"/>
      <c r="X54" s="24"/>
      <c r="Y54" s="24"/>
      <c r="Z54" s="25"/>
      <c r="AA54" s="23" t="s">
        <v>211</v>
      </c>
      <c r="AB54" s="18">
        <f t="shared" ref="AB54:AC63" si="67">(1-(AB$7/$C$7))*0.25*($C54)</f>
        <v>0</v>
      </c>
      <c r="AC54" s="18">
        <f t="shared" si="51"/>
        <v>0</v>
      </c>
      <c r="AD54" s="18">
        <f t="shared" si="52"/>
        <v>0</v>
      </c>
      <c r="AE54" s="18">
        <f t="shared" si="52"/>
        <v>0</v>
      </c>
      <c r="AF54" s="18">
        <f t="shared" si="53"/>
        <v>0</v>
      </c>
      <c r="AG54" s="18">
        <f t="shared" si="53"/>
        <v>0</v>
      </c>
      <c r="AH54" s="26"/>
      <c r="AI54" s="26"/>
      <c r="AJ54" s="24"/>
      <c r="AK54" s="24"/>
      <c r="AL54" s="26"/>
      <c r="AM54" s="26"/>
      <c r="AN54" s="27"/>
      <c r="AO54" s="18">
        <f t="shared" ref="AO54:AO62" si="68">SUM(AB54:AJ54)</f>
        <v>0</v>
      </c>
      <c r="AP54" s="25"/>
      <c r="AR54" s="18" t="s">
        <v>285</v>
      </c>
      <c r="AS54" s="18">
        <f t="shared" si="15"/>
        <v>0</v>
      </c>
      <c r="AT54" s="18">
        <f t="shared" si="2"/>
        <v>0</v>
      </c>
      <c r="AU54" s="18">
        <f t="shared" si="16"/>
        <v>0</v>
      </c>
      <c r="AV54" s="18">
        <f t="shared" si="4"/>
        <v>0</v>
      </c>
      <c r="AW54" s="18">
        <f t="shared" si="5"/>
        <v>0</v>
      </c>
      <c r="AX54" s="26"/>
      <c r="AY54" s="26"/>
      <c r="AZ54" s="24">
        <f t="shared" si="8"/>
        <v>0</v>
      </c>
      <c r="BA54" s="24">
        <f t="shared" si="9"/>
        <v>0</v>
      </c>
      <c r="BB54" s="26"/>
      <c r="BC54" s="26"/>
      <c r="BD54" s="18">
        <f t="shared" si="28"/>
        <v>0</v>
      </c>
      <c r="BE54" s="18">
        <f t="shared" si="29"/>
        <v>0</v>
      </c>
      <c r="BF54" s="25"/>
      <c r="BG54" s="23" t="s">
        <v>211</v>
      </c>
      <c r="BH54" s="18">
        <f t="shared" ref="BH54:BI63" si="69">(1-(BH$7/$C$7))*0.25*($C54)</f>
        <v>0</v>
      </c>
      <c r="BI54" s="18">
        <f t="shared" si="55"/>
        <v>0</v>
      </c>
      <c r="BJ54" s="18">
        <f t="shared" si="56"/>
        <v>0</v>
      </c>
      <c r="BK54" s="18">
        <f t="shared" si="56"/>
        <v>0</v>
      </c>
      <c r="BL54" s="18">
        <f t="shared" si="57"/>
        <v>0</v>
      </c>
      <c r="BM54" s="18">
        <f t="shared" si="57"/>
        <v>0</v>
      </c>
      <c r="BN54" s="26"/>
      <c r="BO54" s="26"/>
      <c r="BP54" s="24"/>
      <c r="BQ54" s="24"/>
      <c r="BR54" s="26"/>
      <c r="BS54" s="26"/>
      <c r="BT54" s="27"/>
      <c r="BU54" s="18">
        <f t="shared" ref="BU54:BU62" si="70">SUM(BH54:BP54)</f>
        <v>0</v>
      </c>
      <c r="BV54" s="25"/>
      <c r="BW54" s="23" t="s">
        <v>211</v>
      </c>
      <c r="BX54" s="24" t="s">
        <v>285</v>
      </c>
      <c r="BY54" s="24" t="s">
        <v>285</v>
      </c>
      <c r="CB54" s="18">
        <f t="shared" si="32"/>
        <v>0</v>
      </c>
      <c r="CC54" s="18">
        <f t="shared" si="33"/>
        <v>0</v>
      </c>
      <c r="CD54" s="323"/>
      <c r="CE54" s="323"/>
      <c r="CH54" s="323"/>
      <c r="CI54" s="323"/>
      <c r="CJ54" s="18">
        <f t="shared" si="34"/>
        <v>0</v>
      </c>
      <c r="CK54" s="18">
        <f t="shared" si="35"/>
        <v>0</v>
      </c>
      <c r="CL54" s="323"/>
      <c r="CM54" s="23" t="s">
        <v>211</v>
      </c>
      <c r="CN54" s="24" t="s">
        <v>285</v>
      </c>
      <c r="CO54" s="24" t="s">
        <v>285</v>
      </c>
      <c r="CR54" s="18">
        <f>$E54</f>
        <v>0</v>
      </c>
      <c r="CS54" s="18">
        <f t="shared" si="36"/>
        <v>0</v>
      </c>
      <c r="CT54" s="323"/>
      <c r="CU54" s="323"/>
      <c r="CX54" s="323"/>
      <c r="CY54" s="323"/>
      <c r="DB54" s="323"/>
      <c r="DC54" s="23" t="s">
        <v>211</v>
      </c>
      <c r="DD54" s="24" t="s">
        <v>285</v>
      </c>
      <c r="DE54" s="24" t="s">
        <v>285</v>
      </c>
      <c r="DH54" s="18">
        <f>$E54</f>
        <v>0</v>
      </c>
      <c r="DI54" s="18">
        <f t="shared" si="37"/>
        <v>0</v>
      </c>
      <c r="DJ54" s="323"/>
      <c r="DK54" s="323"/>
      <c r="DN54" s="323"/>
      <c r="DO54" s="323"/>
      <c r="DP54" s="16">
        <f t="shared" si="38"/>
        <v>0</v>
      </c>
      <c r="DQ54" s="16">
        <f t="shared" si="39"/>
        <v>0</v>
      </c>
      <c r="DR54" s="323"/>
      <c r="DS54" s="23" t="s">
        <v>211</v>
      </c>
      <c r="DT54" s="24" t="s">
        <v>285</v>
      </c>
      <c r="DU54" s="24" t="s">
        <v>285</v>
      </c>
      <c r="DX54" s="18">
        <f>$E54</f>
        <v>0</v>
      </c>
      <c r="DY54" s="18">
        <f t="shared" si="40"/>
        <v>0</v>
      </c>
      <c r="DZ54" s="323"/>
      <c r="EA54" s="323"/>
      <c r="ED54" s="323"/>
      <c r="EE54" s="323"/>
      <c r="EF54" s="16">
        <f t="shared" si="41"/>
        <v>0</v>
      </c>
      <c r="EG54" s="16">
        <f t="shared" si="42"/>
        <v>0</v>
      </c>
      <c r="EH54" s="323"/>
    </row>
    <row r="55" spans="1:138" s="23" customFormat="1" ht="14" hidden="1" customHeight="1" outlineLevel="1" x14ac:dyDescent="0.15">
      <c r="B55" s="23" t="s">
        <v>114</v>
      </c>
      <c r="C55" s="24"/>
      <c r="D55" s="24"/>
      <c r="E55" s="24"/>
      <c r="F55" s="26"/>
      <c r="G55" s="24"/>
      <c r="H55" s="26"/>
      <c r="I55" s="18">
        <f t="shared" si="25"/>
        <v>0</v>
      </c>
      <c r="J55" s="25"/>
      <c r="K55" s="23" t="s">
        <v>114</v>
      </c>
      <c r="L55" s="24"/>
      <c r="M55" s="24"/>
      <c r="N55" s="24"/>
      <c r="O55" s="24"/>
      <c r="P55" s="24"/>
      <c r="Q55" s="24"/>
      <c r="R55" s="26"/>
      <c r="S55" s="26"/>
      <c r="T55" s="24"/>
      <c r="U55" s="24"/>
      <c r="V55" s="26"/>
      <c r="W55" s="26"/>
      <c r="X55" s="24"/>
      <c r="Y55" s="24"/>
      <c r="Z55" s="25"/>
      <c r="AA55" s="23" t="s">
        <v>114</v>
      </c>
      <c r="AB55" s="18">
        <f t="shared" si="67"/>
        <v>0</v>
      </c>
      <c r="AC55" s="18">
        <f t="shared" si="67"/>
        <v>0</v>
      </c>
      <c r="AD55" s="18">
        <f t="shared" ref="AD55:AE63" si="71">(1-(AD$7/$D$7))*0.25*($D55)</f>
        <v>0</v>
      </c>
      <c r="AE55" s="18">
        <f t="shared" si="71"/>
        <v>0</v>
      </c>
      <c r="AF55" s="18">
        <f t="shared" ref="AF55:AG63" si="72">(1-(AF$7/$E$7))*0.25*($E55)</f>
        <v>0</v>
      </c>
      <c r="AG55" s="18">
        <f t="shared" si="72"/>
        <v>0</v>
      </c>
      <c r="AH55" s="26"/>
      <c r="AI55" s="26"/>
      <c r="AJ55" s="24"/>
      <c r="AK55" s="24"/>
      <c r="AL55" s="26"/>
      <c r="AM55" s="26"/>
      <c r="AN55" s="27"/>
      <c r="AO55" s="18">
        <f t="shared" si="68"/>
        <v>0</v>
      </c>
      <c r="AP55" s="25"/>
      <c r="AR55" s="18">
        <f t="shared" si="0"/>
        <v>0</v>
      </c>
      <c r="AS55" s="18">
        <f t="shared" si="15"/>
        <v>0</v>
      </c>
      <c r="AT55" s="18">
        <f t="shared" si="2"/>
        <v>0</v>
      </c>
      <c r="AU55" s="18">
        <f t="shared" si="16"/>
        <v>0</v>
      </c>
      <c r="AV55" s="18">
        <f t="shared" si="4"/>
        <v>0</v>
      </c>
      <c r="AW55" s="18">
        <f t="shared" si="5"/>
        <v>0</v>
      </c>
      <c r="AX55" s="26"/>
      <c r="AY55" s="26"/>
      <c r="AZ55" s="24">
        <f t="shared" si="8"/>
        <v>0</v>
      </c>
      <c r="BA55" s="24">
        <f t="shared" si="9"/>
        <v>0</v>
      </c>
      <c r="BB55" s="26"/>
      <c r="BC55" s="26"/>
      <c r="BD55" s="18">
        <f t="shared" si="28"/>
        <v>0</v>
      </c>
      <c r="BE55" s="18">
        <f t="shared" si="29"/>
        <v>0</v>
      </c>
      <c r="BF55" s="25"/>
      <c r="BG55" s="23" t="s">
        <v>114</v>
      </c>
      <c r="BH55" s="18">
        <f t="shared" si="69"/>
        <v>0</v>
      </c>
      <c r="BI55" s="18">
        <f t="shared" si="69"/>
        <v>0</v>
      </c>
      <c r="BJ55" s="18">
        <f t="shared" ref="BJ55:BK63" si="73">(1-(BJ$7/$D$7))*0.25*($D55)</f>
        <v>0</v>
      </c>
      <c r="BK55" s="18">
        <f t="shared" si="73"/>
        <v>0</v>
      </c>
      <c r="BL55" s="18">
        <f t="shared" ref="BL55:BM63" si="74">(1-(BL$7/$E$7))*0.25*($E55)</f>
        <v>0</v>
      </c>
      <c r="BM55" s="18">
        <f t="shared" si="74"/>
        <v>0</v>
      </c>
      <c r="BN55" s="26"/>
      <c r="BO55" s="26"/>
      <c r="BP55" s="24"/>
      <c r="BQ55" s="24"/>
      <c r="BR55" s="26"/>
      <c r="BS55" s="26"/>
      <c r="BT55" s="27"/>
      <c r="BU55" s="18">
        <f t="shared" si="70"/>
        <v>0</v>
      </c>
      <c r="BV55" s="25"/>
      <c r="BW55" s="23" t="s">
        <v>114</v>
      </c>
      <c r="CB55" s="18">
        <f t="shared" si="32"/>
        <v>0</v>
      </c>
      <c r="CC55" s="18">
        <f t="shared" si="33"/>
        <v>0</v>
      </c>
      <c r="CD55" s="323"/>
      <c r="CE55" s="323"/>
      <c r="CH55" s="323"/>
      <c r="CI55" s="323"/>
      <c r="CJ55" s="18">
        <f t="shared" si="34"/>
        <v>0</v>
      </c>
      <c r="CK55" s="18">
        <f t="shared" si="35"/>
        <v>0</v>
      </c>
      <c r="CL55" s="323"/>
      <c r="CM55" s="23" t="s">
        <v>114</v>
      </c>
      <c r="CR55" s="18">
        <f>$E55</f>
        <v>0</v>
      </c>
      <c r="CS55" s="18">
        <f t="shared" si="36"/>
        <v>0</v>
      </c>
      <c r="CT55" s="323"/>
      <c r="CU55" s="323"/>
      <c r="CX55" s="323"/>
      <c r="CY55" s="323"/>
      <c r="DB55" s="323"/>
      <c r="DC55" s="23" t="s">
        <v>114</v>
      </c>
      <c r="DH55" s="18">
        <f>$E55</f>
        <v>0</v>
      </c>
      <c r="DI55" s="18">
        <f t="shared" si="37"/>
        <v>0</v>
      </c>
      <c r="DJ55" s="323"/>
      <c r="DK55" s="323"/>
      <c r="DN55" s="323"/>
      <c r="DO55" s="323"/>
      <c r="DP55" s="16">
        <f t="shared" si="38"/>
        <v>0</v>
      </c>
      <c r="DQ55" s="16">
        <f t="shared" si="39"/>
        <v>0</v>
      </c>
      <c r="DR55" s="323"/>
      <c r="DS55" s="23" t="s">
        <v>114</v>
      </c>
      <c r="DX55" s="18">
        <f>$E55</f>
        <v>0</v>
      </c>
      <c r="DY55" s="18">
        <f t="shared" si="40"/>
        <v>0</v>
      </c>
      <c r="DZ55" s="323"/>
      <c r="EA55" s="323"/>
      <c r="ED55" s="323"/>
      <c r="EE55" s="323"/>
      <c r="EF55" s="16">
        <f t="shared" si="41"/>
        <v>0</v>
      </c>
      <c r="EG55" s="16">
        <f t="shared" si="42"/>
        <v>0</v>
      </c>
      <c r="EH55" s="323"/>
    </row>
    <row r="56" spans="1:138" s="23" customFormat="1" ht="14" hidden="1" customHeight="1" outlineLevel="1" x14ac:dyDescent="0.15">
      <c r="B56" s="23" t="s">
        <v>173</v>
      </c>
      <c r="C56" s="24"/>
      <c r="D56" s="24"/>
      <c r="E56" s="24"/>
      <c r="F56" s="26"/>
      <c r="G56" s="24"/>
      <c r="H56" s="26"/>
      <c r="I56" s="18">
        <f t="shared" si="25"/>
        <v>0</v>
      </c>
      <c r="J56" s="25"/>
      <c r="K56" s="23" t="s">
        <v>173</v>
      </c>
      <c r="L56" s="24"/>
      <c r="M56" s="24"/>
      <c r="N56" s="24"/>
      <c r="O56" s="24"/>
      <c r="P56" s="24"/>
      <c r="Q56" s="24"/>
      <c r="R56" s="26"/>
      <c r="S56" s="26"/>
      <c r="T56" s="24"/>
      <c r="U56" s="24"/>
      <c r="V56" s="26"/>
      <c r="W56" s="26"/>
      <c r="X56" s="24"/>
      <c r="Y56" s="24"/>
      <c r="Z56" s="25"/>
      <c r="AA56" s="23" t="s">
        <v>173</v>
      </c>
      <c r="AB56" s="18">
        <f t="shared" si="67"/>
        <v>0</v>
      </c>
      <c r="AC56" s="18">
        <f t="shared" si="67"/>
        <v>0</v>
      </c>
      <c r="AD56" s="18">
        <f t="shared" si="71"/>
        <v>0</v>
      </c>
      <c r="AE56" s="18">
        <f t="shared" si="71"/>
        <v>0</v>
      </c>
      <c r="AF56" s="18">
        <f t="shared" si="72"/>
        <v>0</v>
      </c>
      <c r="AG56" s="18">
        <f t="shared" si="72"/>
        <v>0</v>
      </c>
      <c r="AH56" s="26"/>
      <c r="AI56" s="26"/>
      <c r="AJ56" s="24"/>
      <c r="AK56" s="24"/>
      <c r="AL56" s="26"/>
      <c r="AM56" s="26"/>
      <c r="AN56" s="27"/>
      <c r="AO56" s="18">
        <f t="shared" si="68"/>
        <v>0</v>
      </c>
      <c r="AP56" s="25"/>
      <c r="AR56" s="18">
        <f t="shared" si="0"/>
        <v>0</v>
      </c>
      <c r="AS56" s="18">
        <f t="shared" si="15"/>
        <v>0</v>
      </c>
      <c r="AT56" s="18">
        <f t="shared" si="2"/>
        <v>0</v>
      </c>
      <c r="AU56" s="18">
        <f t="shared" si="16"/>
        <v>0</v>
      </c>
      <c r="AV56" s="18">
        <f t="shared" si="4"/>
        <v>0</v>
      </c>
      <c r="AW56" s="18">
        <f t="shared" si="5"/>
        <v>0</v>
      </c>
      <c r="AX56" s="26"/>
      <c r="AY56" s="26"/>
      <c r="AZ56" s="24">
        <f t="shared" si="8"/>
        <v>0</v>
      </c>
      <c r="BA56" s="24">
        <f t="shared" si="9"/>
        <v>0</v>
      </c>
      <c r="BB56" s="26"/>
      <c r="BC56" s="26"/>
      <c r="BD56" s="18">
        <f t="shared" si="28"/>
        <v>0</v>
      </c>
      <c r="BE56" s="18">
        <f t="shared" si="29"/>
        <v>0</v>
      </c>
      <c r="BF56" s="25"/>
      <c r="BG56" s="23" t="s">
        <v>173</v>
      </c>
      <c r="BH56" s="18">
        <f t="shared" si="69"/>
        <v>0</v>
      </c>
      <c r="BI56" s="18">
        <f t="shared" si="69"/>
        <v>0</v>
      </c>
      <c r="BJ56" s="18">
        <f t="shared" si="73"/>
        <v>0</v>
      </c>
      <c r="BK56" s="18">
        <f t="shared" si="73"/>
        <v>0</v>
      </c>
      <c r="BL56" s="18">
        <f t="shared" si="74"/>
        <v>0</v>
      </c>
      <c r="BM56" s="18">
        <f t="shared" si="74"/>
        <v>0</v>
      </c>
      <c r="BN56" s="26"/>
      <c r="BO56" s="26"/>
      <c r="BP56" s="24"/>
      <c r="BQ56" s="24"/>
      <c r="BR56" s="26"/>
      <c r="BS56" s="26"/>
      <c r="BT56" s="27"/>
      <c r="BU56" s="18">
        <f t="shared" si="70"/>
        <v>0</v>
      </c>
      <c r="BV56" s="25"/>
      <c r="BW56" s="23" t="s">
        <v>173</v>
      </c>
      <c r="CB56" s="18">
        <f t="shared" si="32"/>
        <v>0</v>
      </c>
      <c r="CC56" s="18">
        <f t="shared" si="33"/>
        <v>0</v>
      </c>
      <c r="CD56" s="323"/>
      <c r="CE56" s="323"/>
      <c r="CH56" s="323"/>
      <c r="CI56" s="323"/>
      <c r="CJ56" s="18">
        <f t="shared" si="34"/>
        <v>0</v>
      </c>
      <c r="CK56" s="18">
        <f t="shared" si="35"/>
        <v>0</v>
      </c>
      <c r="CL56" s="323"/>
      <c r="CM56" s="23" t="s">
        <v>173</v>
      </c>
      <c r="CR56" s="18">
        <f>$E56</f>
        <v>0</v>
      </c>
      <c r="CS56" s="18">
        <f t="shared" si="36"/>
        <v>0</v>
      </c>
      <c r="CT56" s="323"/>
      <c r="CU56" s="323"/>
      <c r="CX56" s="323"/>
      <c r="CY56" s="323"/>
      <c r="DB56" s="323"/>
      <c r="DC56" s="23" t="s">
        <v>173</v>
      </c>
      <c r="DH56" s="18">
        <f>$E56</f>
        <v>0</v>
      </c>
      <c r="DI56" s="18">
        <f t="shared" si="37"/>
        <v>0</v>
      </c>
      <c r="DJ56" s="323"/>
      <c r="DK56" s="323"/>
      <c r="DN56" s="323"/>
      <c r="DO56" s="323"/>
      <c r="DP56" s="16">
        <f t="shared" si="38"/>
        <v>0</v>
      </c>
      <c r="DQ56" s="16">
        <f t="shared" si="39"/>
        <v>0</v>
      </c>
      <c r="DR56" s="323"/>
      <c r="DS56" s="23" t="s">
        <v>173</v>
      </c>
      <c r="DX56" s="18">
        <f>$E56</f>
        <v>0</v>
      </c>
      <c r="DY56" s="18">
        <f t="shared" si="40"/>
        <v>0</v>
      </c>
      <c r="DZ56" s="323"/>
      <c r="EA56" s="323"/>
      <c r="ED56" s="323"/>
      <c r="EE56" s="323"/>
      <c r="EF56" s="16">
        <f t="shared" si="41"/>
        <v>0</v>
      </c>
      <c r="EG56" s="16">
        <f t="shared" si="42"/>
        <v>0</v>
      </c>
      <c r="EH56" s="323"/>
    </row>
    <row r="57" spans="1:138" s="23" customFormat="1" ht="14" hidden="1" customHeight="1" outlineLevel="1" x14ac:dyDescent="0.15">
      <c r="B57" s="23" t="s">
        <v>24</v>
      </c>
      <c r="C57" s="24">
        <v>37285</v>
      </c>
      <c r="D57" s="24"/>
      <c r="E57" s="24"/>
      <c r="F57" s="26"/>
      <c r="G57" s="24"/>
      <c r="H57" s="26"/>
      <c r="I57" s="18">
        <f t="shared" si="25"/>
        <v>37285</v>
      </c>
      <c r="J57" s="25"/>
      <c r="K57" s="23" t="s">
        <v>24</v>
      </c>
      <c r="L57" s="24">
        <v>37285</v>
      </c>
      <c r="M57" s="24"/>
      <c r="N57" s="24"/>
      <c r="O57" s="24"/>
      <c r="P57" s="24"/>
      <c r="Q57" s="24"/>
      <c r="R57" s="26"/>
      <c r="S57" s="26"/>
      <c r="T57" s="24"/>
      <c r="U57" s="24"/>
      <c r="V57" s="26"/>
      <c r="W57" s="26"/>
      <c r="X57" s="24"/>
      <c r="Y57" s="24"/>
      <c r="Z57" s="25"/>
      <c r="AA57" s="23" t="s">
        <v>24</v>
      </c>
      <c r="AB57" s="18">
        <f t="shared" si="67"/>
        <v>1032.5076923076929</v>
      </c>
      <c r="AC57" s="18">
        <f t="shared" si="67"/>
        <v>1218.932692307691</v>
      </c>
      <c r="AD57" s="18">
        <f t="shared" si="71"/>
        <v>0</v>
      </c>
      <c r="AE57" s="18">
        <f t="shared" si="71"/>
        <v>0</v>
      </c>
      <c r="AF57" s="18">
        <f t="shared" si="72"/>
        <v>0</v>
      </c>
      <c r="AG57" s="18">
        <f t="shared" si="72"/>
        <v>0</v>
      </c>
      <c r="AH57" s="26"/>
      <c r="AI57" s="26"/>
      <c r="AJ57" s="24"/>
      <c r="AK57" s="24"/>
      <c r="AL57" s="26"/>
      <c r="AM57" s="26"/>
      <c r="AN57" s="27"/>
      <c r="AO57" s="18">
        <f t="shared" si="68"/>
        <v>2251.4403846153837</v>
      </c>
      <c r="AP57" s="25"/>
      <c r="AR57" s="18">
        <v>37285</v>
      </c>
      <c r="AS57" s="18">
        <f t="shared" si="15"/>
        <v>1218.932692307691</v>
      </c>
      <c r="AT57" s="18">
        <f t="shared" si="2"/>
        <v>0</v>
      </c>
      <c r="AU57" s="18">
        <f t="shared" si="16"/>
        <v>0</v>
      </c>
      <c r="AV57" s="18">
        <f t="shared" si="4"/>
        <v>0</v>
      </c>
      <c r="AW57" s="18">
        <f t="shared" si="5"/>
        <v>0</v>
      </c>
      <c r="AX57" s="26"/>
      <c r="AY57" s="26"/>
      <c r="AZ57" s="24">
        <f t="shared" si="8"/>
        <v>0</v>
      </c>
      <c r="BA57" s="24">
        <f t="shared" si="9"/>
        <v>0</v>
      </c>
      <c r="BB57" s="26"/>
      <c r="BC57" s="26"/>
      <c r="BD57" s="18">
        <f t="shared" si="28"/>
        <v>37285</v>
      </c>
      <c r="BE57" s="18">
        <f t="shared" si="29"/>
        <v>1218.932692307691</v>
      </c>
      <c r="BF57" s="25"/>
      <c r="BG57" s="23" t="s">
        <v>24</v>
      </c>
      <c r="BH57" s="18">
        <f t="shared" si="69"/>
        <v>1032.5076923076929</v>
      </c>
      <c r="BI57" s="18">
        <f t="shared" si="69"/>
        <v>1218.932692307691</v>
      </c>
      <c r="BJ57" s="18">
        <f t="shared" si="73"/>
        <v>0</v>
      </c>
      <c r="BK57" s="18">
        <f t="shared" si="73"/>
        <v>0</v>
      </c>
      <c r="BL57" s="18">
        <f t="shared" si="74"/>
        <v>0</v>
      </c>
      <c r="BM57" s="18">
        <f t="shared" si="74"/>
        <v>0</v>
      </c>
      <c r="BN57" s="26"/>
      <c r="BO57" s="26"/>
      <c r="BP57" s="24"/>
      <c r="BQ57" s="24"/>
      <c r="BR57" s="26"/>
      <c r="BS57" s="26"/>
      <c r="BT57" s="27"/>
      <c r="BU57" s="18">
        <f t="shared" si="70"/>
        <v>2251.4403846153837</v>
      </c>
      <c r="BV57" s="25"/>
      <c r="BW57" s="23" t="s">
        <v>24</v>
      </c>
      <c r="BX57" s="24">
        <v>37285</v>
      </c>
      <c r="BY57" s="24">
        <v>37286</v>
      </c>
      <c r="CB57" s="18">
        <f t="shared" si="32"/>
        <v>0</v>
      </c>
      <c r="CC57" s="18">
        <f t="shared" si="33"/>
        <v>0</v>
      </c>
      <c r="CD57" s="323"/>
      <c r="CE57" s="323"/>
      <c r="CH57" s="323"/>
      <c r="CI57" s="323"/>
      <c r="CJ57" s="18">
        <f t="shared" si="34"/>
        <v>37285</v>
      </c>
      <c r="CK57" s="18">
        <f t="shared" si="35"/>
        <v>37286</v>
      </c>
      <c r="CL57" s="323"/>
      <c r="CM57" s="23" t="s">
        <v>24</v>
      </c>
      <c r="CN57" s="24">
        <v>37285</v>
      </c>
      <c r="CO57" s="24">
        <v>37286</v>
      </c>
      <c r="CR57" s="18">
        <f>$E57</f>
        <v>0</v>
      </c>
      <c r="CS57" s="18">
        <f t="shared" si="36"/>
        <v>0</v>
      </c>
      <c r="CT57" s="323"/>
      <c r="CU57" s="323"/>
      <c r="CX57" s="323"/>
      <c r="CY57" s="323"/>
      <c r="DB57" s="323"/>
      <c r="DC57" s="23" t="s">
        <v>24</v>
      </c>
      <c r="DD57" s="24">
        <v>37285</v>
      </c>
      <c r="DE57" s="24">
        <v>37286</v>
      </c>
      <c r="DH57" s="18">
        <f>$E57</f>
        <v>0</v>
      </c>
      <c r="DI57" s="18">
        <f t="shared" si="37"/>
        <v>0</v>
      </c>
      <c r="DJ57" s="323"/>
      <c r="DK57" s="323"/>
      <c r="DN57" s="323"/>
      <c r="DO57" s="323"/>
      <c r="DP57" s="16">
        <f t="shared" si="38"/>
        <v>37285</v>
      </c>
      <c r="DQ57" s="16">
        <f t="shared" si="39"/>
        <v>37286</v>
      </c>
      <c r="DR57" s="323"/>
      <c r="DS57" s="23" t="s">
        <v>24</v>
      </c>
      <c r="DT57" s="24">
        <v>37285</v>
      </c>
      <c r="DU57" s="24">
        <v>37286</v>
      </c>
      <c r="DX57" s="18">
        <f>$E57</f>
        <v>0</v>
      </c>
      <c r="DY57" s="18">
        <f t="shared" si="40"/>
        <v>0</v>
      </c>
      <c r="DZ57" s="323"/>
      <c r="EA57" s="323"/>
      <c r="ED57" s="323"/>
      <c r="EE57" s="323"/>
      <c r="EF57" s="16">
        <f t="shared" si="41"/>
        <v>37285</v>
      </c>
      <c r="EG57" s="16">
        <f t="shared" si="42"/>
        <v>37286</v>
      </c>
      <c r="EH57" s="323"/>
    </row>
    <row r="58" spans="1:138" s="23" customFormat="1" ht="14" hidden="1" customHeight="1" outlineLevel="1" x14ac:dyDescent="0.15">
      <c r="B58" s="23" t="s">
        <v>47</v>
      </c>
      <c r="C58" s="24"/>
      <c r="D58" s="24">
        <v>32043</v>
      </c>
      <c r="E58" s="24">
        <v>11195</v>
      </c>
      <c r="F58" s="26"/>
      <c r="G58" s="24"/>
      <c r="H58" s="26"/>
      <c r="I58" s="18">
        <f t="shared" si="25"/>
        <v>43238</v>
      </c>
      <c r="J58" s="25"/>
      <c r="K58" s="23" t="s">
        <v>47</v>
      </c>
      <c r="L58" s="24"/>
      <c r="M58" s="24"/>
      <c r="N58" s="24">
        <v>32043</v>
      </c>
      <c r="O58" s="24"/>
      <c r="P58" s="24">
        <v>11195</v>
      </c>
      <c r="Q58" s="24"/>
      <c r="R58" s="26"/>
      <c r="S58" s="26"/>
      <c r="T58" s="24"/>
      <c r="U58" s="24"/>
      <c r="V58" s="26"/>
      <c r="W58" s="26"/>
      <c r="X58" s="24"/>
      <c r="Y58" s="24"/>
      <c r="Z58" s="25"/>
      <c r="AA58" s="23" t="s">
        <v>47</v>
      </c>
      <c r="AB58" s="18">
        <f t="shared" si="67"/>
        <v>0</v>
      </c>
      <c r="AC58" s="18">
        <f t="shared" si="67"/>
        <v>0</v>
      </c>
      <c r="AD58" s="18">
        <f t="shared" si="71"/>
        <v>887.34461538461505</v>
      </c>
      <c r="AE58" s="18">
        <f t="shared" si="71"/>
        <v>1047.5596153846152</v>
      </c>
      <c r="AF58" s="18">
        <f t="shared" si="72"/>
        <v>465.56129807692298</v>
      </c>
      <c r="AG58" s="18">
        <f t="shared" si="72"/>
        <v>518.03786057692309</v>
      </c>
      <c r="AH58" s="26"/>
      <c r="AI58" s="26"/>
      <c r="AJ58" s="24"/>
      <c r="AK58" s="24"/>
      <c r="AL58" s="26"/>
      <c r="AM58" s="26"/>
      <c r="AN58" s="27"/>
      <c r="AO58" s="18">
        <f t="shared" si="68"/>
        <v>2918.5033894230764</v>
      </c>
      <c r="AP58" s="25"/>
      <c r="AR58" s="18">
        <f t="shared" si="0"/>
        <v>0</v>
      </c>
      <c r="AS58" s="18">
        <f t="shared" si="15"/>
        <v>0</v>
      </c>
      <c r="AT58" s="18">
        <v>32043</v>
      </c>
      <c r="AU58" s="18">
        <f t="shared" si="16"/>
        <v>1047.5596153846152</v>
      </c>
      <c r="AV58" s="18">
        <v>11195</v>
      </c>
      <c r="AW58" s="18">
        <f t="shared" si="5"/>
        <v>518.03786057692309</v>
      </c>
      <c r="AX58" s="26"/>
      <c r="AY58" s="26"/>
      <c r="AZ58" s="24">
        <f t="shared" si="8"/>
        <v>0</v>
      </c>
      <c r="BA58" s="24">
        <f t="shared" si="9"/>
        <v>0</v>
      </c>
      <c r="BB58" s="26"/>
      <c r="BC58" s="26"/>
      <c r="BD58" s="18">
        <f t="shared" si="28"/>
        <v>43238</v>
      </c>
      <c r="BE58" s="18">
        <f t="shared" si="29"/>
        <v>1565.5974759615383</v>
      </c>
      <c r="BF58" s="25"/>
      <c r="BG58" s="23" t="s">
        <v>47</v>
      </c>
      <c r="BH58" s="18">
        <f t="shared" si="69"/>
        <v>0</v>
      </c>
      <c r="BI58" s="18">
        <f t="shared" si="69"/>
        <v>0</v>
      </c>
      <c r="BJ58" s="18">
        <f t="shared" si="73"/>
        <v>887.34461538461505</v>
      </c>
      <c r="BK58" s="18">
        <f t="shared" si="73"/>
        <v>1047.5596153846152</v>
      </c>
      <c r="BL58" s="18">
        <f t="shared" si="74"/>
        <v>465.56129807692298</v>
      </c>
      <c r="BM58" s="18">
        <f t="shared" si="74"/>
        <v>518.03786057692309</v>
      </c>
      <c r="BN58" s="26"/>
      <c r="BO58" s="26"/>
      <c r="BP58" s="24"/>
      <c r="BQ58" s="24"/>
      <c r="BR58" s="26"/>
      <c r="BS58" s="26"/>
      <c r="BT58" s="27"/>
      <c r="BU58" s="18">
        <f t="shared" si="70"/>
        <v>2918.5033894230764</v>
      </c>
      <c r="BV58" s="25"/>
      <c r="BW58" s="23" t="s">
        <v>47</v>
      </c>
      <c r="BZ58" s="24">
        <v>32043</v>
      </c>
      <c r="CA58" s="24">
        <v>32043</v>
      </c>
      <c r="CB58" s="18">
        <f t="shared" si="32"/>
        <v>11195</v>
      </c>
      <c r="CC58" s="18">
        <f t="shared" si="33"/>
        <v>11195</v>
      </c>
      <c r="CD58" s="323"/>
      <c r="CE58" s="323"/>
      <c r="CH58" s="323"/>
      <c r="CI58" s="323"/>
      <c r="CJ58" s="18">
        <f t="shared" si="34"/>
        <v>43238</v>
      </c>
      <c r="CK58" s="18">
        <f t="shared" si="35"/>
        <v>43238</v>
      </c>
      <c r="CL58" s="323"/>
      <c r="CM58" s="23" t="s">
        <v>47</v>
      </c>
      <c r="CP58" s="24">
        <v>32043</v>
      </c>
      <c r="CQ58" s="24">
        <v>32043</v>
      </c>
      <c r="CR58" s="18">
        <f>$E58</f>
        <v>11195</v>
      </c>
      <c r="CS58" s="18">
        <f t="shared" si="36"/>
        <v>11195</v>
      </c>
      <c r="CT58" s="323"/>
      <c r="CU58" s="323"/>
      <c r="CX58" s="323"/>
      <c r="CY58" s="323"/>
      <c r="DB58" s="323"/>
      <c r="DC58" s="23" t="s">
        <v>47</v>
      </c>
      <c r="DF58" s="24">
        <v>32043</v>
      </c>
      <c r="DG58" s="24">
        <v>32043</v>
      </c>
      <c r="DH58" s="18">
        <f>$E58</f>
        <v>11195</v>
      </c>
      <c r="DI58" s="18">
        <f t="shared" si="37"/>
        <v>11195</v>
      </c>
      <c r="DJ58" s="323"/>
      <c r="DK58" s="323"/>
      <c r="DN58" s="323"/>
      <c r="DO58" s="323"/>
      <c r="DP58" s="16">
        <f t="shared" si="38"/>
        <v>43238</v>
      </c>
      <c r="DQ58" s="16">
        <f t="shared" si="39"/>
        <v>43238</v>
      </c>
      <c r="DR58" s="323"/>
      <c r="DS58" s="23" t="s">
        <v>47</v>
      </c>
      <c r="DV58" s="24">
        <v>32043</v>
      </c>
      <c r="DW58" s="24">
        <v>32043</v>
      </c>
      <c r="DX58" s="18">
        <f>$E58</f>
        <v>11195</v>
      </c>
      <c r="DY58" s="18">
        <f t="shared" si="40"/>
        <v>11195</v>
      </c>
      <c r="DZ58" s="323"/>
      <c r="EA58" s="323"/>
      <c r="ED58" s="323"/>
      <c r="EE58" s="323"/>
      <c r="EF58" s="16">
        <f t="shared" si="41"/>
        <v>43238</v>
      </c>
      <c r="EG58" s="16">
        <f t="shared" si="42"/>
        <v>43238</v>
      </c>
      <c r="EH58" s="323"/>
    </row>
    <row r="59" spans="1:138" s="23" customFormat="1" ht="14" hidden="1" customHeight="1" outlineLevel="1" x14ac:dyDescent="0.15">
      <c r="B59" s="23" t="s">
        <v>83</v>
      </c>
      <c r="C59" s="24"/>
      <c r="D59" s="24"/>
      <c r="E59" s="24"/>
      <c r="F59" s="26"/>
      <c r="G59" s="24">
        <v>3872</v>
      </c>
      <c r="H59" s="26"/>
      <c r="I59" s="18">
        <f t="shared" si="25"/>
        <v>3872</v>
      </c>
      <c r="J59" s="25"/>
      <c r="K59" s="23" t="s">
        <v>83</v>
      </c>
      <c r="L59" s="24"/>
      <c r="M59" s="24"/>
      <c r="N59" s="24"/>
      <c r="O59" s="24"/>
      <c r="P59" s="24"/>
      <c r="Q59" s="24"/>
      <c r="R59" s="26"/>
      <c r="S59" s="26"/>
      <c r="T59" s="24">
        <v>3872</v>
      </c>
      <c r="U59" s="24">
        <v>3872</v>
      </c>
      <c r="V59" s="26"/>
      <c r="W59" s="26"/>
      <c r="X59" s="24"/>
      <c r="Y59" s="24"/>
      <c r="Z59" s="25"/>
      <c r="AA59" s="23" t="s">
        <v>83</v>
      </c>
      <c r="AB59" s="18">
        <f t="shared" si="67"/>
        <v>0</v>
      </c>
      <c r="AC59" s="18">
        <f t="shared" si="67"/>
        <v>0</v>
      </c>
      <c r="AD59" s="18">
        <f t="shared" si="71"/>
        <v>0</v>
      </c>
      <c r="AE59" s="18">
        <f t="shared" si="71"/>
        <v>0</v>
      </c>
      <c r="AF59" s="18">
        <f t="shared" si="72"/>
        <v>0</v>
      </c>
      <c r="AG59" s="18">
        <f t="shared" si="72"/>
        <v>0</v>
      </c>
      <c r="AH59" s="26"/>
      <c r="AI59" s="26"/>
      <c r="AJ59" s="24">
        <v>3872</v>
      </c>
      <c r="AK59" s="24">
        <v>3872</v>
      </c>
      <c r="AL59" s="26"/>
      <c r="AM59" s="26"/>
      <c r="AN59" s="27"/>
      <c r="AO59" s="18">
        <f t="shared" si="68"/>
        <v>3872</v>
      </c>
      <c r="AP59" s="25"/>
      <c r="AR59" s="18">
        <f t="shared" si="0"/>
        <v>0</v>
      </c>
      <c r="AS59" s="18">
        <f t="shared" si="15"/>
        <v>0</v>
      </c>
      <c r="AT59" s="18">
        <f t="shared" si="2"/>
        <v>0</v>
      </c>
      <c r="AU59" s="18">
        <f t="shared" si="16"/>
        <v>0</v>
      </c>
      <c r="AV59" s="18">
        <f t="shared" si="4"/>
        <v>0</v>
      </c>
      <c r="AW59" s="18">
        <f t="shared" si="5"/>
        <v>0</v>
      </c>
      <c r="AX59" s="26"/>
      <c r="AY59" s="26"/>
      <c r="AZ59" s="24">
        <v>3872</v>
      </c>
      <c r="BA59" s="24">
        <v>3872</v>
      </c>
      <c r="BB59" s="26"/>
      <c r="BC59" s="26"/>
      <c r="BD59" s="18">
        <f t="shared" si="28"/>
        <v>3872</v>
      </c>
      <c r="BE59" s="18">
        <f t="shared" si="29"/>
        <v>3872</v>
      </c>
      <c r="BF59" s="25"/>
      <c r="BG59" s="23" t="s">
        <v>83</v>
      </c>
      <c r="BH59" s="18">
        <f t="shared" si="69"/>
        <v>0</v>
      </c>
      <c r="BI59" s="18">
        <f t="shared" si="69"/>
        <v>0</v>
      </c>
      <c r="BJ59" s="18">
        <f t="shared" si="73"/>
        <v>0</v>
      </c>
      <c r="BK59" s="18">
        <f t="shared" si="73"/>
        <v>0</v>
      </c>
      <c r="BL59" s="18">
        <f t="shared" si="74"/>
        <v>0</v>
      </c>
      <c r="BM59" s="18">
        <f t="shared" si="74"/>
        <v>0</v>
      </c>
      <c r="BN59" s="26"/>
      <c r="BO59" s="26"/>
      <c r="BP59" s="24">
        <v>3872</v>
      </c>
      <c r="BQ59" s="24">
        <v>3872</v>
      </c>
      <c r="BR59" s="26"/>
      <c r="BS59" s="26"/>
      <c r="BT59" s="27"/>
      <c r="BU59" s="18">
        <f t="shared" si="70"/>
        <v>3872</v>
      </c>
      <c r="BV59" s="25"/>
      <c r="BW59" s="23" t="s">
        <v>83</v>
      </c>
      <c r="CB59" s="18">
        <f t="shared" si="32"/>
        <v>0</v>
      </c>
      <c r="CC59" s="18">
        <f t="shared" si="33"/>
        <v>0</v>
      </c>
      <c r="CD59" s="323"/>
      <c r="CE59" s="323"/>
      <c r="CF59" s="24">
        <v>3872</v>
      </c>
      <c r="CG59" s="24">
        <v>3872</v>
      </c>
      <c r="CH59" s="323"/>
      <c r="CI59" s="323"/>
      <c r="CJ59" s="18">
        <f t="shared" si="34"/>
        <v>3872</v>
      </c>
      <c r="CK59" s="18">
        <f t="shared" si="35"/>
        <v>3872</v>
      </c>
      <c r="CL59" s="323"/>
      <c r="CM59" s="23" t="s">
        <v>83</v>
      </c>
      <c r="CR59" s="18">
        <f>$E59</f>
        <v>0</v>
      </c>
      <c r="CS59" s="18">
        <f t="shared" si="36"/>
        <v>0</v>
      </c>
      <c r="CT59" s="323"/>
      <c r="CU59" s="323"/>
      <c r="CV59" s="24">
        <v>3872</v>
      </c>
      <c r="CW59" s="24">
        <v>3872</v>
      </c>
      <c r="CX59" s="323"/>
      <c r="CY59" s="323"/>
      <c r="DB59" s="323"/>
      <c r="DC59" s="23" t="s">
        <v>83</v>
      </c>
      <c r="DH59" s="18">
        <f>$E59</f>
        <v>0</v>
      </c>
      <c r="DI59" s="18">
        <f t="shared" si="37"/>
        <v>0</v>
      </c>
      <c r="DJ59" s="323"/>
      <c r="DK59" s="323"/>
      <c r="DL59" s="24">
        <v>3872</v>
      </c>
      <c r="DM59" s="24">
        <v>3872</v>
      </c>
      <c r="DN59" s="323"/>
      <c r="DO59" s="323"/>
      <c r="DP59" s="16">
        <f t="shared" si="38"/>
        <v>3872</v>
      </c>
      <c r="DQ59" s="16">
        <f t="shared" si="39"/>
        <v>3872</v>
      </c>
      <c r="DR59" s="323"/>
      <c r="DS59" s="23" t="s">
        <v>83</v>
      </c>
      <c r="DX59" s="18">
        <f>$E59</f>
        <v>0</v>
      </c>
      <c r="DY59" s="18">
        <f t="shared" si="40"/>
        <v>0</v>
      </c>
      <c r="DZ59" s="323"/>
      <c r="EA59" s="323"/>
      <c r="EB59" s="24">
        <v>3872</v>
      </c>
      <c r="EC59" s="24">
        <v>3872</v>
      </c>
      <c r="ED59" s="323"/>
      <c r="EE59" s="323"/>
      <c r="EF59" s="16">
        <f t="shared" si="41"/>
        <v>3872</v>
      </c>
      <c r="EG59" s="16">
        <f t="shared" si="42"/>
        <v>3872</v>
      </c>
      <c r="EH59" s="323"/>
    </row>
    <row r="60" spans="1:138" s="23" customFormat="1" ht="14" hidden="1" customHeight="1" outlineLevel="1" x14ac:dyDescent="0.15">
      <c r="B60" s="23" t="s">
        <v>48</v>
      </c>
      <c r="C60" s="24"/>
      <c r="D60" s="24">
        <v>1145</v>
      </c>
      <c r="E60" s="24"/>
      <c r="F60" s="26"/>
      <c r="G60" s="24"/>
      <c r="H60" s="26"/>
      <c r="I60" s="18">
        <f t="shared" si="25"/>
        <v>1145</v>
      </c>
      <c r="J60" s="25"/>
      <c r="K60" s="23" t="s">
        <v>48</v>
      </c>
      <c r="L60" s="24"/>
      <c r="M60" s="24"/>
      <c r="N60" s="24">
        <v>1145</v>
      </c>
      <c r="O60" s="24"/>
      <c r="P60" s="24"/>
      <c r="Q60" s="24"/>
      <c r="R60" s="26"/>
      <c r="S60" s="26"/>
      <c r="T60" s="24"/>
      <c r="U60" s="24"/>
      <c r="V60" s="26"/>
      <c r="W60" s="26"/>
      <c r="X60" s="24"/>
      <c r="Y60" s="24"/>
      <c r="Z60" s="25"/>
      <c r="AA60" s="23" t="s">
        <v>48</v>
      </c>
      <c r="AB60" s="18">
        <f t="shared" si="67"/>
        <v>0</v>
      </c>
      <c r="AC60" s="18">
        <f t="shared" si="67"/>
        <v>0</v>
      </c>
      <c r="AD60" s="18">
        <f t="shared" si="71"/>
        <v>31.707692307692298</v>
      </c>
      <c r="AE60" s="18">
        <f t="shared" si="71"/>
        <v>37.432692307692299</v>
      </c>
      <c r="AF60" s="18">
        <f t="shared" si="72"/>
        <v>0</v>
      </c>
      <c r="AG60" s="18">
        <f t="shared" si="72"/>
        <v>0</v>
      </c>
      <c r="AH60" s="26"/>
      <c r="AI60" s="26"/>
      <c r="AJ60" s="24"/>
      <c r="AK60" s="24"/>
      <c r="AL60" s="26"/>
      <c r="AM60" s="26"/>
      <c r="AN60" s="27"/>
      <c r="AO60" s="18">
        <f t="shared" si="68"/>
        <v>69.14038461538459</v>
      </c>
      <c r="AP60" s="25"/>
      <c r="AR60" s="18">
        <f t="shared" si="0"/>
        <v>0</v>
      </c>
      <c r="AS60" s="18">
        <f t="shared" si="15"/>
        <v>0</v>
      </c>
      <c r="AT60" s="18">
        <v>1145</v>
      </c>
      <c r="AU60" s="18">
        <f t="shared" si="16"/>
        <v>37.432692307692299</v>
      </c>
      <c r="AV60" s="18">
        <f t="shared" si="4"/>
        <v>0</v>
      </c>
      <c r="AW60" s="18">
        <f t="shared" si="5"/>
        <v>0</v>
      </c>
      <c r="AX60" s="26"/>
      <c r="AY60" s="26"/>
      <c r="AZ60" s="24">
        <f t="shared" si="8"/>
        <v>0</v>
      </c>
      <c r="BA60" s="24">
        <f t="shared" si="9"/>
        <v>0</v>
      </c>
      <c r="BB60" s="26"/>
      <c r="BC60" s="26"/>
      <c r="BD60" s="18">
        <f t="shared" si="28"/>
        <v>1145</v>
      </c>
      <c r="BE60" s="18">
        <f t="shared" si="29"/>
        <v>37.432692307692299</v>
      </c>
      <c r="BF60" s="25"/>
      <c r="BG60" s="23" t="s">
        <v>48</v>
      </c>
      <c r="BH60" s="18">
        <f t="shared" si="69"/>
        <v>0</v>
      </c>
      <c r="BI60" s="18">
        <f t="shared" si="69"/>
        <v>0</v>
      </c>
      <c r="BJ60" s="18">
        <f t="shared" si="73"/>
        <v>31.707692307692298</v>
      </c>
      <c r="BK60" s="18">
        <f t="shared" si="73"/>
        <v>37.432692307692299</v>
      </c>
      <c r="BL60" s="18">
        <f t="shared" si="74"/>
        <v>0</v>
      </c>
      <c r="BM60" s="18">
        <f t="shared" si="74"/>
        <v>0</v>
      </c>
      <c r="BN60" s="26"/>
      <c r="BO60" s="26"/>
      <c r="BP60" s="24"/>
      <c r="BQ60" s="24"/>
      <c r="BR60" s="26"/>
      <c r="BS60" s="26"/>
      <c r="BT60" s="27"/>
      <c r="BU60" s="18">
        <f t="shared" si="70"/>
        <v>69.14038461538459</v>
      </c>
      <c r="BV60" s="25"/>
      <c r="BW60" s="23" t="s">
        <v>48</v>
      </c>
      <c r="BZ60" s="24">
        <v>1145</v>
      </c>
      <c r="CA60" s="24">
        <v>1145</v>
      </c>
      <c r="CB60" s="18">
        <f t="shared" si="32"/>
        <v>0</v>
      </c>
      <c r="CC60" s="18">
        <f t="shared" si="33"/>
        <v>0</v>
      </c>
      <c r="CD60" s="323"/>
      <c r="CE60" s="323"/>
      <c r="CH60" s="323"/>
      <c r="CI60" s="323"/>
      <c r="CJ60" s="18">
        <f t="shared" si="34"/>
        <v>1145</v>
      </c>
      <c r="CK60" s="18">
        <f t="shared" si="35"/>
        <v>1145</v>
      </c>
      <c r="CL60" s="323"/>
      <c r="CM60" s="23" t="s">
        <v>48</v>
      </c>
      <c r="CP60" s="24">
        <v>1145</v>
      </c>
      <c r="CQ60" s="24">
        <v>1145</v>
      </c>
      <c r="CR60" s="18">
        <f>$E60</f>
        <v>0</v>
      </c>
      <c r="CS60" s="18">
        <f t="shared" si="36"/>
        <v>0</v>
      </c>
      <c r="CT60" s="323"/>
      <c r="CU60" s="323"/>
      <c r="CX60" s="323"/>
      <c r="CY60" s="323"/>
      <c r="DB60" s="323"/>
      <c r="DC60" s="23" t="s">
        <v>48</v>
      </c>
      <c r="DF60" s="24">
        <v>1145</v>
      </c>
      <c r="DG60" s="24">
        <v>1145</v>
      </c>
      <c r="DH60" s="18">
        <f>$E60</f>
        <v>0</v>
      </c>
      <c r="DI60" s="18">
        <f t="shared" si="37"/>
        <v>0</v>
      </c>
      <c r="DJ60" s="323"/>
      <c r="DK60" s="323"/>
      <c r="DN60" s="323"/>
      <c r="DO60" s="323"/>
      <c r="DP60" s="16">
        <f t="shared" si="38"/>
        <v>1145</v>
      </c>
      <c r="DQ60" s="16">
        <f t="shared" si="39"/>
        <v>1145</v>
      </c>
      <c r="DR60" s="323"/>
      <c r="DS60" s="23" t="s">
        <v>48</v>
      </c>
      <c r="DV60" s="24">
        <v>1145</v>
      </c>
      <c r="DW60" s="24">
        <v>1145</v>
      </c>
      <c r="DX60" s="18">
        <f>$E60</f>
        <v>0</v>
      </c>
      <c r="DY60" s="18">
        <f t="shared" si="40"/>
        <v>0</v>
      </c>
      <c r="DZ60" s="323"/>
      <c r="EA60" s="323"/>
      <c r="ED60" s="323"/>
      <c r="EE60" s="323"/>
      <c r="EF60" s="16">
        <f t="shared" si="41"/>
        <v>1145</v>
      </c>
      <c r="EG60" s="16">
        <f t="shared" si="42"/>
        <v>1145</v>
      </c>
      <c r="EH60" s="323"/>
    </row>
    <row r="61" spans="1:138" s="23" customFormat="1" ht="14" hidden="1" customHeight="1" outlineLevel="1" x14ac:dyDescent="0.15">
      <c r="B61" s="23" t="s">
        <v>93</v>
      </c>
      <c r="C61" s="24"/>
      <c r="D61" s="24"/>
      <c r="E61" s="24"/>
      <c r="F61" s="26"/>
      <c r="G61" s="24"/>
      <c r="H61" s="26"/>
      <c r="I61" s="18">
        <f t="shared" si="25"/>
        <v>0</v>
      </c>
      <c r="J61" s="25"/>
      <c r="K61" s="23" t="s">
        <v>93</v>
      </c>
      <c r="L61" s="24"/>
      <c r="M61" s="24"/>
      <c r="N61" s="24"/>
      <c r="O61" s="24"/>
      <c r="P61" s="24"/>
      <c r="Q61" s="24"/>
      <c r="R61" s="26"/>
      <c r="S61" s="26"/>
      <c r="T61" s="24"/>
      <c r="U61" s="24"/>
      <c r="V61" s="26"/>
      <c r="W61" s="26"/>
      <c r="X61" s="24"/>
      <c r="Y61" s="24"/>
      <c r="Z61" s="25"/>
      <c r="AA61" s="23" t="s">
        <v>93</v>
      </c>
      <c r="AB61" s="18">
        <f t="shared" si="67"/>
        <v>0</v>
      </c>
      <c r="AC61" s="18">
        <f t="shared" si="67"/>
        <v>0</v>
      </c>
      <c r="AD61" s="18">
        <f t="shared" si="71"/>
        <v>0</v>
      </c>
      <c r="AE61" s="18">
        <f t="shared" si="71"/>
        <v>0</v>
      </c>
      <c r="AF61" s="18">
        <f t="shared" si="72"/>
        <v>0</v>
      </c>
      <c r="AG61" s="18">
        <f t="shared" si="72"/>
        <v>0</v>
      </c>
      <c r="AH61" s="26"/>
      <c r="AI61" s="26"/>
      <c r="AJ61" s="24"/>
      <c r="AK61" s="24"/>
      <c r="AL61" s="26"/>
      <c r="AM61" s="26"/>
      <c r="AN61" s="27"/>
      <c r="AO61" s="18">
        <f t="shared" si="68"/>
        <v>0</v>
      </c>
      <c r="AP61" s="25"/>
      <c r="AR61" s="18">
        <f t="shared" si="0"/>
        <v>0</v>
      </c>
      <c r="AS61" s="18">
        <f t="shared" si="15"/>
        <v>0</v>
      </c>
      <c r="AT61" s="18">
        <f t="shared" si="2"/>
        <v>0</v>
      </c>
      <c r="AU61" s="18">
        <f t="shared" si="16"/>
        <v>0</v>
      </c>
      <c r="AV61" s="18">
        <f t="shared" si="4"/>
        <v>0</v>
      </c>
      <c r="AW61" s="18">
        <f t="shared" si="5"/>
        <v>0</v>
      </c>
      <c r="AX61" s="26"/>
      <c r="AY61" s="26"/>
      <c r="AZ61" s="24">
        <f t="shared" si="8"/>
        <v>0</v>
      </c>
      <c r="BA61" s="24">
        <f t="shared" si="9"/>
        <v>0</v>
      </c>
      <c r="BB61" s="26"/>
      <c r="BC61" s="26"/>
      <c r="BD61" s="18">
        <f t="shared" si="28"/>
        <v>0</v>
      </c>
      <c r="BE61" s="18">
        <f t="shared" si="29"/>
        <v>0</v>
      </c>
      <c r="BF61" s="25"/>
      <c r="BG61" s="23" t="s">
        <v>93</v>
      </c>
      <c r="BH61" s="18">
        <f t="shared" si="69"/>
        <v>0</v>
      </c>
      <c r="BI61" s="18">
        <f t="shared" si="69"/>
        <v>0</v>
      </c>
      <c r="BJ61" s="18">
        <f t="shared" si="73"/>
        <v>0</v>
      </c>
      <c r="BK61" s="18">
        <f t="shared" si="73"/>
        <v>0</v>
      </c>
      <c r="BL61" s="18">
        <f t="shared" si="74"/>
        <v>0</v>
      </c>
      <c r="BM61" s="18">
        <f t="shared" si="74"/>
        <v>0</v>
      </c>
      <c r="BN61" s="26"/>
      <c r="BO61" s="26"/>
      <c r="BP61" s="24"/>
      <c r="BQ61" s="24"/>
      <c r="BR61" s="26"/>
      <c r="BS61" s="26"/>
      <c r="BT61" s="27"/>
      <c r="BU61" s="18">
        <f t="shared" si="70"/>
        <v>0</v>
      </c>
      <c r="BV61" s="25"/>
      <c r="BW61" s="23" t="s">
        <v>93</v>
      </c>
      <c r="CB61" s="18">
        <f t="shared" si="32"/>
        <v>0</v>
      </c>
      <c r="CC61" s="18">
        <f t="shared" si="33"/>
        <v>0</v>
      </c>
      <c r="CD61" s="323"/>
      <c r="CE61" s="323"/>
      <c r="CH61" s="323"/>
      <c r="CI61" s="323"/>
      <c r="CJ61" s="18">
        <f t="shared" si="34"/>
        <v>0</v>
      </c>
      <c r="CK61" s="18">
        <f t="shared" si="35"/>
        <v>0</v>
      </c>
      <c r="CL61" s="323"/>
      <c r="CM61" s="23" t="s">
        <v>93</v>
      </c>
      <c r="CR61" s="18">
        <f>$E61</f>
        <v>0</v>
      </c>
      <c r="CS61" s="18">
        <f t="shared" si="36"/>
        <v>0</v>
      </c>
      <c r="CT61" s="323"/>
      <c r="CU61" s="323"/>
      <c r="CX61" s="323"/>
      <c r="CY61" s="323"/>
      <c r="DB61" s="323"/>
      <c r="DC61" s="23" t="s">
        <v>93</v>
      </c>
      <c r="DH61" s="18">
        <f>$E61</f>
        <v>0</v>
      </c>
      <c r="DI61" s="18">
        <f t="shared" si="37"/>
        <v>0</v>
      </c>
      <c r="DJ61" s="323"/>
      <c r="DK61" s="323"/>
      <c r="DN61" s="323"/>
      <c r="DO61" s="323"/>
      <c r="DP61" s="16">
        <f t="shared" si="38"/>
        <v>0</v>
      </c>
      <c r="DQ61" s="16">
        <f t="shared" si="39"/>
        <v>0</v>
      </c>
      <c r="DR61" s="323"/>
      <c r="DS61" s="23" t="s">
        <v>93</v>
      </c>
      <c r="DX61" s="18">
        <f>$E61</f>
        <v>0</v>
      </c>
      <c r="DY61" s="18">
        <f t="shared" si="40"/>
        <v>0</v>
      </c>
      <c r="DZ61" s="323"/>
      <c r="EA61" s="323"/>
      <c r="ED61" s="323"/>
      <c r="EE61" s="323"/>
      <c r="EF61" s="16">
        <f t="shared" si="41"/>
        <v>0</v>
      </c>
      <c r="EG61" s="16">
        <f t="shared" si="42"/>
        <v>0</v>
      </c>
      <c r="EH61" s="323"/>
    </row>
    <row r="62" spans="1:138" s="23" customFormat="1" ht="14" hidden="1" customHeight="1" outlineLevel="1" x14ac:dyDescent="0.15">
      <c r="B62" s="23" t="s">
        <v>167</v>
      </c>
      <c r="C62" s="24"/>
      <c r="D62" s="24"/>
      <c r="E62" s="24"/>
      <c r="F62" s="26"/>
      <c r="G62" s="24"/>
      <c r="H62" s="26"/>
      <c r="I62" s="18">
        <f t="shared" si="25"/>
        <v>0</v>
      </c>
      <c r="J62" s="25"/>
      <c r="K62" s="23" t="s">
        <v>167</v>
      </c>
      <c r="L62" s="24"/>
      <c r="M62" s="24"/>
      <c r="N62" s="24"/>
      <c r="O62" s="24"/>
      <c r="P62" s="24"/>
      <c r="Q62" s="24"/>
      <c r="R62" s="26"/>
      <c r="S62" s="26"/>
      <c r="T62" s="24"/>
      <c r="U62" s="24"/>
      <c r="V62" s="26"/>
      <c r="W62" s="26"/>
      <c r="X62" s="24"/>
      <c r="Y62" s="24"/>
      <c r="Z62" s="25"/>
      <c r="AA62" s="23" t="s">
        <v>167</v>
      </c>
      <c r="AB62" s="18">
        <f t="shared" si="67"/>
        <v>0</v>
      </c>
      <c r="AC62" s="18">
        <f t="shared" si="67"/>
        <v>0</v>
      </c>
      <c r="AD62" s="18">
        <f t="shared" si="71"/>
        <v>0</v>
      </c>
      <c r="AE62" s="18">
        <f t="shared" si="71"/>
        <v>0</v>
      </c>
      <c r="AF62" s="18">
        <f t="shared" si="72"/>
        <v>0</v>
      </c>
      <c r="AG62" s="18">
        <f t="shared" si="72"/>
        <v>0</v>
      </c>
      <c r="AH62" s="26"/>
      <c r="AI62" s="26"/>
      <c r="AJ62" s="24"/>
      <c r="AK62" s="24"/>
      <c r="AL62" s="26"/>
      <c r="AM62" s="26"/>
      <c r="AN62" s="27"/>
      <c r="AO62" s="18">
        <f t="shared" si="68"/>
        <v>0</v>
      </c>
      <c r="AP62" s="25"/>
      <c r="AR62" s="18">
        <f t="shared" si="0"/>
        <v>0</v>
      </c>
      <c r="AS62" s="18">
        <f t="shared" si="15"/>
        <v>0</v>
      </c>
      <c r="AT62" s="18">
        <f t="shared" si="2"/>
        <v>0</v>
      </c>
      <c r="AU62" s="18">
        <f t="shared" si="16"/>
        <v>0</v>
      </c>
      <c r="AV62" s="18">
        <f t="shared" si="4"/>
        <v>0</v>
      </c>
      <c r="AW62" s="18">
        <f t="shared" si="5"/>
        <v>0</v>
      </c>
      <c r="AX62" s="26"/>
      <c r="AY62" s="26"/>
      <c r="AZ62" s="24">
        <f t="shared" si="8"/>
        <v>0</v>
      </c>
      <c r="BA62" s="24">
        <f t="shared" si="9"/>
        <v>0</v>
      </c>
      <c r="BB62" s="26"/>
      <c r="BC62" s="26"/>
      <c r="BD62" s="18">
        <f t="shared" si="28"/>
        <v>0</v>
      </c>
      <c r="BE62" s="18">
        <f t="shared" si="29"/>
        <v>0</v>
      </c>
      <c r="BF62" s="25"/>
      <c r="BG62" s="23" t="s">
        <v>167</v>
      </c>
      <c r="BH62" s="18">
        <f t="shared" si="69"/>
        <v>0</v>
      </c>
      <c r="BI62" s="18">
        <f t="shared" si="69"/>
        <v>0</v>
      </c>
      <c r="BJ62" s="18">
        <f t="shared" si="73"/>
        <v>0</v>
      </c>
      <c r="BK62" s="18">
        <f t="shared" si="73"/>
        <v>0</v>
      </c>
      <c r="BL62" s="18">
        <f t="shared" si="74"/>
        <v>0</v>
      </c>
      <c r="BM62" s="18">
        <f t="shared" si="74"/>
        <v>0</v>
      </c>
      <c r="BN62" s="26"/>
      <c r="BO62" s="26"/>
      <c r="BP62" s="24"/>
      <c r="BQ62" s="24"/>
      <c r="BR62" s="26"/>
      <c r="BS62" s="26"/>
      <c r="BT62" s="27"/>
      <c r="BU62" s="18">
        <f t="shared" si="70"/>
        <v>0</v>
      </c>
      <c r="BV62" s="25"/>
      <c r="BW62" s="23" t="s">
        <v>167</v>
      </c>
      <c r="CB62" s="18">
        <f t="shared" si="32"/>
        <v>0</v>
      </c>
      <c r="CC62" s="18">
        <f t="shared" si="33"/>
        <v>0</v>
      </c>
      <c r="CD62" s="323"/>
      <c r="CE62" s="323"/>
      <c r="CH62" s="323"/>
      <c r="CI62" s="323"/>
      <c r="CJ62" s="18">
        <f t="shared" si="34"/>
        <v>0</v>
      </c>
      <c r="CK62" s="18">
        <f t="shared" si="35"/>
        <v>0</v>
      </c>
      <c r="CL62" s="323"/>
      <c r="CM62" s="23" t="s">
        <v>167</v>
      </c>
      <c r="CR62" s="18">
        <f>$E62</f>
        <v>0</v>
      </c>
      <c r="CS62" s="18">
        <f t="shared" si="36"/>
        <v>0</v>
      </c>
      <c r="CT62" s="323"/>
      <c r="CU62" s="323"/>
      <c r="CX62" s="323"/>
      <c r="CY62" s="323"/>
      <c r="DB62" s="323"/>
      <c r="DC62" s="23" t="s">
        <v>167</v>
      </c>
      <c r="DH62" s="18">
        <f>$E62</f>
        <v>0</v>
      </c>
      <c r="DI62" s="18">
        <f t="shared" si="37"/>
        <v>0</v>
      </c>
      <c r="DJ62" s="323"/>
      <c r="DK62" s="323"/>
      <c r="DN62" s="323"/>
      <c r="DO62" s="323"/>
      <c r="DP62" s="16">
        <f t="shared" si="38"/>
        <v>0</v>
      </c>
      <c r="DQ62" s="16">
        <f t="shared" si="39"/>
        <v>0</v>
      </c>
      <c r="DR62" s="323"/>
      <c r="DS62" s="23" t="s">
        <v>167</v>
      </c>
      <c r="DX62" s="18">
        <f>$E62</f>
        <v>0</v>
      </c>
      <c r="DY62" s="18">
        <f t="shared" si="40"/>
        <v>0</v>
      </c>
      <c r="DZ62" s="323"/>
      <c r="EA62" s="323"/>
      <c r="ED62" s="323"/>
      <c r="EE62" s="323"/>
      <c r="EF62" s="16">
        <f t="shared" si="41"/>
        <v>0</v>
      </c>
      <c r="EG62" s="16">
        <f t="shared" si="42"/>
        <v>0</v>
      </c>
      <c r="EH62" s="323"/>
    </row>
    <row r="63" spans="1:138" collapsed="1" x14ac:dyDescent="0.15">
      <c r="A63" s="3" t="s">
        <v>312</v>
      </c>
      <c r="C63" s="18">
        <f>SUM(C54:C62)</f>
        <v>37285</v>
      </c>
      <c r="D63" s="18">
        <f t="shared" ref="D63:G63" si="75">SUM(D54:D62)</f>
        <v>33188</v>
      </c>
      <c r="E63" s="18">
        <f t="shared" si="75"/>
        <v>11195</v>
      </c>
      <c r="F63" s="17"/>
      <c r="G63" s="18">
        <f t="shared" si="75"/>
        <v>3872</v>
      </c>
      <c r="H63" s="17"/>
      <c r="I63" s="18">
        <f t="shared" si="25"/>
        <v>85540</v>
      </c>
      <c r="J63" s="16"/>
      <c r="L63" s="18">
        <f>(1-(L$7/$C$7))*0.25*($C63)</f>
        <v>272.46730769230714</v>
      </c>
      <c r="M63" s="18">
        <f>(1-(M$7/$C$7))*0.25*($C63)</f>
        <v>487.57307692307666</v>
      </c>
      <c r="N63" s="18">
        <f>(1-(N$7/$D$7))*0.25*($D63)</f>
        <v>242.5276923076909</v>
      </c>
      <c r="O63" s="18">
        <f>(1-(O$7/$D$7))*0.25*($D63)</f>
        <v>433.99692307692283</v>
      </c>
      <c r="P63" s="18">
        <f>(1-(P$7/$E$7))*0.25*($E63)</f>
        <v>251.61838942307665</v>
      </c>
      <c r="Q63" s="18">
        <f>(1-(Q$7/$E$7))*0.25*($E63)</f>
        <v>312.16826923076906</v>
      </c>
      <c r="R63" s="17"/>
      <c r="S63" s="17"/>
      <c r="T63" s="18">
        <f t="shared" ref="T63:U63" si="76">SUM(T54:T62)</f>
        <v>3872</v>
      </c>
      <c r="U63" s="18">
        <f t="shared" si="76"/>
        <v>3872</v>
      </c>
      <c r="V63" s="17"/>
      <c r="W63" s="17"/>
      <c r="X63" s="18">
        <f>SUM(L63,N63,P63,T63)</f>
        <v>4638.6133894230752</v>
      </c>
      <c r="Y63" s="18">
        <f>SUM(M63,O63,Q63,U63)</f>
        <v>5105.7382692307683</v>
      </c>
      <c r="Z63" s="16"/>
      <c r="AB63" s="18">
        <f>(1-(AB$7/$C$7))*0.25*($C63)</f>
        <v>1032.5076923076929</v>
      </c>
      <c r="AC63" s="18">
        <f t="shared" si="67"/>
        <v>1218.932692307691</v>
      </c>
      <c r="AD63" s="18">
        <f t="shared" si="71"/>
        <v>919.05230769230741</v>
      </c>
      <c r="AE63" s="18">
        <f t="shared" si="71"/>
        <v>1084.9923076923076</v>
      </c>
      <c r="AF63" s="18">
        <f t="shared" si="72"/>
        <v>465.56129807692298</v>
      </c>
      <c r="AG63" s="18">
        <f t="shared" si="72"/>
        <v>518.03786057692309</v>
      </c>
      <c r="AH63" s="17"/>
      <c r="AI63" s="17"/>
      <c r="AJ63" s="18">
        <f t="shared" ref="AJ63" si="77">SUM(AJ54:AJ62)</f>
        <v>3872</v>
      </c>
      <c r="AK63" s="18">
        <v>3872</v>
      </c>
      <c r="AL63" s="17"/>
      <c r="AM63" s="17"/>
      <c r="AN63" s="18">
        <f>SUM(AB63,AD63,AF63,AJ63)</f>
        <v>6289.1212980769233</v>
      </c>
      <c r="AO63" s="18">
        <f>SUM(AC63,AE63,AG63,AK63)</f>
        <v>6693.9628605769212</v>
      </c>
      <c r="AP63" s="16"/>
      <c r="AR63" s="18">
        <v>272.46730769230714</v>
      </c>
      <c r="AS63" s="18">
        <v>487.57307692307666</v>
      </c>
      <c r="AT63" s="18">
        <v>242.5276923076909</v>
      </c>
      <c r="AU63" s="18">
        <v>433.99692307692283</v>
      </c>
      <c r="AV63" s="18">
        <v>251.61838942307665</v>
      </c>
      <c r="AW63" s="18">
        <v>312.16826923076906</v>
      </c>
      <c r="AX63" s="17"/>
      <c r="AY63" s="17"/>
      <c r="AZ63" s="18">
        <v>3872</v>
      </c>
      <c r="BA63" s="18">
        <v>3872</v>
      </c>
      <c r="BB63" s="17"/>
      <c r="BC63" s="17"/>
      <c r="BD63" s="18">
        <f t="shared" si="28"/>
        <v>4638.6133894230752</v>
      </c>
      <c r="BE63" s="18">
        <f t="shared" si="29"/>
        <v>5105.7382692307683</v>
      </c>
      <c r="BF63" s="16"/>
      <c r="BH63" s="18">
        <f>(1-(BH$7/$C$7))*0.25*($C63)</f>
        <v>1032.5076923076929</v>
      </c>
      <c r="BI63" s="18">
        <f t="shared" si="69"/>
        <v>1218.932692307691</v>
      </c>
      <c r="BJ63" s="18">
        <f t="shared" si="73"/>
        <v>919.05230769230741</v>
      </c>
      <c r="BK63" s="18">
        <f t="shared" si="73"/>
        <v>1084.9923076923076</v>
      </c>
      <c r="BL63" s="18">
        <f t="shared" si="74"/>
        <v>465.56129807692298</v>
      </c>
      <c r="BM63" s="18">
        <f t="shared" si="74"/>
        <v>518.03786057692309</v>
      </c>
      <c r="BN63" s="17"/>
      <c r="BO63" s="17"/>
      <c r="BP63" s="18">
        <f t="shared" ref="BP63" si="78">SUM(BP54:BP62)</f>
        <v>3872</v>
      </c>
      <c r="BQ63" s="18">
        <v>3872</v>
      </c>
      <c r="BR63" s="17"/>
      <c r="BS63" s="17"/>
      <c r="BT63" s="18">
        <f>SUM(BH63,BJ63,BL63,BP63)</f>
        <v>6289.1212980769233</v>
      </c>
      <c r="BU63" s="18">
        <f>SUM(BI63,BK63,BM63,BQ63)</f>
        <v>6693.9628605769212</v>
      </c>
      <c r="BV63" s="16"/>
      <c r="BX63" s="18">
        <f>(1-(BX$7/$C$7))*0.25*($C63)</f>
        <v>-2442.1675</v>
      </c>
      <c r="BY63" s="18">
        <f>(1-(BY$7/$C$7))*0.25*($C63)</f>
        <v>-2162.5299999999997</v>
      </c>
      <c r="BZ63" s="18">
        <f>(1-(BZ$7/$D$7))*0.25*($D63)</f>
        <v>-2274.4949038461555</v>
      </c>
      <c r="CA63" s="18">
        <f>(1-(CA$7/$D$7))*0.25*($D63)</f>
        <v>-2023.1915384615384</v>
      </c>
      <c r="CB63" s="18">
        <f t="shared" si="32"/>
        <v>11195</v>
      </c>
      <c r="CC63" s="18">
        <f t="shared" si="33"/>
        <v>11195</v>
      </c>
      <c r="CD63" s="13"/>
      <c r="CE63" s="13"/>
      <c r="CF63" s="18">
        <f t="shared" ref="CF63:CG63" si="79">SUM(CF54:CF62)</f>
        <v>3872</v>
      </c>
      <c r="CG63" s="18">
        <f t="shared" si="79"/>
        <v>3872</v>
      </c>
      <c r="CH63" s="13"/>
      <c r="CI63" s="13"/>
      <c r="CJ63" s="18">
        <f t="shared" si="34"/>
        <v>10350.337596153844</v>
      </c>
      <c r="CK63" s="18">
        <f t="shared" si="35"/>
        <v>10881.278461538463</v>
      </c>
      <c r="CL63" s="13"/>
      <c r="CN63" s="18">
        <f>(1-(CN$7/$C$7))*0.25*($C63)</f>
        <v>-1454.1149999999993</v>
      </c>
      <c r="CO63" s="18">
        <f>(1-(CO$7/$C$7))*0.25*($C63)</f>
        <v>-1211.7625000000012</v>
      </c>
      <c r="CP63" s="18">
        <f>(1-(CP$7/$D$7))*0.25*($D63)</f>
        <v>-1386.5563461538457</v>
      </c>
      <c r="CQ63" s="18">
        <f>(1-(CQ$7/$D$7))*0.25*($D63)</f>
        <v>-1168.7600961538467</v>
      </c>
      <c r="CR63" s="18">
        <f>$E63</f>
        <v>11195</v>
      </c>
      <c r="CS63" s="18">
        <f t="shared" si="36"/>
        <v>11195</v>
      </c>
      <c r="CT63" s="13"/>
      <c r="CU63" s="13"/>
      <c r="CV63" s="18">
        <f t="shared" ref="CV63:CW63" si="80">SUM(CV54:CV62)</f>
        <v>3872</v>
      </c>
      <c r="CW63" s="18">
        <f t="shared" si="80"/>
        <v>3872</v>
      </c>
      <c r="CX63" s="13"/>
      <c r="CY63" s="13"/>
      <c r="CZ63" s="18">
        <f>SUM(CN63,CP63,CR63,CV63)</f>
        <v>12226.328653846154</v>
      </c>
      <c r="DA63" s="18">
        <f>SUM(CO63,CQ63,CS63,CW63)</f>
        <v>12686.477403846151</v>
      </c>
      <c r="DB63" s="13"/>
      <c r="DD63" s="18">
        <f>(1-(DD$7/$C$7))*0.25*($C63)</f>
        <v>-2442.1675</v>
      </c>
      <c r="DE63" s="18">
        <f>(1-(DE$7/$C$7))*0.25*($C63)</f>
        <v>-2162.5299999999997</v>
      </c>
      <c r="DF63" s="18">
        <f>(1-(DF$7/$D$7))*0.25*($D63)</f>
        <v>-2274.4949038461555</v>
      </c>
      <c r="DG63" s="18">
        <f>(1-(DG$7/$D$7))*0.25*($D63)</f>
        <v>-2023.1915384615384</v>
      </c>
      <c r="DH63" s="18">
        <f>$E63</f>
        <v>11195</v>
      </c>
      <c r="DI63" s="18">
        <f t="shared" si="37"/>
        <v>11195</v>
      </c>
      <c r="DJ63" s="13"/>
      <c r="DK63" s="13"/>
      <c r="DL63" s="18">
        <f t="shared" ref="DL63:DM63" si="81">SUM(DL54:DL62)</f>
        <v>3872</v>
      </c>
      <c r="DM63" s="18">
        <f t="shared" si="81"/>
        <v>3872</v>
      </c>
      <c r="DN63" s="13"/>
      <c r="DO63" s="13"/>
      <c r="DP63" s="16">
        <f t="shared" si="38"/>
        <v>10350.337596153844</v>
      </c>
      <c r="DQ63" s="16">
        <f t="shared" si="39"/>
        <v>10881.278461538463</v>
      </c>
      <c r="DR63" s="13"/>
      <c r="DT63" s="18">
        <f>(1-(DT$7/$C$7))*0.25*($C63)</f>
        <v>-1454.1149999999993</v>
      </c>
      <c r="DU63" s="18">
        <f>(1-(DU$7/$C$7))*0.25*($C63)</f>
        <v>-1211.7625000000012</v>
      </c>
      <c r="DV63" s="18">
        <f>(1-(DV$7/$D$7))*0.25*($D63)</f>
        <v>-1386.5563461538457</v>
      </c>
      <c r="DW63" s="18">
        <f>(1-(DW$7/$D$7))*0.25*($D63)</f>
        <v>-1168.7600961538467</v>
      </c>
      <c r="DX63" s="18">
        <f>$E63</f>
        <v>11195</v>
      </c>
      <c r="DY63" s="18">
        <f t="shared" si="40"/>
        <v>11195</v>
      </c>
      <c r="DZ63" s="13"/>
      <c r="EA63" s="13"/>
      <c r="EB63" s="18">
        <f t="shared" ref="EB63:EC63" si="82">SUM(EB54:EB62)</f>
        <v>3872</v>
      </c>
      <c r="EC63" s="18">
        <f t="shared" si="82"/>
        <v>3872</v>
      </c>
      <c r="ED63" s="13"/>
      <c r="EE63" s="13"/>
      <c r="EF63" s="16">
        <f t="shared" si="41"/>
        <v>12226.328653846154</v>
      </c>
      <c r="EG63" s="16">
        <f t="shared" si="42"/>
        <v>12686.477403846151</v>
      </c>
      <c r="EH63" s="13"/>
    </row>
    <row r="64" spans="1:138" s="29" customFormat="1" ht="14" hidden="1" customHeight="1" outlineLevel="1" x14ac:dyDescent="0.15">
      <c r="A64" s="29" t="s">
        <v>313</v>
      </c>
      <c r="B64" s="29" t="s">
        <v>132</v>
      </c>
      <c r="C64" s="30"/>
      <c r="D64" s="30"/>
      <c r="E64" s="30"/>
      <c r="F64" s="17"/>
      <c r="G64" s="30"/>
      <c r="H64" s="17"/>
      <c r="I64" s="18">
        <f t="shared" si="25"/>
        <v>0</v>
      </c>
      <c r="J64" s="16"/>
      <c r="K64" s="29" t="s">
        <v>132</v>
      </c>
      <c r="L64" s="30"/>
      <c r="M64" s="30"/>
      <c r="N64" s="30"/>
      <c r="O64" s="30"/>
      <c r="P64" s="30"/>
      <c r="Q64" s="30"/>
      <c r="R64" s="17"/>
      <c r="S64" s="17"/>
      <c r="T64" s="30"/>
      <c r="U64" s="30"/>
      <c r="V64" s="17"/>
      <c r="W64" s="17"/>
      <c r="X64" s="30"/>
      <c r="Y64" s="30"/>
      <c r="Z64" s="16"/>
      <c r="AA64" s="29" t="s">
        <v>132</v>
      </c>
      <c r="AB64" s="30"/>
      <c r="AC64" s="30"/>
      <c r="AD64" s="30"/>
      <c r="AE64" s="30"/>
      <c r="AF64" s="30"/>
      <c r="AG64" s="30"/>
      <c r="AH64" s="17"/>
      <c r="AI64" s="17"/>
      <c r="AJ64" s="30"/>
      <c r="AK64" s="30"/>
      <c r="AL64" s="17"/>
      <c r="AM64" s="17"/>
      <c r="AN64" s="18"/>
      <c r="AO64" s="18">
        <f t="shared" ref="AO64:AO74" si="83">SUM(AB64:AJ64)</f>
        <v>0</v>
      </c>
      <c r="AP64" s="16"/>
      <c r="AR64" s="30">
        <f t="shared" si="0"/>
        <v>0</v>
      </c>
      <c r="AS64" s="30">
        <f t="shared" si="15"/>
        <v>0</v>
      </c>
      <c r="AT64" s="30">
        <f t="shared" si="2"/>
        <v>0</v>
      </c>
      <c r="AU64" s="30">
        <f t="shared" si="16"/>
        <v>0</v>
      </c>
      <c r="AV64" s="30">
        <f t="shared" si="4"/>
        <v>0</v>
      </c>
      <c r="AW64" s="30">
        <f t="shared" si="5"/>
        <v>0</v>
      </c>
      <c r="AX64" s="17"/>
      <c r="AY64" s="17"/>
      <c r="AZ64" s="30">
        <f t="shared" si="8"/>
        <v>0</v>
      </c>
      <c r="BA64" s="30">
        <f t="shared" si="9"/>
        <v>0</v>
      </c>
      <c r="BB64" s="17"/>
      <c r="BC64" s="17"/>
      <c r="BD64" s="18">
        <f t="shared" si="28"/>
        <v>0</v>
      </c>
      <c r="BE64" s="18">
        <f t="shared" si="29"/>
        <v>0</v>
      </c>
      <c r="BF64" s="16"/>
      <c r="BG64" s="29" t="s">
        <v>132</v>
      </c>
      <c r="BH64" s="30"/>
      <c r="BI64" s="30"/>
      <c r="BJ64" s="30"/>
      <c r="BK64" s="30"/>
      <c r="BL64" s="30"/>
      <c r="BM64" s="30"/>
      <c r="BN64" s="17"/>
      <c r="BO64" s="17"/>
      <c r="BP64" s="30"/>
      <c r="BQ64" s="30"/>
      <c r="BR64" s="17"/>
      <c r="BS64" s="17"/>
      <c r="BT64" s="18"/>
      <c r="BU64" s="18">
        <f t="shared" ref="BU64:BU74" si="84">SUM(BH64:BP64)</f>
        <v>0</v>
      </c>
      <c r="BV64" s="16"/>
      <c r="BW64" s="29" t="s">
        <v>132</v>
      </c>
      <c r="CB64" s="18">
        <f t="shared" si="32"/>
        <v>0</v>
      </c>
      <c r="CC64" s="18">
        <f t="shared" si="33"/>
        <v>0</v>
      </c>
      <c r="CD64" s="13"/>
      <c r="CE64" s="13"/>
      <c r="CH64" s="13"/>
      <c r="CI64" s="13"/>
      <c r="CJ64" s="18">
        <f t="shared" si="34"/>
        <v>0</v>
      </c>
      <c r="CK64" s="18">
        <f t="shared" si="35"/>
        <v>0</v>
      </c>
      <c r="CL64" s="13"/>
      <c r="CM64" s="29" t="s">
        <v>132</v>
      </c>
      <c r="CR64" s="18">
        <f>$E64</f>
        <v>0</v>
      </c>
      <c r="CS64" s="18">
        <f t="shared" si="36"/>
        <v>0</v>
      </c>
      <c r="CT64" s="13"/>
      <c r="CU64" s="13"/>
      <c r="CX64" s="13"/>
      <c r="CY64" s="13"/>
      <c r="DB64" s="13"/>
      <c r="DC64" s="29" t="s">
        <v>132</v>
      </c>
      <c r="DH64" s="18">
        <f>$E64</f>
        <v>0</v>
      </c>
      <c r="DI64" s="18">
        <f t="shared" si="37"/>
        <v>0</v>
      </c>
      <c r="DJ64" s="13"/>
      <c r="DK64" s="13"/>
      <c r="DN64" s="13"/>
      <c r="DO64" s="13"/>
      <c r="DP64" s="16">
        <f t="shared" si="38"/>
        <v>0</v>
      </c>
      <c r="DQ64" s="16">
        <f t="shared" si="39"/>
        <v>0</v>
      </c>
      <c r="DR64" s="13"/>
      <c r="DS64" s="29" t="s">
        <v>132</v>
      </c>
      <c r="DX64" s="18">
        <f>$E64</f>
        <v>0</v>
      </c>
      <c r="DY64" s="18">
        <f t="shared" si="40"/>
        <v>0</v>
      </c>
      <c r="DZ64" s="13"/>
      <c r="EA64" s="13"/>
      <c r="ED64" s="13"/>
      <c r="EE64" s="13"/>
      <c r="EF64" s="16">
        <f t="shared" si="41"/>
        <v>0</v>
      </c>
      <c r="EG64" s="16">
        <f t="shared" si="42"/>
        <v>0</v>
      </c>
      <c r="EH64" s="13"/>
    </row>
    <row r="65" spans="1:138" s="29" customFormat="1" ht="14" hidden="1" customHeight="1" outlineLevel="1" x14ac:dyDescent="0.15">
      <c r="B65" s="29" t="s">
        <v>171</v>
      </c>
      <c r="C65" s="30"/>
      <c r="D65" s="30"/>
      <c r="E65" s="30"/>
      <c r="F65" s="17"/>
      <c r="G65" s="30"/>
      <c r="H65" s="17"/>
      <c r="I65" s="18">
        <f t="shared" si="25"/>
        <v>0</v>
      </c>
      <c r="J65" s="16"/>
      <c r="K65" s="29" t="s">
        <v>171</v>
      </c>
      <c r="L65" s="30"/>
      <c r="M65" s="30"/>
      <c r="N65" s="30"/>
      <c r="O65" s="30"/>
      <c r="P65" s="30"/>
      <c r="Q65" s="30"/>
      <c r="R65" s="17"/>
      <c r="S65" s="17"/>
      <c r="T65" s="30"/>
      <c r="U65" s="30"/>
      <c r="V65" s="17"/>
      <c r="W65" s="17"/>
      <c r="X65" s="30"/>
      <c r="Y65" s="30"/>
      <c r="Z65" s="16"/>
      <c r="AA65" s="29" t="s">
        <v>171</v>
      </c>
      <c r="AB65" s="30"/>
      <c r="AC65" s="30"/>
      <c r="AD65" s="30"/>
      <c r="AE65" s="30"/>
      <c r="AF65" s="30"/>
      <c r="AG65" s="30"/>
      <c r="AH65" s="17"/>
      <c r="AI65" s="17"/>
      <c r="AJ65" s="30"/>
      <c r="AK65" s="30"/>
      <c r="AL65" s="17"/>
      <c r="AM65" s="17"/>
      <c r="AN65" s="18"/>
      <c r="AO65" s="18">
        <f t="shared" si="83"/>
        <v>0</v>
      </c>
      <c r="AP65" s="16"/>
      <c r="AR65" s="30">
        <f t="shared" si="0"/>
        <v>0</v>
      </c>
      <c r="AS65" s="30">
        <f t="shared" si="15"/>
        <v>0</v>
      </c>
      <c r="AT65" s="30">
        <f t="shared" si="2"/>
        <v>0</v>
      </c>
      <c r="AU65" s="30">
        <f t="shared" si="16"/>
        <v>0</v>
      </c>
      <c r="AV65" s="30">
        <f t="shared" si="4"/>
        <v>0</v>
      </c>
      <c r="AW65" s="30">
        <f t="shared" si="5"/>
        <v>0</v>
      </c>
      <c r="AX65" s="17"/>
      <c r="AY65" s="17"/>
      <c r="AZ65" s="30">
        <f t="shared" si="8"/>
        <v>0</v>
      </c>
      <c r="BA65" s="30">
        <f t="shared" si="9"/>
        <v>0</v>
      </c>
      <c r="BB65" s="17"/>
      <c r="BC65" s="17"/>
      <c r="BD65" s="18">
        <f t="shared" si="28"/>
        <v>0</v>
      </c>
      <c r="BE65" s="18">
        <f t="shared" si="29"/>
        <v>0</v>
      </c>
      <c r="BF65" s="16"/>
      <c r="BG65" s="29" t="s">
        <v>171</v>
      </c>
      <c r="BH65" s="30"/>
      <c r="BI65" s="30"/>
      <c r="BJ65" s="30"/>
      <c r="BK65" s="30"/>
      <c r="BL65" s="30"/>
      <c r="BM65" s="30"/>
      <c r="BN65" s="17"/>
      <c r="BO65" s="17"/>
      <c r="BP65" s="30"/>
      <c r="BQ65" s="30"/>
      <c r="BR65" s="17"/>
      <c r="BS65" s="17"/>
      <c r="BT65" s="18"/>
      <c r="BU65" s="18">
        <f t="shared" si="84"/>
        <v>0</v>
      </c>
      <c r="BV65" s="16"/>
      <c r="BW65" s="29" t="s">
        <v>171</v>
      </c>
      <c r="CB65" s="18">
        <f t="shared" si="32"/>
        <v>0</v>
      </c>
      <c r="CC65" s="18">
        <f t="shared" si="33"/>
        <v>0</v>
      </c>
      <c r="CD65" s="13"/>
      <c r="CE65" s="13"/>
      <c r="CH65" s="13"/>
      <c r="CI65" s="13"/>
      <c r="CJ65" s="18">
        <f t="shared" si="34"/>
        <v>0</v>
      </c>
      <c r="CK65" s="18">
        <f t="shared" si="35"/>
        <v>0</v>
      </c>
      <c r="CL65" s="13"/>
      <c r="CM65" s="29" t="s">
        <v>171</v>
      </c>
      <c r="CR65" s="18">
        <f>$E65</f>
        <v>0</v>
      </c>
      <c r="CS65" s="18">
        <f t="shared" si="36"/>
        <v>0</v>
      </c>
      <c r="CT65" s="13"/>
      <c r="CU65" s="13"/>
      <c r="CX65" s="13"/>
      <c r="CY65" s="13"/>
      <c r="DB65" s="13"/>
      <c r="DC65" s="29" t="s">
        <v>171</v>
      </c>
      <c r="DH65" s="18">
        <f>$E65</f>
        <v>0</v>
      </c>
      <c r="DI65" s="18">
        <f t="shared" si="37"/>
        <v>0</v>
      </c>
      <c r="DJ65" s="13"/>
      <c r="DK65" s="13"/>
      <c r="DN65" s="13"/>
      <c r="DO65" s="13"/>
      <c r="DP65" s="16">
        <f t="shared" si="38"/>
        <v>0</v>
      </c>
      <c r="DQ65" s="16">
        <f t="shared" si="39"/>
        <v>0</v>
      </c>
      <c r="DR65" s="13"/>
      <c r="DS65" s="29" t="s">
        <v>171</v>
      </c>
      <c r="DX65" s="18">
        <f>$E65</f>
        <v>0</v>
      </c>
      <c r="DY65" s="18">
        <f t="shared" si="40"/>
        <v>0</v>
      </c>
      <c r="DZ65" s="13"/>
      <c r="EA65" s="13"/>
      <c r="ED65" s="13"/>
      <c r="EE65" s="13"/>
      <c r="EF65" s="16">
        <f t="shared" si="41"/>
        <v>0</v>
      </c>
      <c r="EG65" s="16">
        <f t="shared" si="42"/>
        <v>0</v>
      </c>
      <c r="EH65" s="13"/>
    </row>
    <row r="66" spans="1:138" s="29" customFormat="1" ht="14" hidden="1" customHeight="1" outlineLevel="1" x14ac:dyDescent="0.15">
      <c r="B66" s="29" t="s">
        <v>21</v>
      </c>
      <c r="C66" s="30">
        <v>462</v>
      </c>
      <c r="D66" s="30"/>
      <c r="E66" s="30"/>
      <c r="F66" s="17"/>
      <c r="G66" s="30"/>
      <c r="H66" s="17"/>
      <c r="I66" s="18">
        <f t="shared" si="25"/>
        <v>462</v>
      </c>
      <c r="J66" s="16"/>
      <c r="K66" s="29" t="s">
        <v>21</v>
      </c>
      <c r="L66" s="30">
        <v>462</v>
      </c>
      <c r="M66" s="30"/>
      <c r="N66" s="30"/>
      <c r="O66" s="30"/>
      <c r="P66" s="30"/>
      <c r="Q66" s="30"/>
      <c r="R66" s="17"/>
      <c r="S66" s="17"/>
      <c r="T66" s="30"/>
      <c r="U66" s="30"/>
      <c r="V66" s="17"/>
      <c r="W66" s="17"/>
      <c r="X66" s="30"/>
      <c r="Y66" s="30"/>
      <c r="Z66" s="16"/>
      <c r="AA66" s="29" t="s">
        <v>21</v>
      </c>
      <c r="AB66" s="30">
        <v>462</v>
      </c>
      <c r="AC66" s="30"/>
      <c r="AD66" s="30"/>
      <c r="AE66" s="30"/>
      <c r="AF66" s="30"/>
      <c r="AG66" s="30"/>
      <c r="AH66" s="17"/>
      <c r="AI66" s="17"/>
      <c r="AJ66" s="30"/>
      <c r="AK66" s="30"/>
      <c r="AL66" s="17"/>
      <c r="AM66" s="17"/>
      <c r="AN66" s="18"/>
      <c r="AO66" s="18">
        <f t="shared" si="83"/>
        <v>462</v>
      </c>
      <c r="AP66" s="16"/>
      <c r="AR66" s="30">
        <v>462</v>
      </c>
      <c r="AS66" s="30">
        <f t="shared" si="15"/>
        <v>0</v>
      </c>
      <c r="AT66" s="30">
        <f t="shared" ref="AT66:AT124" si="85">AD66</f>
        <v>0</v>
      </c>
      <c r="AU66" s="30">
        <f t="shared" si="16"/>
        <v>0</v>
      </c>
      <c r="AV66" s="30">
        <f t="shared" ref="AV66:AV124" si="86">AF66</f>
        <v>0</v>
      </c>
      <c r="AW66" s="30">
        <f t="shared" ref="AW66:AW124" si="87">AG66</f>
        <v>0</v>
      </c>
      <c r="AX66" s="17"/>
      <c r="AY66" s="17"/>
      <c r="AZ66" s="30">
        <f t="shared" ref="AZ66:AZ124" si="88">AJ66</f>
        <v>0</v>
      </c>
      <c r="BA66" s="30">
        <f t="shared" ref="BA66:BA124" si="89">AK66</f>
        <v>0</v>
      </c>
      <c r="BB66" s="17"/>
      <c r="BC66" s="17"/>
      <c r="BD66" s="18">
        <f t="shared" si="28"/>
        <v>462</v>
      </c>
      <c r="BE66" s="18">
        <f t="shared" si="29"/>
        <v>0</v>
      </c>
      <c r="BF66" s="16"/>
      <c r="BG66" s="29" t="s">
        <v>21</v>
      </c>
      <c r="BH66" s="30">
        <v>462</v>
      </c>
      <c r="BI66" s="30"/>
      <c r="BJ66" s="30"/>
      <c r="BK66" s="30"/>
      <c r="BL66" s="30"/>
      <c r="BM66" s="30"/>
      <c r="BN66" s="17"/>
      <c r="BO66" s="17"/>
      <c r="BP66" s="30"/>
      <c r="BQ66" s="30"/>
      <c r="BR66" s="17"/>
      <c r="BS66" s="17"/>
      <c r="BT66" s="18"/>
      <c r="BU66" s="18">
        <f t="shared" si="84"/>
        <v>462</v>
      </c>
      <c r="BV66" s="16"/>
      <c r="BW66" s="29" t="s">
        <v>21</v>
      </c>
      <c r="BX66" s="30">
        <v>462</v>
      </c>
      <c r="BY66" s="30">
        <v>462</v>
      </c>
      <c r="CB66" s="18">
        <f t="shared" si="32"/>
        <v>0</v>
      </c>
      <c r="CC66" s="18">
        <f t="shared" si="33"/>
        <v>0</v>
      </c>
      <c r="CD66" s="13"/>
      <c r="CE66" s="13"/>
      <c r="CH66" s="13"/>
      <c r="CI66" s="13"/>
      <c r="CJ66" s="18">
        <f t="shared" si="34"/>
        <v>462</v>
      </c>
      <c r="CK66" s="18">
        <f t="shared" si="35"/>
        <v>462</v>
      </c>
      <c r="CL66" s="13"/>
      <c r="CM66" s="29" t="s">
        <v>21</v>
      </c>
      <c r="CN66" s="30">
        <v>462</v>
      </c>
      <c r="CO66" s="30">
        <v>462</v>
      </c>
      <c r="CR66" s="18">
        <f>$E66</f>
        <v>0</v>
      </c>
      <c r="CS66" s="18">
        <f t="shared" si="36"/>
        <v>0</v>
      </c>
      <c r="CT66" s="13"/>
      <c r="CU66" s="13"/>
      <c r="CX66" s="13"/>
      <c r="CY66" s="13"/>
      <c r="DB66" s="13"/>
      <c r="DC66" s="29" t="s">
        <v>21</v>
      </c>
      <c r="DD66" s="30">
        <v>462</v>
      </c>
      <c r="DE66" s="30">
        <v>462</v>
      </c>
      <c r="DH66" s="18">
        <f>$E66</f>
        <v>0</v>
      </c>
      <c r="DI66" s="18">
        <f t="shared" si="37"/>
        <v>0</v>
      </c>
      <c r="DJ66" s="13"/>
      <c r="DK66" s="13"/>
      <c r="DN66" s="13"/>
      <c r="DO66" s="13"/>
      <c r="DP66" s="16">
        <f t="shared" si="38"/>
        <v>462</v>
      </c>
      <c r="DQ66" s="16">
        <f t="shared" si="39"/>
        <v>462</v>
      </c>
      <c r="DR66" s="13"/>
      <c r="DS66" s="29" t="s">
        <v>21</v>
      </c>
      <c r="DT66" s="30">
        <v>462</v>
      </c>
      <c r="DU66" s="30">
        <v>462</v>
      </c>
      <c r="DX66" s="18">
        <f>$E66</f>
        <v>0</v>
      </c>
      <c r="DY66" s="18">
        <f t="shared" si="40"/>
        <v>0</v>
      </c>
      <c r="DZ66" s="13"/>
      <c r="EA66" s="13"/>
      <c r="ED66" s="13"/>
      <c r="EE66" s="13"/>
      <c r="EF66" s="16">
        <f t="shared" si="41"/>
        <v>462</v>
      </c>
      <c r="EG66" s="16">
        <f t="shared" si="42"/>
        <v>462</v>
      </c>
      <c r="EH66" s="13"/>
    </row>
    <row r="67" spans="1:138" s="29" customFormat="1" ht="14" hidden="1" customHeight="1" outlineLevel="1" x14ac:dyDescent="0.15">
      <c r="B67" s="29" t="s">
        <v>220</v>
      </c>
      <c r="C67" s="30"/>
      <c r="D67" s="30"/>
      <c r="E67" s="30"/>
      <c r="F67" s="17"/>
      <c r="G67" s="30"/>
      <c r="H67" s="17"/>
      <c r="I67" s="18">
        <f t="shared" si="25"/>
        <v>0</v>
      </c>
      <c r="J67" s="16"/>
      <c r="K67" s="29" t="s">
        <v>220</v>
      </c>
      <c r="L67" s="30"/>
      <c r="M67" s="30"/>
      <c r="N67" s="30"/>
      <c r="O67" s="30"/>
      <c r="P67" s="30"/>
      <c r="Q67" s="30"/>
      <c r="R67" s="17"/>
      <c r="S67" s="17"/>
      <c r="T67" s="30"/>
      <c r="U67" s="30"/>
      <c r="V67" s="17"/>
      <c r="W67" s="17"/>
      <c r="X67" s="30"/>
      <c r="Y67" s="30"/>
      <c r="Z67" s="16"/>
      <c r="AA67" s="29" t="s">
        <v>220</v>
      </c>
      <c r="AB67" s="30"/>
      <c r="AC67" s="30"/>
      <c r="AD67" s="30"/>
      <c r="AE67" s="30"/>
      <c r="AF67" s="30"/>
      <c r="AG67" s="30"/>
      <c r="AH67" s="17"/>
      <c r="AI67" s="17"/>
      <c r="AJ67" s="30"/>
      <c r="AK67" s="30"/>
      <c r="AL67" s="17"/>
      <c r="AM67" s="17"/>
      <c r="AN67" s="18"/>
      <c r="AO67" s="18">
        <f t="shared" si="83"/>
        <v>0</v>
      </c>
      <c r="AP67" s="16"/>
      <c r="AR67" s="30">
        <f t="shared" ref="AR67:AR129" si="90">AB67</f>
        <v>0</v>
      </c>
      <c r="AS67" s="30">
        <f t="shared" si="15"/>
        <v>0</v>
      </c>
      <c r="AT67" s="30">
        <f t="shared" si="85"/>
        <v>0</v>
      </c>
      <c r="AU67" s="30">
        <f t="shared" si="16"/>
        <v>0</v>
      </c>
      <c r="AV67" s="30">
        <f t="shared" si="86"/>
        <v>0</v>
      </c>
      <c r="AW67" s="30">
        <f t="shared" si="87"/>
        <v>0</v>
      </c>
      <c r="AX67" s="17"/>
      <c r="AY67" s="17"/>
      <c r="AZ67" s="30">
        <f t="shared" si="88"/>
        <v>0</v>
      </c>
      <c r="BA67" s="30">
        <f t="shared" si="89"/>
        <v>0</v>
      </c>
      <c r="BB67" s="17"/>
      <c r="BC67" s="17"/>
      <c r="BD67" s="18">
        <f t="shared" si="28"/>
        <v>0</v>
      </c>
      <c r="BE67" s="18">
        <f t="shared" si="29"/>
        <v>0</v>
      </c>
      <c r="BF67" s="16"/>
      <c r="BG67" s="29" t="s">
        <v>220</v>
      </c>
      <c r="BH67" s="30"/>
      <c r="BI67" s="30"/>
      <c r="BJ67" s="30"/>
      <c r="BK67" s="30"/>
      <c r="BL67" s="30"/>
      <c r="BM67" s="30"/>
      <c r="BN67" s="17"/>
      <c r="BO67" s="17"/>
      <c r="BP67" s="30"/>
      <c r="BQ67" s="30"/>
      <c r="BR67" s="17"/>
      <c r="BS67" s="17"/>
      <c r="BT67" s="18"/>
      <c r="BU67" s="18">
        <f t="shared" si="84"/>
        <v>0</v>
      </c>
      <c r="BV67" s="16"/>
      <c r="BW67" s="29" t="s">
        <v>220</v>
      </c>
      <c r="CB67" s="18">
        <f t="shared" si="32"/>
        <v>0</v>
      </c>
      <c r="CC67" s="18">
        <f t="shared" si="33"/>
        <v>0</v>
      </c>
      <c r="CD67" s="13"/>
      <c r="CE67" s="13"/>
      <c r="CH67" s="13"/>
      <c r="CI67" s="13"/>
      <c r="CJ67" s="18">
        <f t="shared" si="34"/>
        <v>0</v>
      </c>
      <c r="CK67" s="18">
        <f t="shared" si="35"/>
        <v>0</v>
      </c>
      <c r="CL67" s="13"/>
      <c r="CM67" s="29" t="s">
        <v>220</v>
      </c>
      <c r="CR67" s="18">
        <f>$E67</f>
        <v>0</v>
      </c>
      <c r="CS67" s="18">
        <f t="shared" si="36"/>
        <v>0</v>
      </c>
      <c r="CT67" s="13"/>
      <c r="CU67" s="13"/>
      <c r="CX67" s="13"/>
      <c r="CY67" s="13"/>
      <c r="DB67" s="13"/>
      <c r="DC67" s="29" t="s">
        <v>220</v>
      </c>
      <c r="DH67" s="18">
        <f>$E67</f>
        <v>0</v>
      </c>
      <c r="DI67" s="18">
        <f t="shared" si="37"/>
        <v>0</v>
      </c>
      <c r="DJ67" s="13"/>
      <c r="DK67" s="13"/>
      <c r="DN67" s="13"/>
      <c r="DO67" s="13"/>
      <c r="DP67" s="16">
        <f t="shared" si="38"/>
        <v>0</v>
      </c>
      <c r="DQ67" s="16">
        <f t="shared" si="39"/>
        <v>0</v>
      </c>
      <c r="DR67" s="13"/>
      <c r="DS67" s="29" t="s">
        <v>220</v>
      </c>
      <c r="DX67" s="18">
        <f>$E67</f>
        <v>0</v>
      </c>
      <c r="DY67" s="18">
        <f t="shared" si="40"/>
        <v>0</v>
      </c>
      <c r="DZ67" s="13"/>
      <c r="EA67" s="13"/>
      <c r="ED67" s="13"/>
      <c r="EE67" s="13"/>
      <c r="EF67" s="16">
        <f t="shared" si="41"/>
        <v>0</v>
      </c>
      <c r="EG67" s="16">
        <f t="shared" si="42"/>
        <v>0</v>
      </c>
      <c r="EH67" s="13"/>
    </row>
    <row r="68" spans="1:138" s="29" customFormat="1" ht="14" hidden="1" customHeight="1" outlineLevel="1" x14ac:dyDescent="0.15">
      <c r="B68" s="29" t="s">
        <v>22</v>
      </c>
      <c r="C68" s="30">
        <v>56993</v>
      </c>
      <c r="D68" s="30"/>
      <c r="E68" s="30"/>
      <c r="F68" s="17"/>
      <c r="G68" s="30"/>
      <c r="H68" s="17"/>
      <c r="I68" s="18">
        <f t="shared" si="25"/>
        <v>56993</v>
      </c>
      <c r="J68" s="16"/>
      <c r="K68" s="29" t="s">
        <v>22</v>
      </c>
      <c r="L68" s="30">
        <v>56993</v>
      </c>
      <c r="M68" s="30"/>
      <c r="N68" s="30"/>
      <c r="O68" s="30"/>
      <c r="P68" s="30"/>
      <c r="Q68" s="30"/>
      <c r="R68" s="17"/>
      <c r="S68" s="17"/>
      <c r="T68" s="30"/>
      <c r="U68" s="30"/>
      <c r="V68" s="17"/>
      <c r="W68" s="17"/>
      <c r="X68" s="30"/>
      <c r="Y68" s="30"/>
      <c r="Z68" s="16"/>
      <c r="AA68" s="29" t="s">
        <v>22</v>
      </c>
      <c r="AB68" s="30">
        <v>56993</v>
      </c>
      <c r="AC68" s="30"/>
      <c r="AD68" s="30"/>
      <c r="AE68" s="30"/>
      <c r="AF68" s="30"/>
      <c r="AG68" s="30"/>
      <c r="AH68" s="17"/>
      <c r="AI68" s="17"/>
      <c r="AJ68" s="30"/>
      <c r="AK68" s="30"/>
      <c r="AL68" s="17"/>
      <c r="AM68" s="17"/>
      <c r="AN68" s="18"/>
      <c r="AO68" s="18">
        <f t="shared" si="83"/>
        <v>56993</v>
      </c>
      <c r="AP68" s="16"/>
      <c r="AR68" s="30">
        <v>56993</v>
      </c>
      <c r="AS68" s="30">
        <f t="shared" si="15"/>
        <v>0</v>
      </c>
      <c r="AT68" s="30">
        <f t="shared" si="85"/>
        <v>0</v>
      </c>
      <c r="AU68" s="30">
        <f t="shared" si="16"/>
        <v>0</v>
      </c>
      <c r="AV68" s="30">
        <f t="shared" si="86"/>
        <v>0</v>
      </c>
      <c r="AW68" s="30">
        <f t="shared" si="87"/>
        <v>0</v>
      </c>
      <c r="AX68" s="17"/>
      <c r="AY68" s="17"/>
      <c r="AZ68" s="30">
        <f t="shared" si="88"/>
        <v>0</v>
      </c>
      <c r="BA68" s="30">
        <f t="shared" si="89"/>
        <v>0</v>
      </c>
      <c r="BB68" s="17"/>
      <c r="BC68" s="17"/>
      <c r="BD68" s="18">
        <f t="shared" si="28"/>
        <v>56993</v>
      </c>
      <c r="BE68" s="18">
        <f t="shared" si="29"/>
        <v>0</v>
      </c>
      <c r="BF68" s="16"/>
      <c r="BG68" s="29" t="s">
        <v>22</v>
      </c>
      <c r="BH68" s="30">
        <v>56993</v>
      </c>
      <c r="BI68" s="30"/>
      <c r="BJ68" s="30"/>
      <c r="BK68" s="30"/>
      <c r="BL68" s="30"/>
      <c r="BM68" s="30"/>
      <c r="BN68" s="17"/>
      <c r="BO68" s="17"/>
      <c r="BP68" s="30"/>
      <c r="BQ68" s="30"/>
      <c r="BR68" s="17"/>
      <c r="BS68" s="17"/>
      <c r="BT68" s="18"/>
      <c r="BU68" s="18">
        <f t="shared" si="84"/>
        <v>56993</v>
      </c>
      <c r="BV68" s="16"/>
      <c r="BW68" s="29" t="s">
        <v>22</v>
      </c>
      <c r="BX68" s="30">
        <v>56993</v>
      </c>
      <c r="BY68" s="30">
        <v>56993</v>
      </c>
      <c r="CB68" s="18">
        <f t="shared" si="32"/>
        <v>0</v>
      </c>
      <c r="CC68" s="18">
        <f t="shared" si="33"/>
        <v>0</v>
      </c>
      <c r="CD68" s="13"/>
      <c r="CE68" s="13"/>
      <c r="CH68" s="13"/>
      <c r="CI68" s="13"/>
      <c r="CJ68" s="18">
        <f t="shared" si="34"/>
        <v>56993</v>
      </c>
      <c r="CK68" s="18">
        <f t="shared" si="35"/>
        <v>56993</v>
      </c>
      <c r="CL68" s="13"/>
      <c r="CM68" s="29" t="s">
        <v>22</v>
      </c>
      <c r="CN68" s="30">
        <v>56993</v>
      </c>
      <c r="CO68" s="30">
        <v>56993</v>
      </c>
      <c r="CR68" s="18">
        <f>$E68</f>
        <v>0</v>
      </c>
      <c r="CS68" s="18">
        <f t="shared" si="36"/>
        <v>0</v>
      </c>
      <c r="CT68" s="13"/>
      <c r="CU68" s="13"/>
      <c r="CX68" s="13"/>
      <c r="CY68" s="13"/>
      <c r="DB68" s="13"/>
      <c r="DC68" s="29" t="s">
        <v>22</v>
      </c>
      <c r="DD68" s="30">
        <v>56993</v>
      </c>
      <c r="DE68" s="30">
        <v>56993</v>
      </c>
      <c r="DH68" s="18">
        <f>$E68</f>
        <v>0</v>
      </c>
      <c r="DI68" s="18">
        <f t="shared" si="37"/>
        <v>0</v>
      </c>
      <c r="DJ68" s="13"/>
      <c r="DK68" s="13"/>
      <c r="DN68" s="13"/>
      <c r="DO68" s="13"/>
      <c r="DP68" s="16">
        <f t="shared" si="38"/>
        <v>56993</v>
      </c>
      <c r="DQ68" s="16">
        <f t="shared" si="39"/>
        <v>56993</v>
      </c>
      <c r="DR68" s="13"/>
      <c r="DS68" s="29" t="s">
        <v>22</v>
      </c>
      <c r="DT68" s="30">
        <v>56993</v>
      </c>
      <c r="DU68" s="30">
        <v>56993</v>
      </c>
      <c r="DX68" s="18">
        <f>$E68</f>
        <v>0</v>
      </c>
      <c r="DY68" s="18">
        <f t="shared" si="40"/>
        <v>0</v>
      </c>
      <c r="DZ68" s="13"/>
      <c r="EA68" s="13"/>
      <c r="ED68" s="13"/>
      <c r="EE68" s="13"/>
      <c r="EF68" s="16">
        <f t="shared" si="41"/>
        <v>56993</v>
      </c>
      <c r="EG68" s="16">
        <f t="shared" si="42"/>
        <v>56993</v>
      </c>
      <c r="EH68" s="13"/>
    </row>
    <row r="69" spans="1:138" s="29" customFormat="1" ht="14" hidden="1" customHeight="1" outlineLevel="1" x14ac:dyDescent="0.15">
      <c r="B69" s="29" t="s">
        <v>96</v>
      </c>
      <c r="C69" s="30"/>
      <c r="D69" s="30"/>
      <c r="E69" s="30"/>
      <c r="F69" s="17"/>
      <c r="G69" s="30">
        <v>1706</v>
      </c>
      <c r="H69" s="17"/>
      <c r="I69" s="18">
        <f t="shared" si="25"/>
        <v>1706</v>
      </c>
      <c r="J69" s="16"/>
      <c r="K69" s="29" t="s">
        <v>96</v>
      </c>
      <c r="L69" s="30"/>
      <c r="M69" s="30"/>
      <c r="N69" s="30"/>
      <c r="O69" s="30"/>
      <c r="P69" s="30"/>
      <c r="Q69" s="30"/>
      <c r="R69" s="17"/>
      <c r="S69" s="17"/>
      <c r="T69" s="30">
        <v>1706</v>
      </c>
      <c r="U69" s="30">
        <v>1706</v>
      </c>
      <c r="V69" s="17"/>
      <c r="W69" s="17"/>
      <c r="X69" s="30"/>
      <c r="Y69" s="30"/>
      <c r="Z69" s="16"/>
      <c r="AA69" s="29" t="s">
        <v>96</v>
      </c>
      <c r="AB69" s="30"/>
      <c r="AC69" s="30"/>
      <c r="AD69" s="30"/>
      <c r="AE69" s="30"/>
      <c r="AF69" s="30"/>
      <c r="AG69" s="30"/>
      <c r="AH69" s="17"/>
      <c r="AI69" s="17"/>
      <c r="AJ69" s="30">
        <v>1706</v>
      </c>
      <c r="AK69" s="30">
        <v>1706</v>
      </c>
      <c r="AL69" s="17"/>
      <c r="AM69" s="17"/>
      <c r="AN69" s="18"/>
      <c r="AO69" s="18">
        <f t="shared" si="83"/>
        <v>1706</v>
      </c>
      <c r="AP69" s="16"/>
      <c r="AR69" s="30">
        <f t="shared" si="90"/>
        <v>0</v>
      </c>
      <c r="AS69" s="30">
        <f t="shared" si="15"/>
        <v>0</v>
      </c>
      <c r="AT69" s="30">
        <f t="shared" si="85"/>
        <v>0</v>
      </c>
      <c r="AU69" s="30">
        <f t="shared" si="16"/>
        <v>0</v>
      </c>
      <c r="AV69" s="30">
        <f t="shared" si="86"/>
        <v>0</v>
      </c>
      <c r="AW69" s="30">
        <f t="shared" si="87"/>
        <v>0</v>
      </c>
      <c r="AX69" s="17"/>
      <c r="AY69" s="17"/>
      <c r="AZ69" s="30">
        <v>1706</v>
      </c>
      <c r="BA69" s="30">
        <v>1706</v>
      </c>
      <c r="BB69" s="17"/>
      <c r="BC69" s="17"/>
      <c r="BD69" s="18">
        <f t="shared" si="28"/>
        <v>1706</v>
      </c>
      <c r="BE69" s="18">
        <f t="shared" si="29"/>
        <v>1706</v>
      </c>
      <c r="BF69" s="16"/>
      <c r="BG69" s="29" t="s">
        <v>96</v>
      </c>
      <c r="BH69" s="30"/>
      <c r="BI69" s="30"/>
      <c r="BJ69" s="30"/>
      <c r="BK69" s="30"/>
      <c r="BL69" s="30"/>
      <c r="BM69" s="30"/>
      <c r="BN69" s="17"/>
      <c r="BO69" s="17"/>
      <c r="BP69" s="30">
        <v>1706</v>
      </c>
      <c r="BQ69" s="30">
        <v>1706</v>
      </c>
      <c r="BR69" s="17"/>
      <c r="BS69" s="17"/>
      <c r="BT69" s="18"/>
      <c r="BU69" s="18">
        <f t="shared" si="84"/>
        <v>1706</v>
      </c>
      <c r="BV69" s="16"/>
      <c r="BW69" s="29" t="s">
        <v>96</v>
      </c>
      <c r="CB69" s="18">
        <f t="shared" si="32"/>
        <v>0</v>
      </c>
      <c r="CC69" s="18">
        <f t="shared" si="33"/>
        <v>0</v>
      </c>
      <c r="CD69" s="13"/>
      <c r="CE69" s="13"/>
      <c r="CF69" s="30">
        <v>1706</v>
      </c>
      <c r="CG69" s="30">
        <v>1706</v>
      </c>
      <c r="CH69" s="13"/>
      <c r="CI69" s="13"/>
      <c r="CJ69" s="18">
        <f t="shared" si="34"/>
        <v>1706</v>
      </c>
      <c r="CK69" s="18">
        <f t="shared" si="35"/>
        <v>1706</v>
      </c>
      <c r="CL69" s="13"/>
      <c r="CM69" s="29" t="s">
        <v>96</v>
      </c>
      <c r="CR69" s="18">
        <f>$E69</f>
        <v>0</v>
      </c>
      <c r="CS69" s="18">
        <f t="shared" si="36"/>
        <v>0</v>
      </c>
      <c r="CT69" s="13"/>
      <c r="CU69" s="13"/>
      <c r="CV69" s="30">
        <v>1706</v>
      </c>
      <c r="CW69" s="30">
        <v>1706</v>
      </c>
      <c r="CX69" s="13"/>
      <c r="CY69" s="13"/>
      <c r="DB69" s="13"/>
      <c r="DC69" s="29" t="s">
        <v>96</v>
      </c>
      <c r="DH69" s="18">
        <f>$E69</f>
        <v>0</v>
      </c>
      <c r="DI69" s="18">
        <f t="shared" si="37"/>
        <v>0</v>
      </c>
      <c r="DJ69" s="13"/>
      <c r="DK69" s="13"/>
      <c r="DL69" s="30">
        <v>1706</v>
      </c>
      <c r="DM69" s="30">
        <v>1706</v>
      </c>
      <c r="DN69" s="13"/>
      <c r="DO69" s="13"/>
      <c r="DP69" s="16">
        <f t="shared" si="38"/>
        <v>1706</v>
      </c>
      <c r="DQ69" s="16">
        <f t="shared" si="39"/>
        <v>1706</v>
      </c>
      <c r="DR69" s="13"/>
      <c r="DS69" s="29" t="s">
        <v>96</v>
      </c>
      <c r="DX69" s="18">
        <f>$E69</f>
        <v>0</v>
      </c>
      <c r="DY69" s="18">
        <f t="shared" si="40"/>
        <v>0</v>
      </c>
      <c r="DZ69" s="13"/>
      <c r="EA69" s="13"/>
      <c r="EB69" s="30">
        <v>1706</v>
      </c>
      <c r="EC69" s="30">
        <v>1706</v>
      </c>
      <c r="ED69" s="13"/>
      <c r="EE69" s="13"/>
      <c r="EF69" s="16">
        <f t="shared" si="41"/>
        <v>1706</v>
      </c>
      <c r="EG69" s="16">
        <f t="shared" si="42"/>
        <v>1706</v>
      </c>
      <c r="EH69" s="13"/>
    </row>
    <row r="70" spans="1:138" s="29" customFormat="1" ht="14" hidden="1" customHeight="1" outlineLevel="1" x14ac:dyDescent="0.15">
      <c r="B70" s="29" t="s">
        <v>53</v>
      </c>
      <c r="C70" s="30"/>
      <c r="D70" s="30">
        <v>3592</v>
      </c>
      <c r="E70" s="30"/>
      <c r="F70" s="17"/>
      <c r="G70" s="30"/>
      <c r="H70" s="17"/>
      <c r="I70" s="18">
        <f t="shared" si="25"/>
        <v>3592</v>
      </c>
      <c r="J70" s="16"/>
      <c r="K70" s="29" t="s">
        <v>53</v>
      </c>
      <c r="L70" s="30"/>
      <c r="M70" s="30"/>
      <c r="N70" s="30">
        <v>3592</v>
      </c>
      <c r="O70" s="30"/>
      <c r="P70" s="30"/>
      <c r="Q70" s="30"/>
      <c r="R70" s="17"/>
      <c r="S70" s="17"/>
      <c r="T70" s="30"/>
      <c r="U70" s="30"/>
      <c r="V70" s="17"/>
      <c r="W70" s="17"/>
      <c r="X70" s="30"/>
      <c r="Y70" s="30"/>
      <c r="Z70" s="16"/>
      <c r="AA70" s="29" t="s">
        <v>53</v>
      </c>
      <c r="AB70" s="30"/>
      <c r="AC70" s="30"/>
      <c r="AD70" s="30">
        <v>3592</v>
      </c>
      <c r="AE70" s="30"/>
      <c r="AF70" s="30"/>
      <c r="AG70" s="30"/>
      <c r="AH70" s="17"/>
      <c r="AI70" s="17"/>
      <c r="AJ70" s="30"/>
      <c r="AK70" s="30"/>
      <c r="AL70" s="17"/>
      <c r="AM70" s="17"/>
      <c r="AN70" s="18"/>
      <c r="AO70" s="18">
        <f t="shared" si="83"/>
        <v>3592</v>
      </c>
      <c r="AP70" s="16"/>
      <c r="AR70" s="30">
        <f t="shared" si="90"/>
        <v>0</v>
      </c>
      <c r="AS70" s="30">
        <f t="shared" si="15"/>
        <v>0</v>
      </c>
      <c r="AT70" s="30">
        <v>3592</v>
      </c>
      <c r="AU70" s="30">
        <f t="shared" si="16"/>
        <v>0</v>
      </c>
      <c r="AV70" s="30">
        <f t="shared" si="86"/>
        <v>0</v>
      </c>
      <c r="AW70" s="30">
        <f t="shared" si="87"/>
        <v>0</v>
      </c>
      <c r="AX70" s="17"/>
      <c r="AY70" s="17"/>
      <c r="AZ70" s="30">
        <f t="shared" si="88"/>
        <v>0</v>
      </c>
      <c r="BA70" s="30">
        <f t="shared" si="89"/>
        <v>0</v>
      </c>
      <c r="BB70" s="17"/>
      <c r="BC70" s="17"/>
      <c r="BD70" s="18">
        <f t="shared" si="28"/>
        <v>3592</v>
      </c>
      <c r="BE70" s="18">
        <f t="shared" si="29"/>
        <v>0</v>
      </c>
      <c r="BF70" s="16"/>
      <c r="BG70" s="29" t="s">
        <v>53</v>
      </c>
      <c r="BH70" s="30"/>
      <c r="BI70" s="30"/>
      <c r="BJ70" s="30">
        <v>3592</v>
      </c>
      <c r="BK70" s="30"/>
      <c r="BL70" s="30"/>
      <c r="BM70" s="30"/>
      <c r="BN70" s="17"/>
      <c r="BO70" s="17"/>
      <c r="BP70" s="30"/>
      <c r="BQ70" s="30"/>
      <c r="BR70" s="17"/>
      <c r="BS70" s="17"/>
      <c r="BT70" s="18"/>
      <c r="BU70" s="18">
        <f t="shared" si="84"/>
        <v>3592</v>
      </c>
      <c r="BV70" s="16"/>
      <c r="BW70" s="29" t="s">
        <v>53</v>
      </c>
      <c r="BZ70" s="30">
        <v>3592</v>
      </c>
      <c r="CA70" s="30">
        <v>3592</v>
      </c>
      <c r="CB70" s="18">
        <f t="shared" si="32"/>
        <v>0</v>
      </c>
      <c r="CC70" s="18">
        <f t="shared" si="33"/>
        <v>0</v>
      </c>
      <c r="CD70" s="13"/>
      <c r="CE70" s="13"/>
      <c r="CH70" s="13"/>
      <c r="CI70" s="13"/>
      <c r="CJ70" s="18">
        <f t="shared" si="34"/>
        <v>3592</v>
      </c>
      <c r="CK70" s="18">
        <f t="shared" si="35"/>
        <v>3592</v>
      </c>
      <c r="CL70" s="13"/>
      <c r="CM70" s="29" t="s">
        <v>53</v>
      </c>
      <c r="CP70" s="30">
        <v>3592</v>
      </c>
      <c r="CQ70" s="30">
        <v>3592</v>
      </c>
      <c r="CR70" s="18">
        <f>$E70</f>
        <v>0</v>
      </c>
      <c r="CS70" s="18">
        <f t="shared" si="36"/>
        <v>0</v>
      </c>
      <c r="CT70" s="13"/>
      <c r="CU70" s="13"/>
      <c r="CX70" s="13"/>
      <c r="CY70" s="13"/>
      <c r="DB70" s="13"/>
      <c r="DC70" s="29" t="s">
        <v>53</v>
      </c>
      <c r="DF70" s="30">
        <v>3592</v>
      </c>
      <c r="DG70" s="30">
        <v>3592</v>
      </c>
      <c r="DH70" s="18">
        <f>$E70</f>
        <v>0</v>
      </c>
      <c r="DI70" s="18">
        <f t="shared" si="37"/>
        <v>0</v>
      </c>
      <c r="DJ70" s="13"/>
      <c r="DK70" s="13"/>
      <c r="DN70" s="13"/>
      <c r="DO70" s="13"/>
      <c r="DP70" s="16">
        <f t="shared" si="38"/>
        <v>3592</v>
      </c>
      <c r="DQ70" s="16">
        <f t="shared" si="39"/>
        <v>3592</v>
      </c>
      <c r="DR70" s="13"/>
      <c r="DS70" s="29" t="s">
        <v>53</v>
      </c>
      <c r="DV70" s="30">
        <v>3592</v>
      </c>
      <c r="DW70" s="30">
        <v>3592</v>
      </c>
      <c r="DX70" s="18">
        <f>$E70</f>
        <v>0</v>
      </c>
      <c r="DY70" s="18">
        <f t="shared" si="40"/>
        <v>0</v>
      </c>
      <c r="DZ70" s="13"/>
      <c r="EA70" s="13"/>
      <c r="ED70" s="13"/>
      <c r="EE70" s="13"/>
      <c r="EF70" s="16">
        <f t="shared" si="41"/>
        <v>3592</v>
      </c>
      <c r="EG70" s="16">
        <f t="shared" si="42"/>
        <v>3592</v>
      </c>
      <c r="EH70" s="13"/>
    </row>
    <row r="71" spans="1:138" s="29" customFormat="1" ht="14" hidden="1" customHeight="1" outlineLevel="1" x14ac:dyDescent="0.15">
      <c r="B71" s="29" t="s">
        <v>74</v>
      </c>
      <c r="C71" s="30"/>
      <c r="D71" s="30"/>
      <c r="E71" s="30">
        <v>6479</v>
      </c>
      <c r="F71" s="17"/>
      <c r="G71" s="30"/>
      <c r="H71" s="17"/>
      <c r="I71" s="18">
        <f t="shared" si="25"/>
        <v>6479</v>
      </c>
      <c r="J71" s="16"/>
      <c r="K71" s="29" t="s">
        <v>74</v>
      </c>
      <c r="L71" s="30"/>
      <c r="M71" s="30"/>
      <c r="N71" s="30"/>
      <c r="O71" s="30"/>
      <c r="P71" s="30">
        <v>6479</v>
      </c>
      <c r="Q71" s="30"/>
      <c r="R71" s="17"/>
      <c r="S71" s="17"/>
      <c r="T71" s="30"/>
      <c r="U71" s="30"/>
      <c r="V71" s="17"/>
      <c r="W71" s="17"/>
      <c r="X71" s="30"/>
      <c r="Y71" s="30"/>
      <c r="Z71" s="16"/>
      <c r="AA71" s="29" t="s">
        <v>74</v>
      </c>
      <c r="AB71" s="30"/>
      <c r="AC71" s="30"/>
      <c r="AD71" s="30"/>
      <c r="AE71" s="30"/>
      <c r="AF71" s="30">
        <v>6479</v>
      </c>
      <c r="AG71" s="30"/>
      <c r="AH71" s="17"/>
      <c r="AI71" s="17"/>
      <c r="AJ71" s="30"/>
      <c r="AK71" s="30"/>
      <c r="AL71" s="17"/>
      <c r="AM71" s="17"/>
      <c r="AN71" s="18"/>
      <c r="AO71" s="18">
        <f t="shared" si="83"/>
        <v>6479</v>
      </c>
      <c r="AP71" s="16"/>
      <c r="AR71" s="30">
        <f t="shared" si="90"/>
        <v>0</v>
      </c>
      <c r="AS71" s="30">
        <f t="shared" ref="AS71:AS132" si="91">AC71</f>
        <v>0</v>
      </c>
      <c r="AT71" s="30">
        <f t="shared" si="85"/>
        <v>0</v>
      </c>
      <c r="AU71" s="30">
        <f t="shared" ref="AU71:AU124" si="92">AE71</f>
        <v>0</v>
      </c>
      <c r="AV71" s="30">
        <v>6479</v>
      </c>
      <c r="AW71" s="30">
        <f t="shared" si="87"/>
        <v>0</v>
      </c>
      <c r="AX71" s="17"/>
      <c r="AY71" s="17"/>
      <c r="AZ71" s="30">
        <f t="shared" si="88"/>
        <v>0</v>
      </c>
      <c r="BA71" s="30">
        <f t="shared" si="89"/>
        <v>0</v>
      </c>
      <c r="BB71" s="17"/>
      <c r="BC71" s="17"/>
      <c r="BD71" s="18">
        <f t="shared" si="28"/>
        <v>6479</v>
      </c>
      <c r="BE71" s="18">
        <f t="shared" si="29"/>
        <v>0</v>
      </c>
      <c r="BF71" s="16"/>
      <c r="BG71" s="29" t="s">
        <v>74</v>
      </c>
      <c r="BH71" s="30"/>
      <c r="BI71" s="30"/>
      <c r="BJ71" s="30"/>
      <c r="BK71" s="30"/>
      <c r="BL71" s="30">
        <v>6479</v>
      </c>
      <c r="BM71" s="30"/>
      <c r="BN71" s="17"/>
      <c r="BO71" s="17"/>
      <c r="BP71" s="30"/>
      <c r="BQ71" s="30"/>
      <c r="BR71" s="17"/>
      <c r="BS71" s="17"/>
      <c r="BT71" s="18"/>
      <c r="BU71" s="18">
        <f t="shared" si="84"/>
        <v>6479</v>
      </c>
      <c r="BV71" s="16"/>
      <c r="BW71" s="29" t="s">
        <v>74</v>
      </c>
      <c r="CB71" s="18">
        <f t="shared" si="32"/>
        <v>6479</v>
      </c>
      <c r="CC71" s="18">
        <f t="shared" si="33"/>
        <v>6479</v>
      </c>
      <c r="CD71" s="13"/>
      <c r="CE71" s="13"/>
      <c r="CH71" s="13"/>
      <c r="CI71" s="13"/>
      <c r="CJ71" s="18">
        <f t="shared" si="34"/>
        <v>6479</v>
      </c>
      <c r="CK71" s="18">
        <f t="shared" si="35"/>
        <v>6479</v>
      </c>
      <c r="CL71" s="13"/>
      <c r="CM71" s="29" t="s">
        <v>74</v>
      </c>
      <c r="CR71" s="18">
        <f>$E71</f>
        <v>6479</v>
      </c>
      <c r="CS71" s="18">
        <f t="shared" si="36"/>
        <v>6479</v>
      </c>
      <c r="CT71" s="13"/>
      <c r="CU71" s="13"/>
      <c r="CX71" s="13"/>
      <c r="CY71" s="13"/>
      <c r="DB71" s="13"/>
      <c r="DC71" s="29" t="s">
        <v>74</v>
      </c>
      <c r="DH71" s="18">
        <f>$E71</f>
        <v>6479</v>
      </c>
      <c r="DI71" s="18">
        <f t="shared" si="37"/>
        <v>6479</v>
      </c>
      <c r="DJ71" s="13"/>
      <c r="DK71" s="13"/>
      <c r="DN71" s="13"/>
      <c r="DO71" s="13"/>
      <c r="DP71" s="16">
        <f t="shared" si="38"/>
        <v>6479</v>
      </c>
      <c r="DQ71" s="16">
        <f t="shared" si="39"/>
        <v>6479</v>
      </c>
      <c r="DR71" s="13"/>
      <c r="DS71" s="29" t="s">
        <v>74</v>
      </c>
      <c r="DX71" s="18">
        <f>$E71</f>
        <v>6479</v>
      </c>
      <c r="DY71" s="18">
        <f t="shared" si="40"/>
        <v>6479</v>
      </c>
      <c r="DZ71" s="13"/>
      <c r="EA71" s="13"/>
      <c r="ED71" s="13"/>
      <c r="EE71" s="13"/>
      <c r="EF71" s="16">
        <f t="shared" si="41"/>
        <v>6479</v>
      </c>
      <c r="EG71" s="16">
        <f t="shared" si="42"/>
        <v>6479</v>
      </c>
      <c r="EH71" s="13"/>
    </row>
    <row r="72" spans="1:138" s="29" customFormat="1" ht="14" hidden="1" customHeight="1" outlineLevel="1" x14ac:dyDescent="0.15">
      <c r="B72" s="29" t="s">
        <v>131</v>
      </c>
      <c r="C72" s="30"/>
      <c r="D72" s="30"/>
      <c r="E72" s="30"/>
      <c r="F72" s="17"/>
      <c r="G72" s="30"/>
      <c r="H72" s="17"/>
      <c r="I72" s="18">
        <f t="shared" si="25"/>
        <v>0</v>
      </c>
      <c r="J72" s="16"/>
      <c r="K72" s="29" t="s">
        <v>131</v>
      </c>
      <c r="L72" s="30"/>
      <c r="M72" s="30"/>
      <c r="N72" s="30"/>
      <c r="O72" s="30"/>
      <c r="P72" s="30"/>
      <c r="Q72" s="30"/>
      <c r="R72" s="17"/>
      <c r="S72" s="17"/>
      <c r="T72" s="30"/>
      <c r="U72" s="30"/>
      <c r="V72" s="17"/>
      <c r="W72" s="17"/>
      <c r="X72" s="30"/>
      <c r="Y72" s="30"/>
      <c r="Z72" s="16"/>
      <c r="AA72" s="29" t="s">
        <v>131</v>
      </c>
      <c r="AB72" s="30"/>
      <c r="AC72" s="30"/>
      <c r="AD72" s="30"/>
      <c r="AE72" s="30"/>
      <c r="AF72" s="30"/>
      <c r="AG72" s="30"/>
      <c r="AH72" s="17"/>
      <c r="AI72" s="17"/>
      <c r="AJ72" s="30"/>
      <c r="AK72" s="30"/>
      <c r="AL72" s="17"/>
      <c r="AM72" s="17"/>
      <c r="AN72" s="18"/>
      <c r="AO72" s="18">
        <f t="shared" si="83"/>
        <v>0</v>
      </c>
      <c r="AP72" s="16"/>
      <c r="AR72" s="30">
        <f t="shared" si="90"/>
        <v>0</v>
      </c>
      <c r="AS72" s="30">
        <f t="shared" si="91"/>
        <v>0</v>
      </c>
      <c r="AT72" s="30">
        <f t="shared" si="85"/>
        <v>0</v>
      </c>
      <c r="AU72" s="30">
        <f t="shared" si="92"/>
        <v>0</v>
      </c>
      <c r="AV72" s="30">
        <f t="shared" si="86"/>
        <v>0</v>
      </c>
      <c r="AW72" s="30">
        <f t="shared" si="87"/>
        <v>0</v>
      </c>
      <c r="AX72" s="17"/>
      <c r="AY72" s="17"/>
      <c r="AZ72" s="30">
        <f t="shared" si="88"/>
        <v>0</v>
      </c>
      <c r="BA72" s="30">
        <f t="shared" si="89"/>
        <v>0</v>
      </c>
      <c r="BB72" s="17"/>
      <c r="BC72" s="17"/>
      <c r="BD72" s="18">
        <f t="shared" si="28"/>
        <v>0</v>
      </c>
      <c r="BE72" s="18">
        <f t="shared" si="29"/>
        <v>0</v>
      </c>
      <c r="BF72" s="16"/>
      <c r="BG72" s="29" t="s">
        <v>131</v>
      </c>
      <c r="BH72" s="30"/>
      <c r="BI72" s="30"/>
      <c r="BJ72" s="30"/>
      <c r="BK72" s="30"/>
      <c r="BL72" s="30"/>
      <c r="BM72" s="30"/>
      <c r="BN72" s="17"/>
      <c r="BO72" s="17"/>
      <c r="BP72" s="30"/>
      <c r="BQ72" s="30"/>
      <c r="BR72" s="17"/>
      <c r="BS72" s="17"/>
      <c r="BT72" s="18"/>
      <c r="BU72" s="18">
        <f t="shared" si="84"/>
        <v>0</v>
      </c>
      <c r="BV72" s="16"/>
      <c r="BW72" s="29" t="s">
        <v>131</v>
      </c>
      <c r="CB72" s="18">
        <f t="shared" si="32"/>
        <v>0</v>
      </c>
      <c r="CC72" s="18">
        <f t="shared" si="33"/>
        <v>0</v>
      </c>
      <c r="CD72" s="13"/>
      <c r="CE72" s="13"/>
      <c r="CH72" s="13"/>
      <c r="CI72" s="13"/>
      <c r="CJ72" s="18">
        <f t="shared" si="34"/>
        <v>0</v>
      </c>
      <c r="CK72" s="18">
        <f t="shared" si="35"/>
        <v>0</v>
      </c>
      <c r="CL72" s="13"/>
      <c r="CM72" s="29" t="s">
        <v>131</v>
      </c>
      <c r="CR72" s="18">
        <f>$E72</f>
        <v>0</v>
      </c>
      <c r="CS72" s="18">
        <f t="shared" si="36"/>
        <v>0</v>
      </c>
      <c r="CT72" s="13"/>
      <c r="CU72" s="13"/>
      <c r="CX72" s="13"/>
      <c r="CY72" s="13"/>
      <c r="DB72" s="13"/>
      <c r="DC72" s="29" t="s">
        <v>131</v>
      </c>
      <c r="DH72" s="18">
        <f>$E72</f>
        <v>0</v>
      </c>
      <c r="DI72" s="18">
        <f t="shared" si="37"/>
        <v>0</v>
      </c>
      <c r="DJ72" s="13"/>
      <c r="DK72" s="13"/>
      <c r="DN72" s="13"/>
      <c r="DO72" s="13"/>
      <c r="DP72" s="16">
        <f t="shared" si="38"/>
        <v>0</v>
      </c>
      <c r="DQ72" s="16">
        <f t="shared" si="39"/>
        <v>0</v>
      </c>
      <c r="DR72" s="13"/>
      <c r="DS72" s="29" t="s">
        <v>131</v>
      </c>
      <c r="DX72" s="18">
        <f>$E72</f>
        <v>0</v>
      </c>
      <c r="DY72" s="18">
        <f t="shared" si="40"/>
        <v>0</v>
      </c>
      <c r="DZ72" s="13"/>
      <c r="EA72" s="13"/>
      <c r="ED72" s="13"/>
      <c r="EE72" s="13"/>
      <c r="EF72" s="16">
        <f t="shared" si="41"/>
        <v>0</v>
      </c>
      <c r="EG72" s="16">
        <f t="shared" si="42"/>
        <v>0</v>
      </c>
      <c r="EH72" s="13"/>
    </row>
    <row r="73" spans="1:138" s="29" customFormat="1" ht="14" hidden="1" customHeight="1" outlineLevel="1" x14ac:dyDescent="0.15">
      <c r="B73" s="29" t="s">
        <v>130</v>
      </c>
      <c r="C73" s="30"/>
      <c r="D73" s="30"/>
      <c r="E73" s="30"/>
      <c r="F73" s="17"/>
      <c r="G73" s="30"/>
      <c r="H73" s="17"/>
      <c r="I73" s="18">
        <f t="shared" si="25"/>
        <v>0</v>
      </c>
      <c r="J73" s="16"/>
      <c r="K73" s="29" t="s">
        <v>130</v>
      </c>
      <c r="L73" s="30"/>
      <c r="M73" s="30"/>
      <c r="N73" s="30"/>
      <c r="O73" s="30"/>
      <c r="P73" s="30"/>
      <c r="Q73" s="30"/>
      <c r="R73" s="17"/>
      <c r="S73" s="17"/>
      <c r="T73" s="30"/>
      <c r="U73" s="30"/>
      <c r="V73" s="17"/>
      <c r="W73" s="17"/>
      <c r="X73" s="30"/>
      <c r="Y73" s="30"/>
      <c r="Z73" s="16"/>
      <c r="AA73" s="29" t="s">
        <v>130</v>
      </c>
      <c r="AB73" s="30"/>
      <c r="AC73" s="30"/>
      <c r="AD73" s="30"/>
      <c r="AE73" s="30"/>
      <c r="AF73" s="30"/>
      <c r="AG73" s="30"/>
      <c r="AH73" s="17"/>
      <c r="AI73" s="17"/>
      <c r="AJ73" s="30"/>
      <c r="AK73" s="30"/>
      <c r="AL73" s="17"/>
      <c r="AM73" s="17"/>
      <c r="AN73" s="18"/>
      <c r="AO73" s="18">
        <f t="shared" si="83"/>
        <v>0</v>
      </c>
      <c r="AP73" s="16"/>
      <c r="AR73" s="30">
        <f t="shared" si="90"/>
        <v>0</v>
      </c>
      <c r="AS73" s="30">
        <f t="shared" si="91"/>
        <v>0</v>
      </c>
      <c r="AT73" s="30">
        <f t="shared" si="85"/>
        <v>0</v>
      </c>
      <c r="AU73" s="30">
        <f t="shared" si="92"/>
        <v>0</v>
      </c>
      <c r="AV73" s="30">
        <f t="shared" si="86"/>
        <v>0</v>
      </c>
      <c r="AW73" s="30">
        <f t="shared" si="87"/>
        <v>0</v>
      </c>
      <c r="AX73" s="17"/>
      <c r="AY73" s="17"/>
      <c r="AZ73" s="30">
        <f t="shared" si="88"/>
        <v>0</v>
      </c>
      <c r="BA73" s="30">
        <f t="shared" si="89"/>
        <v>0</v>
      </c>
      <c r="BB73" s="17"/>
      <c r="BC73" s="17"/>
      <c r="BD73" s="18">
        <f t="shared" si="28"/>
        <v>0</v>
      </c>
      <c r="BE73" s="18">
        <f t="shared" si="29"/>
        <v>0</v>
      </c>
      <c r="BF73" s="16"/>
      <c r="BG73" s="29" t="s">
        <v>130</v>
      </c>
      <c r="BH73" s="30"/>
      <c r="BI73" s="30"/>
      <c r="BJ73" s="30"/>
      <c r="BK73" s="30"/>
      <c r="BL73" s="30"/>
      <c r="BM73" s="30"/>
      <c r="BN73" s="17"/>
      <c r="BO73" s="17"/>
      <c r="BP73" s="30"/>
      <c r="BQ73" s="30"/>
      <c r="BR73" s="17"/>
      <c r="BS73" s="17"/>
      <c r="BT73" s="18"/>
      <c r="BU73" s="18">
        <f t="shared" si="84"/>
        <v>0</v>
      </c>
      <c r="BV73" s="16"/>
      <c r="BW73" s="29" t="s">
        <v>130</v>
      </c>
      <c r="CB73" s="18">
        <f t="shared" si="32"/>
        <v>0</v>
      </c>
      <c r="CC73" s="18">
        <f t="shared" si="33"/>
        <v>0</v>
      </c>
      <c r="CD73" s="13"/>
      <c r="CE73" s="13"/>
      <c r="CH73" s="13"/>
      <c r="CI73" s="13"/>
      <c r="CJ73" s="18">
        <f t="shared" si="34"/>
        <v>0</v>
      </c>
      <c r="CK73" s="18">
        <f t="shared" si="35"/>
        <v>0</v>
      </c>
      <c r="CL73" s="13"/>
      <c r="CM73" s="29" t="s">
        <v>130</v>
      </c>
      <c r="CR73" s="18">
        <f>$E73</f>
        <v>0</v>
      </c>
      <c r="CS73" s="18">
        <f t="shared" si="36"/>
        <v>0</v>
      </c>
      <c r="CT73" s="13"/>
      <c r="CU73" s="13"/>
      <c r="CX73" s="13"/>
      <c r="CY73" s="13"/>
      <c r="DB73" s="13"/>
      <c r="DC73" s="29" t="s">
        <v>130</v>
      </c>
      <c r="DH73" s="18">
        <f>$E73</f>
        <v>0</v>
      </c>
      <c r="DI73" s="18">
        <f t="shared" si="37"/>
        <v>0</v>
      </c>
      <c r="DJ73" s="13"/>
      <c r="DK73" s="13"/>
      <c r="DN73" s="13"/>
      <c r="DO73" s="13"/>
      <c r="DP73" s="16">
        <f t="shared" si="38"/>
        <v>0</v>
      </c>
      <c r="DQ73" s="16">
        <f t="shared" si="39"/>
        <v>0</v>
      </c>
      <c r="DR73" s="13"/>
      <c r="DS73" s="29" t="s">
        <v>130</v>
      </c>
      <c r="DX73" s="18">
        <f>$E73</f>
        <v>0</v>
      </c>
      <c r="DY73" s="18">
        <f t="shared" si="40"/>
        <v>0</v>
      </c>
      <c r="DZ73" s="13"/>
      <c r="EA73" s="13"/>
      <c r="ED73" s="13"/>
      <c r="EE73" s="13"/>
      <c r="EF73" s="16">
        <f t="shared" si="41"/>
        <v>0</v>
      </c>
      <c r="EG73" s="16">
        <f t="shared" si="42"/>
        <v>0</v>
      </c>
      <c r="EH73" s="13"/>
    </row>
    <row r="74" spans="1:138" s="29" customFormat="1" ht="14" hidden="1" customHeight="1" outlineLevel="1" x14ac:dyDescent="0.15">
      <c r="B74" s="29" t="s">
        <v>113</v>
      </c>
      <c r="C74" s="30"/>
      <c r="D74" s="30"/>
      <c r="E74" s="30"/>
      <c r="F74" s="17"/>
      <c r="G74" s="30"/>
      <c r="H74" s="17"/>
      <c r="I74" s="18">
        <f t="shared" si="25"/>
        <v>0</v>
      </c>
      <c r="J74" s="16"/>
      <c r="K74" s="29" t="s">
        <v>113</v>
      </c>
      <c r="L74" s="30"/>
      <c r="M74" s="30"/>
      <c r="N74" s="30"/>
      <c r="O74" s="30"/>
      <c r="P74" s="30"/>
      <c r="Q74" s="30"/>
      <c r="R74" s="17"/>
      <c r="S74" s="17"/>
      <c r="T74" s="30"/>
      <c r="U74" s="30"/>
      <c r="V74" s="17"/>
      <c r="W74" s="17"/>
      <c r="X74" s="30"/>
      <c r="Y74" s="30"/>
      <c r="Z74" s="16"/>
      <c r="AA74" s="29" t="s">
        <v>113</v>
      </c>
      <c r="AB74" s="30"/>
      <c r="AC74" s="30"/>
      <c r="AD74" s="30"/>
      <c r="AE74" s="30"/>
      <c r="AF74" s="30"/>
      <c r="AG74" s="30"/>
      <c r="AH74" s="17"/>
      <c r="AI74" s="17"/>
      <c r="AJ74" s="30"/>
      <c r="AK74" s="30"/>
      <c r="AL74" s="17"/>
      <c r="AM74" s="17"/>
      <c r="AN74" s="18"/>
      <c r="AO74" s="18">
        <f t="shared" si="83"/>
        <v>0</v>
      </c>
      <c r="AP74" s="16"/>
      <c r="AR74" s="30">
        <f t="shared" si="90"/>
        <v>0</v>
      </c>
      <c r="AS74" s="30">
        <f t="shared" si="91"/>
        <v>0</v>
      </c>
      <c r="AT74" s="30">
        <f t="shared" si="85"/>
        <v>0</v>
      </c>
      <c r="AU74" s="30">
        <f t="shared" si="92"/>
        <v>0</v>
      </c>
      <c r="AV74" s="30">
        <f t="shared" si="86"/>
        <v>0</v>
      </c>
      <c r="AW74" s="30">
        <f t="shared" si="87"/>
        <v>0</v>
      </c>
      <c r="AX74" s="17"/>
      <c r="AY74" s="17"/>
      <c r="AZ74" s="30">
        <f t="shared" si="88"/>
        <v>0</v>
      </c>
      <c r="BA74" s="30">
        <f t="shared" si="89"/>
        <v>0</v>
      </c>
      <c r="BB74" s="17"/>
      <c r="BC74" s="17"/>
      <c r="BD74" s="18">
        <f t="shared" si="28"/>
        <v>0</v>
      </c>
      <c r="BE74" s="18">
        <f t="shared" si="29"/>
        <v>0</v>
      </c>
      <c r="BF74" s="16"/>
      <c r="BG74" s="29" t="s">
        <v>113</v>
      </c>
      <c r="BH74" s="30"/>
      <c r="BI74" s="30"/>
      <c r="BJ74" s="30"/>
      <c r="BK74" s="30"/>
      <c r="BL74" s="30"/>
      <c r="BM74" s="30"/>
      <c r="BN74" s="17"/>
      <c r="BO74" s="17"/>
      <c r="BP74" s="30"/>
      <c r="BQ74" s="30"/>
      <c r="BR74" s="17"/>
      <c r="BS74" s="17"/>
      <c r="BT74" s="18"/>
      <c r="BU74" s="18">
        <f t="shared" si="84"/>
        <v>0</v>
      </c>
      <c r="BV74" s="16"/>
      <c r="BW74" s="29" t="s">
        <v>113</v>
      </c>
      <c r="CB74" s="18">
        <f t="shared" si="32"/>
        <v>0</v>
      </c>
      <c r="CC74" s="18">
        <f t="shared" si="33"/>
        <v>0</v>
      </c>
      <c r="CD74" s="13"/>
      <c r="CE74" s="13"/>
      <c r="CH74" s="13"/>
      <c r="CI74" s="13"/>
      <c r="CJ74" s="18">
        <f t="shared" si="34"/>
        <v>0</v>
      </c>
      <c r="CK74" s="18">
        <f t="shared" si="35"/>
        <v>0</v>
      </c>
      <c r="CL74" s="13"/>
      <c r="CM74" s="29" t="s">
        <v>113</v>
      </c>
      <c r="CR74" s="18">
        <f>$E74</f>
        <v>0</v>
      </c>
      <c r="CS74" s="18">
        <f t="shared" si="36"/>
        <v>0</v>
      </c>
      <c r="CT74" s="13"/>
      <c r="CU74" s="13"/>
      <c r="CX74" s="13"/>
      <c r="CY74" s="13"/>
      <c r="DB74" s="13"/>
      <c r="DC74" s="29" t="s">
        <v>113</v>
      </c>
      <c r="DH74" s="18">
        <f>$E74</f>
        <v>0</v>
      </c>
      <c r="DI74" s="18">
        <f t="shared" si="37"/>
        <v>0</v>
      </c>
      <c r="DJ74" s="13"/>
      <c r="DK74" s="13"/>
      <c r="DN74" s="13"/>
      <c r="DO74" s="13"/>
      <c r="DP74" s="16">
        <f t="shared" si="38"/>
        <v>0</v>
      </c>
      <c r="DQ74" s="16">
        <f t="shared" si="39"/>
        <v>0</v>
      </c>
      <c r="DR74" s="13"/>
      <c r="DS74" s="29" t="s">
        <v>113</v>
      </c>
      <c r="DX74" s="18">
        <f>$E74</f>
        <v>0</v>
      </c>
      <c r="DY74" s="18">
        <f t="shared" si="40"/>
        <v>0</v>
      </c>
      <c r="DZ74" s="13"/>
      <c r="EA74" s="13"/>
      <c r="ED74" s="13"/>
      <c r="EE74" s="13"/>
      <c r="EF74" s="16">
        <f t="shared" si="41"/>
        <v>0</v>
      </c>
      <c r="EG74" s="16">
        <f t="shared" si="42"/>
        <v>0</v>
      </c>
      <c r="EH74" s="13"/>
    </row>
    <row r="75" spans="1:138" collapsed="1" x14ac:dyDescent="0.15">
      <c r="A75" s="3" t="s">
        <v>313</v>
      </c>
      <c r="C75" s="18">
        <f>SUM(C64:C74)</f>
        <v>57455</v>
      </c>
      <c r="D75" s="18">
        <f t="shared" ref="D75:G75" si="93">SUM(D64:D74)</f>
        <v>3592</v>
      </c>
      <c r="E75" s="18">
        <f t="shared" si="93"/>
        <v>6479</v>
      </c>
      <c r="F75" s="17"/>
      <c r="G75" s="18">
        <f t="shared" si="93"/>
        <v>1706</v>
      </c>
      <c r="H75" s="17"/>
      <c r="I75" s="18">
        <f t="shared" si="25"/>
        <v>69232</v>
      </c>
      <c r="J75" s="16"/>
      <c r="L75" s="73">
        <v>0</v>
      </c>
      <c r="M75" s="73">
        <v>0</v>
      </c>
      <c r="N75" s="73">
        <v>0</v>
      </c>
      <c r="O75" s="73">
        <v>0</v>
      </c>
      <c r="P75" s="73">
        <v>0</v>
      </c>
      <c r="Q75" s="73">
        <v>0</v>
      </c>
      <c r="R75" s="17"/>
      <c r="S75" s="17"/>
      <c r="T75" s="18">
        <f t="shared" ref="T75:U75" si="94">SUM(T64:T74)</f>
        <v>1706</v>
      </c>
      <c r="U75" s="18">
        <f t="shared" si="94"/>
        <v>1706</v>
      </c>
      <c r="V75" s="17"/>
      <c r="W75" s="17"/>
      <c r="X75" s="18">
        <f>SUM(L75,N75,P75,T75)</f>
        <v>1706</v>
      </c>
      <c r="Y75" s="18">
        <f>SUM(M75,O75,Q75,U75)</f>
        <v>1706</v>
      </c>
      <c r="Z75" s="16"/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7"/>
      <c r="AI75" s="17"/>
      <c r="AJ75" s="18">
        <f t="shared" ref="AJ75" si="95">SUM(AJ64:AJ74)</f>
        <v>1706</v>
      </c>
      <c r="AK75" s="18">
        <v>1706</v>
      </c>
      <c r="AL75" s="17"/>
      <c r="AM75" s="17"/>
      <c r="AN75" s="18">
        <f>SUM(AB75,AD75,AF75,AJ75)</f>
        <v>1706</v>
      </c>
      <c r="AO75" s="18">
        <f>SUM(AC75,AE75,AG75,AK75)</f>
        <v>1706</v>
      </c>
      <c r="AP75" s="16"/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7"/>
      <c r="AY75" s="17"/>
      <c r="AZ75" s="18">
        <v>1706</v>
      </c>
      <c r="BA75" s="18">
        <v>1706</v>
      </c>
      <c r="BB75" s="17"/>
      <c r="BC75" s="17"/>
      <c r="BD75" s="18">
        <f t="shared" si="28"/>
        <v>1706</v>
      </c>
      <c r="BE75" s="18">
        <f t="shared" si="29"/>
        <v>1706</v>
      </c>
      <c r="BF75" s="16"/>
      <c r="BH75" s="18">
        <v>0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7"/>
      <c r="BO75" s="17"/>
      <c r="BP75" s="18">
        <f t="shared" ref="BP75" si="96">SUM(BP64:BP74)</f>
        <v>1706</v>
      </c>
      <c r="BQ75" s="18">
        <v>1706</v>
      </c>
      <c r="BR75" s="17"/>
      <c r="BS75" s="17"/>
      <c r="BT75" s="18">
        <f>SUM(BH75,BJ75,BL75,BP75)</f>
        <v>1706</v>
      </c>
      <c r="BU75" s="18">
        <f>SUM(BI75,BK75,BM75,BQ75)</f>
        <v>1706</v>
      </c>
      <c r="BV75" s="16"/>
      <c r="BX75" s="73">
        <v>0</v>
      </c>
      <c r="BY75" s="73">
        <v>0</v>
      </c>
      <c r="BZ75" s="73">
        <v>0</v>
      </c>
      <c r="CA75" s="73">
        <v>0</v>
      </c>
      <c r="CB75" s="18">
        <f t="shared" si="32"/>
        <v>6479</v>
      </c>
      <c r="CC75" s="18">
        <f t="shared" si="33"/>
        <v>6479</v>
      </c>
      <c r="CD75" s="13"/>
      <c r="CE75" s="13"/>
      <c r="CF75" s="18">
        <f t="shared" ref="CF75:CG75" si="97">SUM(CF64:CF74)</f>
        <v>1706</v>
      </c>
      <c r="CG75" s="18">
        <f t="shared" si="97"/>
        <v>1706</v>
      </c>
      <c r="CH75" s="13"/>
      <c r="CI75" s="13"/>
      <c r="CJ75" s="18">
        <f t="shared" si="34"/>
        <v>8185</v>
      </c>
      <c r="CK75" s="18">
        <f t="shared" si="35"/>
        <v>8185</v>
      </c>
      <c r="CL75" s="13"/>
      <c r="CN75" s="73">
        <v>0</v>
      </c>
      <c r="CO75" s="73">
        <v>0</v>
      </c>
      <c r="CP75" s="73">
        <v>0</v>
      </c>
      <c r="CQ75" s="73">
        <v>0</v>
      </c>
      <c r="CR75" s="18">
        <f>$E75</f>
        <v>6479</v>
      </c>
      <c r="CS75" s="18">
        <f t="shared" si="36"/>
        <v>6479</v>
      </c>
      <c r="CT75" s="13"/>
      <c r="CU75" s="13"/>
      <c r="CV75" s="18">
        <f t="shared" ref="CV75:CW75" si="98">SUM(CV64:CV74)</f>
        <v>1706</v>
      </c>
      <c r="CW75" s="18">
        <f t="shared" si="98"/>
        <v>1706</v>
      </c>
      <c r="CX75" s="13"/>
      <c r="CY75" s="13"/>
      <c r="CZ75" s="18">
        <f>SUM(CN75,CP75,CR75,CV75)</f>
        <v>8185</v>
      </c>
      <c r="DA75" s="18">
        <f>SUM(CO75,CQ75,CS75,CW75)</f>
        <v>8185</v>
      </c>
      <c r="DB75" s="13"/>
      <c r="DD75" s="73">
        <v>0</v>
      </c>
      <c r="DE75" s="73">
        <v>0</v>
      </c>
      <c r="DF75" s="73">
        <v>0</v>
      </c>
      <c r="DG75" s="73">
        <v>0</v>
      </c>
      <c r="DH75" s="18">
        <f>$E75</f>
        <v>6479</v>
      </c>
      <c r="DI75" s="18">
        <f t="shared" si="37"/>
        <v>6479</v>
      </c>
      <c r="DJ75" s="13"/>
      <c r="DK75" s="13"/>
      <c r="DL75" s="18">
        <f t="shared" ref="DL75:DM75" si="99">SUM(DL64:DL74)</f>
        <v>1706</v>
      </c>
      <c r="DM75" s="18">
        <f t="shared" si="99"/>
        <v>1706</v>
      </c>
      <c r="DN75" s="13"/>
      <c r="DO75" s="13"/>
      <c r="DP75" s="16">
        <f t="shared" si="38"/>
        <v>8185</v>
      </c>
      <c r="DQ75" s="16">
        <f t="shared" si="39"/>
        <v>8185</v>
      </c>
      <c r="DR75" s="13"/>
      <c r="DT75" s="73">
        <v>0</v>
      </c>
      <c r="DU75" s="73">
        <v>0</v>
      </c>
      <c r="DV75" s="73">
        <v>0</v>
      </c>
      <c r="DW75" s="73">
        <v>0</v>
      </c>
      <c r="DX75" s="18">
        <f>$E75</f>
        <v>6479</v>
      </c>
      <c r="DY75" s="18">
        <f t="shared" si="40"/>
        <v>6479</v>
      </c>
      <c r="DZ75" s="13"/>
      <c r="EA75" s="13"/>
      <c r="EB75" s="18">
        <f t="shared" ref="EB75:EC75" si="100">SUM(EB64:EB74)</f>
        <v>1706</v>
      </c>
      <c r="EC75" s="18">
        <f t="shared" si="100"/>
        <v>1706</v>
      </c>
      <c r="ED75" s="13"/>
      <c r="EE75" s="13"/>
      <c r="EF75" s="16">
        <f t="shared" si="41"/>
        <v>8185</v>
      </c>
      <c r="EG75" s="16">
        <f t="shared" si="42"/>
        <v>8185</v>
      </c>
      <c r="EH75" s="13"/>
    </row>
    <row r="76" spans="1:138" s="31" customFormat="1" ht="14" hidden="1" customHeight="1" outlineLevel="1" x14ac:dyDescent="0.15">
      <c r="A76" s="31" t="s">
        <v>314</v>
      </c>
      <c r="B76" s="31" t="s">
        <v>166</v>
      </c>
      <c r="C76" s="32"/>
      <c r="D76" s="32"/>
      <c r="E76" s="32"/>
      <c r="F76" s="17"/>
      <c r="G76" s="32"/>
      <c r="H76" s="17"/>
      <c r="I76" s="18">
        <f t="shared" si="25"/>
        <v>0</v>
      </c>
      <c r="J76" s="16"/>
      <c r="K76" s="31" t="s">
        <v>166</v>
      </c>
      <c r="L76" s="32"/>
      <c r="M76" s="32"/>
      <c r="N76" s="32"/>
      <c r="O76" s="32"/>
      <c r="P76" s="32"/>
      <c r="Q76" s="32"/>
      <c r="R76" s="17"/>
      <c r="S76" s="17"/>
      <c r="T76" s="32"/>
      <c r="U76" s="32"/>
      <c r="V76" s="17"/>
      <c r="W76" s="17"/>
      <c r="X76" s="32"/>
      <c r="Y76" s="32"/>
      <c r="Z76" s="16"/>
      <c r="AA76" s="31" t="s">
        <v>166</v>
      </c>
      <c r="AB76" s="32"/>
      <c r="AC76" s="32"/>
      <c r="AD76" s="32"/>
      <c r="AE76" s="32"/>
      <c r="AF76" s="32"/>
      <c r="AG76" s="32"/>
      <c r="AH76" s="17"/>
      <c r="AI76" s="17"/>
      <c r="AJ76" s="32"/>
      <c r="AK76" s="32"/>
      <c r="AL76" s="17"/>
      <c r="AM76" s="17"/>
      <c r="AN76" s="18"/>
      <c r="AO76" s="18">
        <f t="shared" ref="AO76:AO85" si="101">SUM(AB76:AJ76)</f>
        <v>0</v>
      </c>
      <c r="AP76" s="16"/>
      <c r="AR76" s="32">
        <f t="shared" si="90"/>
        <v>0</v>
      </c>
      <c r="AS76" s="32">
        <f t="shared" si="91"/>
        <v>0</v>
      </c>
      <c r="AT76" s="32">
        <f t="shared" si="85"/>
        <v>0</v>
      </c>
      <c r="AU76" s="32">
        <f t="shared" si="92"/>
        <v>0</v>
      </c>
      <c r="AV76" s="32">
        <f t="shared" si="86"/>
        <v>0</v>
      </c>
      <c r="AW76" s="32">
        <f t="shared" si="87"/>
        <v>0</v>
      </c>
      <c r="AX76" s="17"/>
      <c r="AY76" s="17"/>
      <c r="AZ76" s="32">
        <f t="shared" si="88"/>
        <v>0</v>
      </c>
      <c r="BA76" s="32">
        <f t="shared" si="89"/>
        <v>0</v>
      </c>
      <c r="BB76" s="17"/>
      <c r="BC76" s="17"/>
      <c r="BD76" s="18">
        <f t="shared" si="28"/>
        <v>0</v>
      </c>
      <c r="BE76" s="18">
        <f t="shared" si="29"/>
        <v>0</v>
      </c>
      <c r="BF76" s="16"/>
      <c r="BG76" s="31" t="s">
        <v>166</v>
      </c>
      <c r="BH76" s="32"/>
      <c r="BI76" s="32"/>
      <c r="BJ76" s="32"/>
      <c r="BK76" s="32"/>
      <c r="BL76" s="32"/>
      <c r="BM76" s="32"/>
      <c r="BN76" s="17"/>
      <c r="BO76" s="17"/>
      <c r="BP76" s="32"/>
      <c r="BQ76" s="32"/>
      <c r="BR76" s="17"/>
      <c r="BS76" s="17"/>
      <c r="BT76" s="18"/>
      <c r="BU76" s="18">
        <f t="shared" ref="BU76:BU85" si="102">SUM(BH76:BP76)</f>
        <v>0</v>
      </c>
      <c r="BV76" s="16"/>
      <c r="BW76" s="31" t="s">
        <v>166</v>
      </c>
      <c r="CB76" s="18">
        <f t="shared" si="32"/>
        <v>0</v>
      </c>
      <c r="CC76" s="18">
        <f t="shared" si="33"/>
        <v>0</v>
      </c>
      <c r="CD76" s="13"/>
      <c r="CE76" s="13"/>
      <c r="CH76" s="13"/>
      <c r="CI76" s="13"/>
      <c r="CJ76" s="18">
        <f t="shared" si="34"/>
        <v>0</v>
      </c>
      <c r="CK76" s="18">
        <f t="shared" si="35"/>
        <v>0</v>
      </c>
      <c r="CL76" s="13"/>
      <c r="CM76" s="31" t="s">
        <v>166</v>
      </c>
      <c r="CR76" s="18">
        <f>$E76</f>
        <v>0</v>
      </c>
      <c r="CS76" s="18">
        <f t="shared" si="36"/>
        <v>0</v>
      </c>
      <c r="CT76" s="13"/>
      <c r="CU76" s="13"/>
      <c r="CX76" s="13"/>
      <c r="CY76" s="13"/>
      <c r="DB76" s="13"/>
      <c r="DC76" s="31" t="s">
        <v>166</v>
      </c>
      <c r="DH76" s="18">
        <f>$E76</f>
        <v>0</v>
      </c>
      <c r="DI76" s="18">
        <f t="shared" si="37"/>
        <v>0</v>
      </c>
      <c r="DJ76" s="13"/>
      <c r="DK76" s="13"/>
      <c r="DN76" s="13"/>
      <c r="DO76" s="13"/>
      <c r="DP76" s="16">
        <f t="shared" si="38"/>
        <v>0</v>
      </c>
      <c r="DQ76" s="16">
        <f t="shared" si="39"/>
        <v>0</v>
      </c>
      <c r="DR76" s="13"/>
      <c r="DS76" s="31" t="s">
        <v>166</v>
      </c>
      <c r="DX76" s="18">
        <f>$E76</f>
        <v>0</v>
      </c>
      <c r="DY76" s="18">
        <f t="shared" si="40"/>
        <v>0</v>
      </c>
      <c r="DZ76" s="13"/>
      <c r="EA76" s="13"/>
      <c r="ED76" s="13"/>
      <c r="EE76" s="13"/>
      <c r="EF76" s="16">
        <f t="shared" si="41"/>
        <v>0</v>
      </c>
      <c r="EG76" s="16">
        <f t="shared" si="42"/>
        <v>0</v>
      </c>
      <c r="EH76" s="13"/>
    </row>
    <row r="77" spans="1:138" s="31" customFormat="1" ht="14" hidden="1" customHeight="1" outlineLevel="1" x14ac:dyDescent="0.15">
      <c r="B77" s="31" t="s">
        <v>165</v>
      </c>
      <c r="C77" s="32"/>
      <c r="D77" s="32"/>
      <c r="E77" s="32"/>
      <c r="F77" s="17"/>
      <c r="G77" s="32"/>
      <c r="H77" s="17"/>
      <c r="I77" s="18">
        <f t="shared" si="25"/>
        <v>0</v>
      </c>
      <c r="J77" s="16"/>
      <c r="K77" s="31" t="s">
        <v>165</v>
      </c>
      <c r="L77" s="32"/>
      <c r="M77" s="32"/>
      <c r="N77" s="32"/>
      <c r="O77" s="32"/>
      <c r="P77" s="32"/>
      <c r="Q77" s="32"/>
      <c r="R77" s="17"/>
      <c r="S77" s="17"/>
      <c r="T77" s="32"/>
      <c r="U77" s="32"/>
      <c r="V77" s="17"/>
      <c r="W77" s="17"/>
      <c r="X77" s="32"/>
      <c r="Y77" s="32"/>
      <c r="Z77" s="16"/>
      <c r="AA77" s="31" t="s">
        <v>165</v>
      </c>
      <c r="AB77" s="32"/>
      <c r="AC77" s="32"/>
      <c r="AD77" s="32"/>
      <c r="AE77" s="32"/>
      <c r="AF77" s="32"/>
      <c r="AG77" s="32"/>
      <c r="AH77" s="17"/>
      <c r="AI77" s="17"/>
      <c r="AJ77" s="32"/>
      <c r="AK77" s="32"/>
      <c r="AL77" s="17"/>
      <c r="AM77" s="17"/>
      <c r="AN77" s="18"/>
      <c r="AO77" s="18">
        <f t="shared" si="101"/>
        <v>0</v>
      </c>
      <c r="AP77" s="16"/>
      <c r="AR77" s="32">
        <f t="shared" si="90"/>
        <v>0</v>
      </c>
      <c r="AS77" s="32">
        <f t="shared" si="91"/>
        <v>0</v>
      </c>
      <c r="AT77" s="32">
        <f t="shared" si="85"/>
        <v>0</v>
      </c>
      <c r="AU77" s="32">
        <f t="shared" si="92"/>
        <v>0</v>
      </c>
      <c r="AV77" s="32">
        <f t="shared" si="86"/>
        <v>0</v>
      </c>
      <c r="AW77" s="32">
        <f t="shared" si="87"/>
        <v>0</v>
      </c>
      <c r="AX77" s="17"/>
      <c r="AY77" s="17"/>
      <c r="AZ77" s="32">
        <f t="shared" si="88"/>
        <v>0</v>
      </c>
      <c r="BA77" s="32">
        <f t="shared" si="89"/>
        <v>0</v>
      </c>
      <c r="BB77" s="17"/>
      <c r="BC77" s="17"/>
      <c r="BD77" s="18">
        <f t="shared" si="28"/>
        <v>0</v>
      </c>
      <c r="BE77" s="18">
        <f t="shared" si="29"/>
        <v>0</v>
      </c>
      <c r="BF77" s="16"/>
      <c r="BG77" s="31" t="s">
        <v>165</v>
      </c>
      <c r="BH77" s="32"/>
      <c r="BI77" s="32"/>
      <c r="BJ77" s="32"/>
      <c r="BK77" s="32"/>
      <c r="BL77" s="32"/>
      <c r="BM77" s="32"/>
      <c r="BN77" s="17"/>
      <c r="BO77" s="17"/>
      <c r="BP77" s="32"/>
      <c r="BQ77" s="32"/>
      <c r="BR77" s="17"/>
      <c r="BS77" s="17"/>
      <c r="BT77" s="18"/>
      <c r="BU77" s="18">
        <f t="shared" si="102"/>
        <v>0</v>
      </c>
      <c r="BV77" s="16"/>
      <c r="BW77" s="31" t="s">
        <v>165</v>
      </c>
      <c r="CB77" s="18">
        <f t="shared" si="32"/>
        <v>0</v>
      </c>
      <c r="CC77" s="18">
        <f t="shared" si="33"/>
        <v>0</v>
      </c>
      <c r="CD77" s="13"/>
      <c r="CE77" s="13"/>
      <c r="CH77" s="13"/>
      <c r="CI77" s="13"/>
      <c r="CJ77" s="18">
        <f t="shared" si="34"/>
        <v>0</v>
      </c>
      <c r="CK77" s="18">
        <f t="shared" si="35"/>
        <v>0</v>
      </c>
      <c r="CL77" s="13"/>
      <c r="CM77" s="31" t="s">
        <v>165</v>
      </c>
      <c r="CR77" s="18">
        <f>$E77</f>
        <v>0</v>
      </c>
      <c r="CS77" s="18">
        <f t="shared" si="36"/>
        <v>0</v>
      </c>
      <c r="CT77" s="13"/>
      <c r="CU77" s="13"/>
      <c r="CX77" s="13"/>
      <c r="CY77" s="13"/>
      <c r="DB77" s="13"/>
      <c r="DC77" s="31" t="s">
        <v>165</v>
      </c>
      <c r="DH77" s="18">
        <f>$E77</f>
        <v>0</v>
      </c>
      <c r="DI77" s="18">
        <f t="shared" si="37"/>
        <v>0</v>
      </c>
      <c r="DJ77" s="13"/>
      <c r="DK77" s="13"/>
      <c r="DN77" s="13"/>
      <c r="DO77" s="13"/>
      <c r="DP77" s="16">
        <f t="shared" si="38"/>
        <v>0</v>
      </c>
      <c r="DQ77" s="16">
        <f t="shared" si="39"/>
        <v>0</v>
      </c>
      <c r="DR77" s="13"/>
      <c r="DS77" s="31" t="s">
        <v>165</v>
      </c>
      <c r="DX77" s="18">
        <f>$E77</f>
        <v>0</v>
      </c>
      <c r="DY77" s="18">
        <f t="shared" si="40"/>
        <v>0</v>
      </c>
      <c r="DZ77" s="13"/>
      <c r="EA77" s="13"/>
      <c r="ED77" s="13"/>
      <c r="EE77" s="13"/>
      <c r="EF77" s="16">
        <f t="shared" si="41"/>
        <v>0</v>
      </c>
      <c r="EG77" s="16">
        <f t="shared" si="42"/>
        <v>0</v>
      </c>
      <c r="EH77" s="13"/>
    </row>
    <row r="78" spans="1:138" s="31" customFormat="1" ht="14" hidden="1" customHeight="1" outlineLevel="1" x14ac:dyDescent="0.15">
      <c r="B78" s="31" t="s">
        <v>207</v>
      </c>
      <c r="C78" s="32"/>
      <c r="D78" s="32"/>
      <c r="E78" s="32"/>
      <c r="F78" s="17"/>
      <c r="G78" s="32"/>
      <c r="H78" s="17"/>
      <c r="I78" s="18">
        <f t="shared" si="25"/>
        <v>0</v>
      </c>
      <c r="J78" s="16"/>
      <c r="K78" s="31" t="s">
        <v>207</v>
      </c>
      <c r="L78" s="32"/>
      <c r="M78" s="32"/>
      <c r="N78" s="32"/>
      <c r="O78" s="32"/>
      <c r="P78" s="32"/>
      <c r="Q78" s="32"/>
      <c r="R78" s="17"/>
      <c r="S78" s="17"/>
      <c r="T78" s="32"/>
      <c r="U78" s="32"/>
      <c r="V78" s="17"/>
      <c r="W78" s="17"/>
      <c r="X78" s="32"/>
      <c r="Y78" s="32"/>
      <c r="Z78" s="16"/>
      <c r="AA78" s="31" t="s">
        <v>207</v>
      </c>
      <c r="AB78" s="32"/>
      <c r="AC78" s="32"/>
      <c r="AD78" s="32"/>
      <c r="AE78" s="32"/>
      <c r="AF78" s="32"/>
      <c r="AG78" s="32"/>
      <c r="AH78" s="17"/>
      <c r="AI78" s="17"/>
      <c r="AJ78" s="32"/>
      <c r="AK78" s="32"/>
      <c r="AL78" s="17"/>
      <c r="AM78" s="17"/>
      <c r="AN78" s="18"/>
      <c r="AO78" s="18">
        <f t="shared" si="101"/>
        <v>0</v>
      </c>
      <c r="AP78" s="16"/>
      <c r="AR78" s="32">
        <f t="shared" si="90"/>
        <v>0</v>
      </c>
      <c r="AS78" s="32">
        <f t="shared" si="91"/>
        <v>0</v>
      </c>
      <c r="AT78" s="32">
        <f t="shared" si="85"/>
        <v>0</v>
      </c>
      <c r="AU78" s="32">
        <f t="shared" si="92"/>
        <v>0</v>
      </c>
      <c r="AV78" s="32">
        <f t="shared" si="86"/>
        <v>0</v>
      </c>
      <c r="AW78" s="32">
        <f t="shared" si="87"/>
        <v>0</v>
      </c>
      <c r="AX78" s="17"/>
      <c r="AY78" s="17"/>
      <c r="AZ78" s="32">
        <f t="shared" si="88"/>
        <v>0</v>
      </c>
      <c r="BA78" s="32">
        <f t="shared" si="89"/>
        <v>0</v>
      </c>
      <c r="BB78" s="17"/>
      <c r="BC78" s="17"/>
      <c r="BD78" s="18">
        <f t="shared" si="28"/>
        <v>0</v>
      </c>
      <c r="BE78" s="18">
        <f t="shared" si="29"/>
        <v>0</v>
      </c>
      <c r="BF78" s="16"/>
      <c r="BG78" s="31" t="s">
        <v>207</v>
      </c>
      <c r="BH78" s="32"/>
      <c r="BI78" s="32"/>
      <c r="BJ78" s="32"/>
      <c r="BK78" s="32"/>
      <c r="BL78" s="32"/>
      <c r="BM78" s="32"/>
      <c r="BN78" s="17"/>
      <c r="BO78" s="17"/>
      <c r="BP78" s="32"/>
      <c r="BQ78" s="32"/>
      <c r="BR78" s="17"/>
      <c r="BS78" s="17"/>
      <c r="BT78" s="18"/>
      <c r="BU78" s="18">
        <f t="shared" si="102"/>
        <v>0</v>
      </c>
      <c r="BV78" s="16"/>
      <c r="BW78" s="31" t="s">
        <v>207</v>
      </c>
      <c r="CB78" s="18">
        <f t="shared" si="32"/>
        <v>0</v>
      </c>
      <c r="CC78" s="18">
        <f t="shared" si="33"/>
        <v>0</v>
      </c>
      <c r="CD78" s="13"/>
      <c r="CE78" s="13"/>
      <c r="CH78" s="13"/>
      <c r="CI78" s="13"/>
      <c r="CJ78" s="18">
        <f t="shared" si="34"/>
        <v>0</v>
      </c>
      <c r="CK78" s="18">
        <f t="shared" si="35"/>
        <v>0</v>
      </c>
      <c r="CL78" s="13"/>
      <c r="CM78" s="31" t="s">
        <v>207</v>
      </c>
      <c r="CR78" s="18">
        <f>$E78</f>
        <v>0</v>
      </c>
      <c r="CS78" s="18">
        <f t="shared" si="36"/>
        <v>0</v>
      </c>
      <c r="CT78" s="13"/>
      <c r="CU78" s="13"/>
      <c r="CX78" s="13"/>
      <c r="CY78" s="13"/>
      <c r="DB78" s="13"/>
      <c r="DC78" s="31" t="s">
        <v>207</v>
      </c>
      <c r="DH78" s="18">
        <f>$E78</f>
        <v>0</v>
      </c>
      <c r="DI78" s="18">
        <f t="shared" si="37"/>
        <v>0</v>
      </c>
      <c r="DJ78" s="13"/>
      <c r="DK78" s="13"/>
      <c r="DN78" s="13"/>
      <c r="DO78" s="13"/>
      <c r="DP78" s="16">
        <f t="shared" si="38"/>
        <v>0</v>
      </c>
      <c r="DQ78" s="16">
        <f t="shared" si="39"/>
        <v>0</v>
      </c>
      <c r="DR78" s="13"/>
      <c r="DS78" s="31" t="s">
        <v>207</v>
      </c>
      <c r="DX78" s="18">
        <f>$E78</f>
        <v>0</v>
      </c>
      <c r="DY78" s="18">
        <f t="shared" si="40"/>
        <v>0</v>
      </c>
      <c r="DZ78" s="13"/>
      <c r="EA78" s="13"/>
      <c r="ED78" s="13"/>
      <c r="EE78" s="13"/>
      <c r="EF78" s="16">
        <f t="shared" si="41"/>
        <v>0</v>
      </c>
      <c r="EG78" s="16">
        <f t="shared" si="42"/>
        <v>0</v>
      </c>
      <c r="EH78" s="13"/>
    </row>
    <row r="79" spans="1:138" s="31" customFormat="1" ht="14" hidden="1" customHeight="1" outlineLevel="1" x14ac:dyDescent="0.15">
      <c r="B79" s="31" t="s">
        <v>223</v>
      </c>
      <c r="C79" s="32"/>
      <c r="D79" s="32"/>
      <c r="E79" s="32"/>
      <c r="F79" s="17"/>
      <c r="G79" s="32"/>
      <c r="H79" s="17"/>
      <c r="I79" s="18">
        <f t="shared" si="25"/>
        <v>0</v>
      </c>
      <c r="J79" s="16"/>
      <c r="K79" s="31" t="s">
        <v>223</v>
      </c>
      <c r="L79" s="32"/>
      <c r="M79" s="32"/>
      <c r="N79" s="32"/>
      <c r="O79" s="32"/>
      <c r="P79" s="32"/>
      <c r="Q79" s="32"/>
      <c r="R79" s="17"/>
      <c r="S79" s="17"/>
      <c r="T79" s="32"/>
      <c r="U79" s="32"/>
      <c r="V79" s="17"/>
      <c r="W79" s="17"/>
      <c r="X79" s="32"/>
      <c r="Y79" s="32"/>
      <c r="Z79" s="16"/>
      <c r="AA79" s="31" t="s">
        <v>223</v>
      </c>
      <c r="AB79" s="32"/>
      <c r="AC79" s="32"/>
      <c r="AD79" s="32"/>
      <c r="AE79" s="32"/>
      <c r="AF79" s="32"/>
      <c r="AG79" s="32"/>
      <c r="AH79" s="17"/>
      <c r="AI79" s="17"/>
      <c r="AJ79" s="32"/>
      <c r="AK79" s="32"/>
      <c r="AL79" s="17"/>
      <c r="AM79" s="17"/>
      <c r="AN79" s="18"/>
      <c r="AO79" s="18">
        <f t="shared" si="101"/>
        <v>0</v>
      </c>
      <c r="AP79" s="16"/>
      <c r="AR79" s="32">
        <f t="shared" si="90"/>
        <v>0</v>
      </c>
      <c r="AS79" s="32">
        <f t="shared" si="91"/>
        <v>0</v>
      </c>
      <c r="AT79" s="32">
        <f t="shared" si="85"/>
        <v>0</v>
      </c>
      <c r="AU79" s="32">
        <f t="shared" si="92"/>
        <v>0</v>
      </c>
      <c r="AV79" s="32">
        <f t="shared" si="86"/>
        <v>0</v>
      </c>
      <c r="AW79" s="32">
        <f t="shared" si="87"/>
        <v>0</v>
      </c>
      <c r="AX79" s="17"/>
      <c r="AY79" s="17"/>
      <c r="AZ79" s="32">
        <f t="shared" si="88"/>
        <v>0</v>
      </c>
      <c r="BA79" s="32">
        <f t="shared" si="89"/>
        <v>0</v>
      </c>
      <c r="BB79" s="17"/>
      <c r="BC79" s="17"/>
      <c r="BD79" s="18">
        <f t="shared" si="28"/>
        <v>0</v>
      </c>
      <c r="BE79" s="18">
        <f t="shared" si="29"/>
        <v>0</v>
      </c>
      <c r="BF79" s="16"/>
      <c r="BG79" s="31" t="s">
        <v>223</v>
      </c>
      <c r="BH79" s="32"/>
      <c r="BI79" s="32"/>
      <c r="BJ79" s="32"/>
      <c r="BK79" s="32"/>
      <c r="BL79" s="32"/>
      <c r="BM79" s="32"/>
      <c r="BN79" s="17"/>
      <c r="BO79" s="17"/>
      <c r="BP79" s="32"/>
      <c r="BQ79" s="32"/>
      <c r="BR79" s="17"/>
      <c r="BS79" s="17"/>
      <c r="BT79" s="18"/>
      <c r="BU79" s="18">
        <f t="shared" si="102"/>
        <v>0</v>
      </c>
      <c r="BV79" s="16"/>
      <c r="BW79" s="31" t="s">
        <v>223</v>
      </c>
      <c r="CB79" s="18">
        <f t="shared" si="32"/>
        <v>0</v>
      </c>
      <c r="CC79" s="18">
        <f t="shared" si="33"/>
        <v>0</v>
      </c>
      <c r="CD79" s="13"/>
      <c r="CE79" s="13"/>
      <c r="CH79" s="13"/>
      <c r="CI79" s="13"/>
      <c r="CJ79" s="18">
        <f t="shared" si="34"/>
        <v>0</v>
      </c>
      <c r="CK79" s="18">
        <f t="shared" si="35"/>
        <v>0</v>
      </c>
      <c r="CL79" s="13"/>
      <c r="CM79" s="31" t="s">
        <v>223</v>
      </c>
      <c r="CR79" s="18">
        <f>$E79</f>
        <v>0</v>
      </c>
      <c r="CS79" s="18">
        <f t="shared" si="36"/>
        <v>0</v>
      </c>
      <c r="CT79" s="13"/>
      <c r="CU79" s="13"/>
      <c r="CX79" s="13"/>
      <c r="CY79" s="13"/>
      <c r="DB79" s="13"/>
      <c r="DC79" s="31" t="s">
        <v>223</v>
      </c>
      <c r="DH79" s="18">
        <f>$E79</f>
        <v>0</v>
      </c>
      <c r="DI79" s="18">
        <f t="shared" si="37"/>
        <v>0</v>
      </c>
      <c r="DJ79" s="13"/>
      <c r="DK79" s="13"/>
      <c r="DN79" s="13"/>
      <c r="DO79" s="13"/>
      <c r="DP79" s="16">
        <f t="shared" si="38"/>
        <v>0</v>
      </c>
      <c r="DQ79" s="16">
        <f t="shared" si="39"/>
        <v>0</v>
      </c>
      <c r="DR79" s="13"/>
      <c r="DS79" s="31" t="s">
        <v>223</v>
      </c>
      <c r="DX79" s="18">
        <f>$E79</f>
        <v>0</v>
      </c>
      <c r="DY79" s="18">
        <f t="shared" si="40"/>
        <v>0</v>
      </c>
      <c r="DZ79" s="13"/>
      <c r="EA79" s="13"/>
      <c r="ED79" s="13"/>
      <c r="EE79" s="13"/>
      <c r="EF79" s="16">
        <f t="shared" si="41"/>
        <v>0</v>
      </c>
      <c r="EG79" s="16">
        <f t="shared" si="42"/>
        <v>0</v>
      </c>
      <c r="EH79" s="13"/>
    </row>
    <row r="80" spans="1:138" s="31" customFormat="1" ht="14" hidden="1" customHeight="1" outlineLevel="1" x14ac:dyDescent="0.15">
      <c r="B80" s="31" t="s">
        <v>208</v>
      </c>
      <c r="C80" s="32"/>
      <c r="D80" s="32"/>
      <c r="E80" s="32"/>
      <c r="F80" s="17"/>
      <c r="G80" s="32"/>
      <c r="H80" s="17"/>
      <c r="I80" s="18">
        <f t="shared" si="25"/>
        <v>0</v>
      </c>
      <c r="J80" s="16"/>
      <c r="K80" s="31" t="s">
        <v>208</v>
      </c>
      <c r="L80" s="32"/>
      <c r="M80" s="32"/>
      <c r="N80" s="32"/>
      <c r="O80" s="32"/>
      <c r="P80" s="32"/>
      <c r="Q80" s="32"/>
      <c r="R80" s="17"/>
      <c r="S80" s="17"/>
      <c r="T80" s="32"/>
      <c r="U80" s="32"/>
      <c r="V80" s="17"/>
      <c r="W80" s="17"/>
      <c r="X80" s="32"/>
      <c r="Y80" s="32"/>
      <c r="Z80" s="16"/>
      <c r="AA80" s="31" t="s">
        <v>208</v>
      </c>
      <c r="AB80" s="32"/>
      <c r="AC80" s="32"/>
      <c r="AD80" s="32"/>
      <c r="AE80" s="32"/>
      <c r="AF80" s="32"/>
      <c r="AG80" s="32"/>
      <c r="AH80" s="17"/>
      <c r="AI80" s="17"/>
      <c r="AJ80" s="32"/>
      <c r="AK80" s="32"/>
      <c r="AL80" s="17"/>
      <c r="AM80" s="17"/>
      <c r="AN80" s="18"/>
      <c r="AO80" s="18">
        <f t="shared" si="101"/>
        <v>0</v>
      </c>
      <c r="AP80" s="16"/>
      <c r="AR80" s="32">
        <f t="shared" si="90"/>
        <v>0</v>
      </c>
      <c r="AS80" s="32">
        <f t="shared" si="91"/>
        <v>0</v>
      </c>
      <c r="AT80" s="32">
        <f t="shared" si="85"/>
        <v>0</v>
      </c>
      <c r="AU80" s="32">
        <f t="shared" si="92"/>
        <v>0</v>
      </c>
      <c r="AV80" s="32">
        <f t="shared" si="86"/>
        <v>0</v>
      </c>
      <c r="AW80" s="32">
        <f t="shared" si="87"/>
        <v>0</v>
      </c>
      <c r="AX80" s="17"/>
      <c r="AY80" s="17"/>
      <c r="AZ80" s="32">
        <f t="shared" si="88"/>
        <v>0</v>
      </c>
      <c r="BA80" s="32">
        <f t="shared" si="89"/>
        <v>0</v>
      </c>
      <c r="BB80" s="17"/>
      <c r="BC80" s="17"/>
      <c r="BD80" s="18">
        <f t="shared" si="28"/>
        <v>0</v>
      </c>
      <c r="BE80" s="18">
        <f t="shared" si="29"/>
        <v>0</v>
      </c>
      <c r="BF80" s="16"/>
      <c r="BG80" s="31" t="s">
        <v>208</v>
      </c>
      <c r="BH80" s="32"/>
      <c r="BI80" s="32"/>
      <c r="BJ80" s="32"/>
      <c r="BK80" s="32"/>
      <c r="BL80" s="32"/>
      <c r="BM80" s="32"/>
      <c r="BN80" s="17"/>
      <c r="BO80" s="17"/>
      <c r="BP80" s="32"/>
      <c r="BQ80" s="32"/>
      <c r="BR80" s="17"/>
      <c r="BS80" s="17"/>
      <c r="BT80" s="18"/>
      <c r="BU80" s="18">
        <f t="shared" si="102"/>
        <v>0</v>
      </c>
      <c r="BV80" s="16"/>
      <c r="BW80" s="31" t="s">
        <v>208</v>
      </c>
      <c r="CB80" s="18">
        <f t="shared" si="32"/>
        <v>0</v>
      </c>
      <c r="CC80" s="18">
        <f t="shared" si="33"/>
        <v>0</v>
      </c>
      <c r="CD80" s="13"/>
      <c r="CE80" s="13"/>
      <c r="CH80" s="13"/>
      <c r="CI80" s="13"/>
      <c r="CJ80" s="18">
        <f t="shared" si="34"/>
        <v>0</v>
      </c>
      <c r="CK80" s="18">
        <f t="shared" si="35"/>
        <v>0</v>
      </c>
      <c r="CL80" s="13"/>
      <c r="CM80" s="31" t="s">
        <v>208</v>
      </c>
      <c r="CR80" s="18">
        <f>$E80</f>
        <v>0</v>
      </c>
      <c r="CS80" s="18">
        <f t="shared" si="36"/>
        <v>0</v>
      </c>
      <c r="CT80" s="13"/>
      <c r="CU80" s="13"/>
      <c r="CX80" s="13"/>
      <c r="CY80" s="13"/>
      <c r="DB80" s="13"/>
      <c r="DC80" s="31" t="s">
        <v>208</v>
      </c>
      <c r="DH80" s="18">
        <f>$E80</f>
        <v>0</v>
      </c>
      <c r="DI80" s="18">
        <f t="shared" si="37"/>
        <v>0</v>
      </c>
      <c r="DJ80" s="13"/>
      <c r="DK80" s="13"/>
      <c r="DN80" s="13"/>
      <c r="DO80" s="13"/>
      <c r="DP80" s="16">
        <f t="shared" si="38"/>
        <v>0</v>
      </c>
      <c r="DQ80" s="16">
        <f t="shared" si="39"/>
        <v>0</v>
      </c>
      <c r="DR80" s="13"/>
      <c r="DS80" s="31" t="s">
        <v>208</v>
      </c>
      <c r="DX80" s="18">
        <f>$E80</f>
        <v>0</v>
      </c>
      <c r="DY80" s="18">
        <f t="shared" si="40"/>
        <v>0</v>
      </c>
      <c r="DZ80" s="13"/>
      <c r="EA80" s="13"/>
      <c r="ED80" s="13"/>
      <c r="EE80" s="13"/>
      <c r="EF80" s="16">
        <f t="shared" si="41"/>
        <v>0</v>
      </c>
      <c r="EG80" s="16">
        <f t="shared" si="42"/>
        <v>0</v>
      </c>
      <c r="EH80" s="13"/>
    </row>
    <row r="81" spans="1:138" s="31" customFormat="1" ht="14" hidden="1" customHeight="1" outlineLevel="1" x14ac:dyDescent="0.15">
      <c r="B81" s="31" t="s">
        <v>258</v>
      </c>
      <c r="C81" s="32"/>
      <c r="D81" s="32"/>
      <c r="E81" s="32"/>
      <c r="F81" s="17"/>
      <c r="G81" s="32"/>
      <c r="H81" s="17"/>
      <c r="I81" s="18">
        <f t="shared" si="25"/>
        <v>0</v>
      </c>
      <c r="J81" s="16"/>
      <c r="K81" s="31" t="s">
        <v>258</v>
      </c>
      <c r="L81" s="32"/>
      <c r="M81" s="32"/>
      <c r="N81" s="32"/>
      <c r="O81" s="32"/>
      <c r="P81" s="32"/>
      <c r="Q81" s="32"/>
      <c r="R81" s="17"/>
      <c r="S81" s="17"/>
      <c r="T81" s="32"/>
      <c r="U81" s="32"/>
      <c r="V81" s="17"/>
      <c r="W81" s="17"/>
      <c r="X81" s="32"/>
      <c r="Y81" s="32"/>
      <c r="Z81" s="16"/>
      <c r="AA81" s="31" t="s">
        <v>258</v>
      </c>
      <c r="AB81" s="32"/>
      <c r="AC81" s="32"/>
      <c r="AD81" s="32"/>
      <c r="AE81" s="32"/>
      <c r="AF81" s="32"/>
      <c r="AG81" s="32"/>
      <c r="AH81" s="17"/>
      <c r="AI81" s="17"/>
      <c r="AJ81" s="32"/>
      <c r="AK81" s="32"/>
      <c r="AL81" s="17"/>
      <c r="AM81" s="17"/>
      <c r="AN81" s="18"/>
      <c r="AO81" s="18">
        <f t="shared" si="101"/>
        <v>0</v>
      </c>
      <c r="AP81" s="16"/>
      <c r="AR81" s="32">
        <f t="shared" si="90"/>
        <v>0</v>
      </c>
      <c r="AS81" s="32">
        <f t="shared" si="91"/>
        <v>0</v>
      </c>
      <c r="AT81" s="32">
        <f t="shared" si="85"/>
        <v>0</v>
      </c>
      <c r="AU81" s="32">
        <f t="shared" si="92"/>
        <v>0</v>
      </c>
      <c r="AV81" s="32">
        <f t="shared" si="86"/>
        <v>0</v>
      </c>
      <c r="AW81" s="32">
        <f t="shared" si="87"/>
        <v>0</v>
      </c>
      <c r="AX81" s="17"/>
      <c r="AY81" s="17"/>
      <c r="AZ81" s="32">
        <f t="shared" si="88"/>
        <v>0</v>
      </c>
      <c r="BA81" s="32">
        <f t="shared" si="89"/>
        <v>0</v>
      </c>
      <c r="BB81" s="17"/>
      <c r="BC81" s="17"/>
      <c r="BD81" s="18">
        <f t="shared" si="28"/>
        <v>0</v>
      </c>
      <c r="BE81" s="18">
        <f t="shared" si="29"/>
        <v>0</v>
      </c>
      <c r="BF81" s="16"/>
      <c r="BG81" s="31" t="s">
        <v>258</v>
      </c>
      <c r="BH81" s="32"/>
      <c r="BI81" s="32"/>
      <c r="BJ81" s="32"/>
      <c r="BK81" s="32"/>
      <c r="BL81" s="32"/>
      <c r="BM81" s="32"/>
      <c r="BN81" s="17"/>
      <c r="BO81" s="17"/>
      <c r="BP81" s="32"/>
      <c r="BQ81" s="32"/>
      <c r="BR81" s="17"/>
      <c r="BS81" s="17"/>
      <c r="BT81" s="18"/>
      <c r="BU81" s="18">
        <f t="shared" si="102"/>
        <v>0</v>
      </c>
      <c r="BV81" s="16"/>
      <c r="BW81" s="31" t="s">
        <v>258</v>
      </c>
      <c r="CB81" s="18">
        <f t="shared" si="32"/>
        <v>0</v>
      </c>
      <c r="CC81" s="18">
        <f t="shared" si="33"/>
        <v>0</v>
      </c>
      <c r="CD81" s="13"/>
      <c r="CE81" s="13"/>
      <c r="CH81" s="13"/>
      <c r="CI81" s="13"/>
      <c r="CJ81" s="18">
        <f t="shared" si="34"/>
        <v>0</v>
      </c>
      <c r="CK81" s="18">
        <f t="shared" si="35"/>
        <v>0</v>
      </c>
      <c r="CL81" s="13"/>
      <c r="CM81" s="31" t="s">
        <v>258</v>
      </c>
      <c r="CR81" s="18">
        <f>$E81</f>
        <v>0</v>
      </c>
      <c r="CS81" s="18">
        <f t="shared" si="36"/>
        <v>0</v>
      </c>
      <c r="CT81" s="13"/>
      <c r="CU81" s="13"/>
      <c r="CX81" s="13"/>
      <c r="CY81" s="13"/>
      <c r="DB81" s="13"/>
      <c r="DC81" s="31" t="s">
        <v>258</v>
      </c>
      <c r="DH81" s="18">
        <f>$E81</f>
        <v>0</v>
      </c>
      <c r="DI81" s="18">
        <f t="shared" si="37"/>
        <v>0</v>
      </c>
      <c r="DJ81" s="13"/>
      <c r="DK81" s="13"/>
      <c r="DN81" s="13"/>
      <c r="DO81" s="13"/>
      <c r="DP81" s="16">
        <f t="shared" si="38"/>
        <v>0</v>
      </c>
      <c r="DQ81" s="16">
        <f t="shared" si="39"/>
        <v>0</v>
      </c>
      <c r="DR81" s="13"/>
      <c r="DS81" s="31" t="s">
        <v>258</v>
      </c>
      <c r="DX81" s="18">
        <f>$E81</f>
        <v>0</v>
      </c>
      <c r="DY81" s="18">
        <f t="shared" si="40"/>
        <v>0</v>
      </c>
      <c r="DZ81" s="13"/>
      <c r="EA81" s="13"/>
      <c r="ED81" s="13"/>
      <c r="EE81" s="13"/>
      <c r="EF81" s="16">
        <f t="shared" si="41"/>
        <v>0</v>
      </c>
      <c r="EG81" s="16">
        <f t="shared" si="42"/>
        <v>0</v>
      </c>
      <c r="EH81" s="13"/>
    </row>
    <row r="82" spans="1:138" s="31" customFormat="1" ht="14" hidden="1" customHeight="1" outlineLevel="1" x14ac:dyDescent="0.15">
      <c r="B82" s="31" t="s">
        <v>272</v>
      </c>
      <c r="C82" s="32"/>
      <c r="D82" s="32"/>
      <c r="E82" s="32"/>
      <c r="F82" s="17"/>
      <c r="G82" s="32"/>
      <c r="H82" s="17"/>
      <c r="I82" s="18">
        <f t="shared" si="25"/>
        <v>0</v>
      </c>
      <c r="J82" s="16"/>
      <c r="K82" s="31" t="s">
        <v>272</v>
      </c>
      <c r="L82" s="32"/>
      <c r="M82" s="32"/>
      <c r="N82" s="32"/>
      <c r="O82" s="32"/>
      <c r="P82" s="32"/>
      <c r="Q82" s="32"/>
      <c r="R82" s="17"/>
      <c r="S82" s="17"/>
      <c r="T82" s="32"/>
      <c r="U82" s="32"/>
      <c r="V82" s="17"/>
      <c r="W82" s="17"/>
      <c r="X82" s="32"/>
      <c r="Y82" s="32"/>
      <c r="Z82" s="16"/>
      <c r="AA82" s="31" t="s">
        <v>272</v>
      </c>
      <c r="AB82" s="32"/>
      <c r="AC82" s="32"/>
      <c r="AD82" s="32"/>
      <c r="AE82" s="32"/>
      <c r="AF82" s="32"/>
      <c r="AG82" s="32"/>
      <c r="AH82" s="17"/>
      <c r="AI82" s="17"/>
      <c r="AJ82" s="32"/>
      <c r="AK82" s="32"/>
      <c r="AL82" s="17"/>
      <c r="AM82" s="17"/>
      <c r="AN82" s="18"/>
      <c r="AO82" s="18">
        <f t="shared" si="101"/>
        <v>0</v>
      </c>
      <c r="AP82" s="16"/>
      <c r="AR82" s="32">
        <f t="shared" si="90"/>
        <v>0</v>
      </c>
      <c r="AS82" s="32">
        <f t="shared" si="91"/>
        <v>0</v>
      </c>
      <c r="AT82" s="32">
        <f t="shared" si="85"/>
        <v>0</v>
      </c>
      <c r="AU82" s="32">
        <f t="shared" si="92"/>
        <v>0</v>
      </c>
      <c r="AV82" s="32">
        <f t="shared" si="86"/>
        <v>0</v>
      </c>
      <c r="AW82" s="32">
        <f t="shared" si="87"/>
        <v>0</v>
      </c>
      <c r="AX82" s="17"/>
      <c r="AY82" s="17"/>
      <c r="AZ82" s="32">
        <f t="shared" si="88"/>
        <v>0</v>
      </c>
      <c r="BA82" s="32">
        <f t="shared" si="89"/>
        <v>0</v>
      </c>
      <c r="BB82" s="17"/>
      <c r="BC82" s="17"/>
      <c r="BD82" s="18">
        <f t="shared" si="28"/>
        <v>0</v>
      </c>
      <c r="BE82" s="18">
        <f t="shared" si="29"/>
        <v>0</v>
      </c>
      <c r="BF82" s="16"/>
      <c r="BG82" s="31" t="s">
        <v>272</v>
      </c>
      <c r="BH82" s="32"/>
      <c r="BI82" s="32"/>
      <c r="BJ82" s="32"/>
      <c r="BK82" s="32"/>
      <c r="BL82" s="32"/>
      <c r="BM82" s="32"/>
      <c r="BN82" s="17"/>
      <c r="BO82" s="17"/>
      <c r="BP82" s="32"/>
      <c r="BQ82" s="32"/>
      <c r="BR82" s="17"/>
      <c r="BS82" s="17"/>
      <c r="BT82" s="18"/>
      <c r="BU82" s="18">
        <f t="shared" si="102"/>
        <v>0</v>
      </c>
      <c r="BV82" s="16"/>
      <c r="BW82" s="31" t="s">
        <v>272</v>
      </c>
      <c r="CB82" s="18">
        <f t="shared" si="32"/>
        <v>0</v>
      </c>
      <c r="CC82" s="18">
        <f t="shared" si="33"/>
        <v>0</v>
      </c>
      <c r="CD82" s="13"/>
      <c r="CE82" s="13"/>
      <c r="CH82" s="13"/>
      <c r="CI82" s="13"/>
      <c r="CJ82" s="18">
        <f t="shared" si="34"/>
        <v>0</v>
      </c>
      <c r="CK82" s="18">
        <f t="shared" si="35"/>
        <v>0</v>
      </c>
      <c r="CL82" s="13"/>
      <c r="CM82" s="31" t="s">
        <v>272</v>
      </c>
      <c r="CR82" s="18">
        <f>$E82</f>
        <v>0</v>
      </c>
      <c r="CS82" s="18">
        <f t="shared" si="36"/>
        <v>0</v>
      </c>
      <c r="CT82" s="13"/>
      <c r="CU82" s="13"/>
      <c r="CX82" s="13"/>
      <c r="CY82" s="13"/>
      <c r="DB82" s="13"/>
      <c r="DC82" s="31" t="s">
        <v>272</v>
      </c>
      <c r="DH82" s="18">
        <f>$E82</f>
        <v>0</v>
      </c>
      <c r="DI82" s="18">
        <f t="shared" si="37"/>
        <v>0</v>
      </c>
      <c r="DJ82" s="13"/>
      <c r="DK82" s="13"/>
      <c r="DN82" s="13"/>
      <c r="DO82" s="13"/>
      <c r="DP82" s="16">
        <f t="shared" si="38"/>
        <v>0</v>
      </c>
      <c r="DQ82" s="16">
        <f t="shared" si="39"/>
        <v>0</v>
      </c>
      <c r="DR82" s="13"/>
      <c r="DS82" s="31" t="s">
        <v>272</v>
      </c>
      <c r="DX82" s="18">
        <f>$E82</f>
        <v>0</v>
      </c>
      <c r="DY82" s="18">
        <f t="shared" si="40"/>
        <v>0</v>
      </c>
      <c r="DZ82" s="13"/>
      <c r="EA82" s="13"/>
      <c r="ED82" s="13"/>
      <c r="EE82" s="13"/>
      <c r="EF82" s="16">
        <f t="shared" si="41"/>
        <v>0</v>
      </c>
      <c r="EG82" s="16">
        <f t="shared" si="42"/>
        <v>0</v>
      </c>
      <c r="EH82" s="13"/>
    </row>
    <row r="83" spans="1:138" s="31" customFormat="1" ht="14" hidden="1" customHeight="1" outlineLevel="1" x14ac:dyDescent="0.15">
      <c r="B83" s="31" t="s">
        <v>179</v>
      </c>
      <c r="C83" s="32"/>
      <c r="D83" s="32"/>
      <c r="E83" s="32"/>
      <c r="F83" s="17"/>
      <c r="G83" s="32"/>
      <c r="H83" s="17"/>
      <c r="I83" s="18">
        <f t="shared" si="25"/>
        <v>0</v>
      </c>
      <c r="J83" s="16"/>
      <c r="K83" s="31" t="s">
        <v>179</v>
      </c>
      <c r="L83" s="32"/>
      <c r="M83" s="32"/>
      <c r="N83" s="32"/>
      <c r="O83" s="32"/>
      <c r="P83" s="32"/>
      <c r="Q83" s="32"/>
      <c r="R83" s="17"/>
      <c r="S83" s="17"/>
      <c r="T83" s="32"/>
      <c r="U83" s="32"/>
      <c r="V83" s="17"/>
      <c r="W83" s="17"/>
      <c r="X83" s="32"/>
      <c r="Y83" s="32"/>
      <c r="Z83" s="16"/>
      <c r="AA83" s="31" t="s">
        <v>179</v>
      </c>
      <c r="AB83" s="32"/>
      <c r="AC83" s="32"/>
      <c r="AD83" s="32"/>
      <c r="AE83" s="32"/>
      <c r="AF83" s="32"/>
      <c r="AG83" s="32"/>
      <c r="AH83" s="17"/>
      <c r="AI83" s="17"/>
      <c r="AJ83" s="32"/>
      <c r="AK83" s="32"/>
      <c r="AL83" s="17"/>
      <c r="AM83" s="17"/>
      <c r="AN83" s="18"/>
      <c r="AO83" s="18">
        <f t="shared" si="101"/>
        <v>0</v>
      </c>
      <c r="AP83" s="16"/>
      <c r="AR83" s="32">
        <f t="shared" si="90"/>
        <v>0</v>
      </c>
      <c r="AS83" s="32">
        <f t="shared" si="91"/>
        <v>0</v>
      </c>
      <c r="AT83" s="32">
        <f t="shared" si="85"/>
        <v>0</v>
      </c>
      <c r="AU83" s="32">
        <f t="shared" si="92"/>
        <v>0</v>
      </c>
      <c r="AV83" s="32">
        <f t="shared" si="86"/>
        <v>0</v>
      </c>
      <c r="AW83" s="32">
        <f t="shared" si="87"/>
        <v>0</v>
      </c>
      <c r="AX83" s="17"/>
      <c r="AY83" s="17"/>
      <c r="AZ83" s="32">
        <f t="shared" si="88"/>
        <v>0</v>
      </c>
      <c r="BA83" s="32">
        <f t="shared" si="89"/>
        <v>0</v>
      </c>
      <c r="BB83" s="17"/>
      <c r="BC83" s="17"/>
      <c r="BD83" s="18">
        <f t="shared" si="28"/>
        <v>0</v>
      </c>
      <c r="BE83" s="18">
        <f t="shared" si="29"/>
        <v>0</v>
      </c>
      <c r="BF83" s="16"/>
      <c r="BG83" s="31" t="s">
        <v>179</v>
      </c>
      <c r="BH83" s="32"/>
      <c r="BI83" s="32"/>
      <c r="BJ83" s="32"/>
      <c r="BK83" s="32"/>
      <c r="BL83" s="32"/>
      <c r="BM83" s="32"/>
      <c r="BN83" s="17"/>
      <c r="BO83" s="17"/>
      <c r="BP83" s="32"/>
      <c r="BQ83" s="32"/>
      <c r="BR83" s="17"/>
      <c r="BS83" s="17"/>
      <c r="BT83" s="18"/>
      <c r="BU83" s="18">
        <f t="shared" si="102"/>
        <v>0</v>
      </c>
      <c r="BV83" s="16"/>
      <c r="BW83" s="31" t="s">
        <v>179</v>
      </c>
      <c r="CB83" s="18">
        <f t="shared" si="32"/>
        <v>0</v>
      </c>
      <c r="CC83" s="18">
        <f t="shared" si="33"/>
        <v>0</v>
      </c>
      <c r="CD83" s="13"/>
      <c r="CE83" s="13"/>
      <c r="CH83" s="13"/>
      <c r="CI83" s="13"/>
      <c r="CJ83" s="18">
        <f t="shared" si="34"/>
        <v>0</v>
      </c>
      <c r="CK83" s="18">
        <f t="shared" si="35"/>
        <v>0</v>
      </c>
      <c r="CL83" s="13"/>
      <c r="CM83" s="31" t="s">
        <v>179</v>
      </c>
      <c r="CR83" s="18">
        <f>$E83</f>
        <v>0</v>
      </c>
      <c r="CS83" s="18">
        <f t="shared" si="36"/>
        <v>0</v>
      </c>
      <c r="CT83" s="13"/>
      <c r="CU83" s="13"/>
      <c r="CX83" s="13"/>
      <c r="CY83" s="13"/>
      <c r="DB83" s="13"/>
      <c r="DC83" s="31" t="s">
        <v>179</v>
      </c>
      <c r="DH83" s="18">
        <f>$E83</f>
        <v>0</v>
      </c>
      <c r="DI83" s="18">
        <f t="shared" si="37"/>
        <v>0</v>
      </c>
      <c r="DJ83" s="13"/>
      <c r="DK83" s="13"/>
      <c r="DN83" s="13"/>
      <c r="DO83" s="13"/>
      <c r="DP83" s="16">
        <f t="shared" si="38"/>
        <v>0</v>
      </c>
      <c r="DQ83" s="16">
        <f t="shared" si="39"/>
        <v>0</v>
      </c>
      <c r="DR83" s="13"/>
      <c r="DS83" s="31" t="s">
        <v>179</v>
      </c>
      <c r="DX83" s="18">
        <f>$E83</f>
        <v>0</v>
      </c>
      <c r="DY83" s="18">
        <f t="shared" si="40"/>
        <v>0</v>
      </c>
      <c r="DZ83" s="13"/>
      <c r="EA83" s="13"/>
      <c r="ED83" s="13"/>
      <c r="EE83" s="13"/>
      <c r="EF83" s="16">
        <f t="shared" si="41"/>
        <v>0</v>
      </c>
      <c r="EG83" s="16">
        <f t="shared" si="42"/>
        <v>0</v>
      </c>
      <c r="EH83" s="13"/>
    </row>
    <row r="84" spans="1:138" s="31" customFormat="1" ht="14" hidden="1" customHeight="1" outlineLevel="1" x14ac:dyDescent="0.15">
      <c r="B84" s="31" t="s">
        <v>181</v>
      </c>
      <c r="C84" s="32"/>
      <c r="D84" s="32"/>
      <c r="E84" s="32"/>
      <c r="F84" s="17"/>
      <c r="G84" s="32"/>
      <c r="H84" s="17"/>
      <c r="I84" s="18">
        <f t="shared" si="25"/>
        <v>0</v>
      </c>
      <c r="J84" s="16"/>
      <c r="K84" s="31" t="s">
        <v>181</v>
      </c>
      <c r="L84" s="32"/>
      <c r="M84" s="32"/>
      <c r="N84" s="32"/>
      <c r="O84" s="32"/>
      <c r="P84" s="32"/>
      <c r="Q84" s="32"/>
      <c r="R84" s="17"/>
      <c r="S84" s="17"/>
      <c r="T84" s="32"/>
      <c r="U84" s="32"/>
      <c r="V84" s="17"/>
      <c r="W84" s="17"/>
      <c r="X84" s="32"/>
      <c r="Y84" s="32"/>
      <c r="Z84" s="16"/>
      <c r="AA84" s="31" t="s">
        <v>181</v>
      </c>
      <c r="AB84" s="32"/>
      <c r="AC84" s="32"/>
      <c r="AD84" s="32"/>
      <c r="AE84" s="32"/>
      <c r="AF84" s="32"/>
      <c r="AG84" s="32"/>
      <c r="AH84" s="17"/>
      <c r="AI84" s="17"/>
      <c r="AJ84" s="32"/>
      <c r="AK84" s="32"/>
      <c r="AL84" s="17"/>
      <c r="AM84" s="17"/>
      <c r="AN84" s="18"/>
      <c r="AO84" s="18">
        <f t="shared" si="101"/>
        <v>0</v>
      </c>
      <c r="AP84" s="16"/>
      <c r="AR84" s="32">
        <f t="shared" si="90"/>
        <v>0</v>
      </c>
      <c r="AS84" s="32">
        <f t="shared" si="91"/>
        <v>0</v>
      </c>
      <c r="AT84" s="32">
        <f t="shared" si="85"/>
        <v>0</v>
      </c>
      <c r="AU84" s="32">
        <f t="shared" si="92"/>
        <v>0</v>
      </c>
      <c r="AV84" s="32">
        <f t="shared" si="86"/>
        <v>0</v>
      </c>
      <c r="AW84" s="32">
        <f t="shared" si="87"/>
        <v>0</v>
      </c>
      <c r="AX84" s="17"/>
      <c r="AY84" s="17"/>
      <c r="AZ84" s="32">
        <f t="shared" si="88"/>
        <v>0</v>
      </c>
      <c r="BA84" s="32">
        <f t="shared" si="89"/>
        <v>0</v>
      </c>
      <c r="BB84" s="17"/>
      <c r="BC84" s="17"/>
      <c r="BD84" s="18">
        <f t="shared" si="28"/>
        <v>0</v>
      </c>
      <c r="BE84" s="18">
        <f t="shared" si="29"/>
        <v>0</v>
      </c>
      <c r="BF84" s="16"/>
      <c r="BG84" s="31" t="s">
        <v>181</v>
      </c>
      <c r="BH84" s="32"/>
      <c r="BI84" s="32"/>
      <c r="BJ84" s="32"/>
      <c r="BK84" s="32"/>
      <c r="BL84" s="32"/>
      <c r="BM84" s="32"/>
      <c r="BN84" s="17"/>
      <c r="BO84" s="17"/>
      <c r="BP84" s="32"/>
      <c r="BQ84" s="32"/>
      <c r="BR84" s="17"/>
      <c r="BS84" s="17"/>
      <c r="BT84" s="18"/>
      <c r="BU84" s="18">
        <f t="shared" si="102"/>
        <v>0</v>
      </c>
      <c r="BV84" s="16"/>
      <c r="BW84" s="31" t="s">
        <v>181</v>
      </c>
      <c r="CB84" s="18">
        <f t="shared" si="32"/>
        <v>0</v>
      </c>
      <c r="CC84" s="18">
        <f t="shared" si="33"/>
        <v>0</v>
      </c>
      <c r="CD84" s="13"/>
      <c r="CE84" s="13"/>
      <c r="CH84" s="13"/>
      <c r="CI84" s="13"/>
      <c r="CJ84" s="18">
        <f t="shared" si="34"/>
        <v>0</v>
      </c>
      <c r="CK84" s="18">
        <f t="shared" si="35"/>
        <v>0</v>
      </c>
      <c r="CL84" s="13"/>
      <c r="CM84" s="31" t="s">
        <v>181</v>
      </c>
      <c r="CR84" s="18">
        <f>$E84</f>
        <v>0</v>
      </c>
      <c r="CS84" s="18">
        <f t="shared" si="36"/>
        <v>0</v>
      </c>
      <c r="CT84" s="13"/>
      <c r="CU84" s="13"/>
      <c r="CX84" s="13"/>
      <c r="CY84" s="13"/>
      <c r="DB84" s="13"/>
      <c r="DC84" s="31" t="s">
        <v>181</v>
      </c>
      <c r="DH84" s="18">
        <f>$E84</f>
        <v>0</v>
      </c>
      <c r="DI84" s="18">
        <f t="shared" si="37"/>
        <v>0</v>
      </c>
      <c r="DJ84" s="13"/>
      <c r="DK84" s="13"/>
      <c r="DN84" s="13"/>
      <c r="DO84" s="13"/>
      <c r="DP84" s="16">
        <f t="shared" si="38"/>
        <v>0</v>
      </c>
      <c r="DQ84" s="16">
        <f t="shared" si="39"/>
        <v>0</v>
      </c>
      <c r="DR84" s="13"/>
      <c r="DS84" s="31" t="s">
        <v>181</v>
      </c>
      <c r="DX84" s="18">
        <f>$E84</f>
        <v>0</v>
      </c>
      <c r="DY84" s="18">
        <f t="shared" si="40"/>
        <v>0</v>
      </c>
      <c r="DZ84" s="13"/>
      <c r="EA84" s="13"/>
      <c r="ED84" s="13"/>
      <c r="EE84" s="13"/>
      <c r="EF84" s="16">
        <f t="shared" si="41"/>
        <v>0</v>
      </c>
      <c r="EG84" s="16">
        <f t="shared" si="42"/>
        <v>0</v>
      </c>
      <c r="EH84" s="13"/>
    </row>
    <row r="85" spans="1:138" s="31" customFormat="1" ht="14" hidden="1" customHeight="1" outlineLevel="1" x14ac:dyDescent="0.15">
      <c r="B85" s="31" t="s">
        <v>180</v>
      </c>
      <c r="C85" s="32"/>
      <c r="D85" s="32"/>
      <c r="E85" s="32"/>
      <c r="F85" s="17"/>
      <c r="G85" s="32"/>
      <c r="H85" s="17"/>
      <c r="I85" s="18">
        <f t="shared" si="25"/>
        <v>0</v>
      </c>
      <c r="J85" s="16"/>
      <c r="K85" s="31" t="s">
        <v>180</v>
      </c>
      <c r="L85" s="32"/>
      <c r="M85" s="32"/>
      <c r="N85" s="32"/>
      <c r="O85" s="32"/>
      <c r="P85" s="32"/>
      <c r="Q85" s="32"/>
      <c r="R85" s="17"/>
      <c r="S85" s="17"/>
      <c r="T85" s="32"/>
      <c r="U85" s="32"/>
      <c r="V85" s="17"/>
      <c r="W85" s="17"/>
      <c r="X85" s="32"/>
      <c r="Y85" s="32"/>
      <c r="Z85" s="16"/>
      <c r="AA85" s="31" t="s">
        <v>180</v>
      </c>
      <c r="AB85" s="32"/>
      <c r="AC85" s="32"/>
      <c r="AD85" s="32"/>
      <c r="AE85" s="32"/>
      <c r="AF85" s="32"/>
      <c r="AG85" s="32"/>
      <c r="AH85" s="17"/>
      <c r="AI85" s="17"/>
      <c r="AJ85" s="32"/>
      <c r="AK85" s="32"/>
      <c r="AL85" s="17"/>
      <c r="AM85" s="17"/>
      <c r="AN85" s="18"/>
      <c r="AO85" s="18">
        <f t="shared" si="101"/>
        <v>0</v>
      </c>
      <c r="AP85" s="16"/>
      <c r="AR85" s="32">
        <f t="shared" si="90"/>
        <v>0</v>
      </c>
      <c r="AS85" s="32">
        <f t="shared" si="91"/>
        <v>0</v>
      </c>
      <c r="AT85" s="32">
        <f t="shared" si="85"/>
        <v>0</v>
      </c>
      <c r="AU85" s="32">
        <f t="shared" si="92"/>
        <v>0</v>
      </c>
      <c r="AV85" s="32">
        <f t="shared" si="86"/>
        <v>0</v>
      </c>
      <c r="AW85" s="32">
        <f t="shared" si="87"/>
        <v>0</v>
      </c>
      <c r="AX85" s="17"/>
      <c r="AY85" s="17"/>
      <c r="AZ85" s="32">
        <f t="shared" si="88"/>
        <v>0</v>
      </c>
      <c r="BA85" s="32">
        <f t="shared" si="89"/>
        <v>0</v>
      </c>
      <c r="BB85" s="17"/>
      <c r="BC85" s="17"/>
      <c r="BD85" s="18">
        <f t="shared" si="28"/>
        <v>0</v>
      </c>
      <c r="BE85" s="18">
        <f t="shared" si="29"/>
        <v>0</v>
      </c>
      <c r="BF85" s="16"/>
      <c r="BG85" s="31" t="s">
        <v>180</v>
      </c>
      <c r="BH85" s="32"/>
      <c r="BI85" s="32"/>
      <c r="BJ85" s="32"/>
      <c r="BK85" s="32"/>
      <c r="BL85" s="32"/>
      <c r="BM85" s="32"/>
      <c r="BN85" s="17"/>
      <c r="BO85" s="17"/>
      <c r="BP85" s="32"/>
      <c r="BQ85" s="32"/>
      <c r="BR85" s="17"/>
      <c r="BS85" s="17"/>
      <c r="BT85" s="18"/>
      <c r="BU85" s="18">
        <f t="shared" si="102"/>
        <v>0</v>
      </c>
      <c r="BV85" s="16"/>
      <c r="BW85" s="31" t="s">
        <v>180</v>
      </c>
      <c r="CB85" s="18">
        <f t="shared" si="32"/>
        <v>0</v>
      </c>
      <c r="CC85" s="18">
        <f t="shared" si="33"/>
        <v>0</v>
      </c>
      <c r="CD85" s="13"/>
      <c r="CE85" s="13"/>
      <c r="CH85" s="13"/>
      <c r="CI85" s="13"/>
      <c r="CJ85" s="18">
        <f t="shared" si="34"/>
        <v>0</v>
      </c>
      <c r="CK85" s="18">
        <f t="shared" si="35"/>
        <v>0</v>
      </c>
      <c r="CL85" s="13"/>
      <c r="CM85" s="31" t="s">
        <v>180</v>
      </c>
      <c r="CR85" s="18">
        <f>$E85</f>
        <v>0</v>
      </c>
      <c r="CS85" s="18">
        <f t="shared" si="36"/>
        <v>0</v>
      </c>
      <c r="CT85" s="13"/>
      <c r="CU85" s="13"/>
      <c r="CX85" s="13"/>
      <c r="CY85" s="13"/>
      <c r="DB85" s="13"/>
      <c r="DC85" s="31" t="s">
        <v>180</v>
      </c>
      <c r="DH85" s="18">
        <f>$E85</f>
        <v>0</v>
      </c>
      <c r="DI85" s="18">
        <f t="shared" si="37"/>
        <v>0</v>
      </c>
      <c r="DJ85" s="13"/>
      <c r="DK85" s="13"/>
      <c r="DN85" s="13"/>
      <c r="DO85" s="13"/>
      <c r="DP85" s="16">
        <f t="shared" si="38"/>
        <v>0</v>
      </c>
      <c r="DQ85" s="16">
        <f t="shared" si="39"/>
        <v>0</v>
      </c>
      <c r="DR85" s="13"/>
      <c r="DS85" s="31" t="s">
        <v>180</v>
      </c>
      <c r="DX85" s="18">
        <f>$E85</f>
        <v>0</v>
      </c>
      <c r="DY85" s="18">
        <f t="shared" si="40"/>
        <v>0</v>
      </c>
      <c r="DZ85" s="13"/>
      <c r="EA85" s="13"/>
      <c r="ED85" s="13"/>
      <c r="EE85" s="13"/>
      <c r="EF85" s="16">
        <f t="shared" si="41"/>
        <v>0</v>
      </c>
      <c r="EG85" s="16">
        <f t="shared" si="42"/>
        <v>0</v>
      </c>
      <c r="EH85" s="13"/>
    </row>
    <row r="86" spans="1:138" collapsed="1" x14ac:dyDescent="0.15">
      <c r="A86" s="3" t="s">
        <v>314</v>
      </c>
      <c r="C86" s="18">
        <f>SUM(C76:C85)</f>
        <v>0</v>
      </c>
      <c r="D86" s="18">
        <f t="shared" ref="D86:G86" si="103">SUM(D76:D85)</f>
        <v>0</v>
      </c>
      <c r="E86" s="18">
        <f t="shared" si="103"/>
        <v>0</v>
      </c>
      <c r="F86" s="17"/>
      <c r="G86" s="18">
        <f t="shared" si="103"/>
        <v>0</v>
      </c>
      <c r="H86" s="17"/>
      <c r="I86" s="18">
        <f t="shared" ref="I86:I123" si="104">SUM(C86:G86)</f>
        <v>0</v>
      </c>
      <c r="J86" s="16"/>
      <c r="L86" s="18">
        <f>SUM(L76:L85)</f>
        <v>0</v>
      </c>
      <c r="M86" s="18">
        <f t="shared" ref="M86:Q86" si="105">SUM(M76:M85)</f>
        <v>0</v>
      </c>
      <c r="N86" s="18">
        <f t="shared" si="105"/>
        <v>0</v>
      </c>
      <c r="O86" s="18">
        <f t="shared" si="105"/>
        <v>0</v>
      </c>
      <c r="P86" s="18">
        <f t="shared" si="105"/>
        <v>0</v>
      </c>
      <c r="Q86" s="18">
        <f t="shared" si="105"/>
        <v>0</v>
      </c>
      <c r="R86" s="17"/>
      <c r="S86" s="17"/>
      <c r="T86" s="18">
        <f t="shared" ref="T86:U86" si="106">SUM(T76:T85)</f>
        <v>0</v>
      </c>
      <c r="U86" s="18">
        <f t="shared" si="106"/>
        <v>0</v>
      </c>
      <c r="V86" s="17"/>
      <c r="W86" s="17"/>
      <c r="X86" s="18">
        <f>SUM(L86,N86,P86,T86)</f>
        <v>0</v>
      </c>
      <c r="Y86" s="18">
        <f>SUM(M86,O86,Q86,U86)</f>
        <v>0</v>
      </c>
      <c r="Z86" s="16"/>
      <c r="AB86" s="18">
        <f>SUM(AB76:AB85)</f>
        <v>0</v>
      </c>
      <c r="AC86" s="18">
        <f t="shared" ref="AC86:AG86" si="107">SUM(AC76:AC85)</f>
        <v>0</v>
      </c>
      <c r="AD86" s="18">
        <f t="shared" si="107"/>
        <v>0</v>
      </c>
      <c r="AE86" s="18">
        <f t="shared" si="107"/>
        <v>0</v>
      </c>
      <c r="AF86" s="18">
        <f t="shared" si="107"/>
        <v>0</v>
      </c>
      <c r="AG86" s="18">
        <f t="shared" si="107"/>
        <v>0</v>
      </c>
      <c r="AH86" s="17"/>
      <c r="AI86" s="17"/>
      <c r="AJ86" s="18">
        <f t="shared" ref="AJ86" si="108">SUM(AJ76:AJ85)</f>
        <v>0</v>
      </c>
      <c r="AK86" s="18">
        <v>0</v>
      </c>
      <c r="AL86" s="17"/>
      <c r="AM86" s="17"/>
      <c r="AN86" s="18">
        <f>SUM(AB86,AD86,AF86,AJ86)</f>
        <v>0</v>
      </c>
      <c r="AO86" s="18">
        <f>SUM(AC86,AE86,AG86,AK86)</f>
        <v>0</v>
      </c>
      <c r="AP86" s="16"/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7"/>
      <c r="AY86" s="17"/>
      <c r="AZ86" s="18">
        <v>0</v>
      </c>
      <c r="BA86" s="18">
        <v>0</v>
      </c>
      <c r="BB86" s="17"/>
      <c r="BC86" s="17"/>
      <c r="BD86" s="18">
        <f t="shared" ref="BD86:BD123" si="109">SUM(AR86,AT86,AV86,AZ86)</f>
        <v>0</v>
      </c>
      <c r="BE86" s="18">
        <f t="shared" ref="BE86:BE123" si="110">SUM(AS86,AU86,AW86,BA86)</f>
        <v>0</v>
      </c>
      <c r="BF86" s="16"/>
      <c r="BH86" s="18">
        <f>SUM(BH76:BH85)</f>
        <v>0</v>
      </c>
      <c r="BI86" s="18">
        <f t="shared" ref="BI86:BM86" si="111">SUM(BI76:BI85)</f>
        <v>0</v>
      </c>
      <c r="BJ86" s="18">
        <f t="shared" si="111"/>
        <v>0</v>
      </c>
      <c r="BK86" s="18">
        <f t="shared" si="111"/>
        <v>0</v>
      </c>
      <c r="BL86" s="18">
        <f t="shared" si="111"/>
        <v>0</v>
      </c>
      <c r="BM86" s="18">
        <f t="shared" si="111"/>
        <v>0</v>
      </c>
      <c r="BN86" s="17"/>
      <c r="BO86" s="17"/>
      <c r="BP86" s="18">
        <f t="shared" ref="BP86" si="112">SUM(BP76:BP85)</f>
        <v>0</v>
      </c>
      <c r="BQ86" s="18">
        <v>0</v>
      </c>
      <c r="BR86" s="17"/>
      <c r="BS86" s="17"/>
      <c r="BT86" s="18">
        <f>SUM(BH86,BJ86,BL86,BP86)</f>
        <v>0</v>
      </c>
      <c r="BU86" s="18">
        <f>SUM(BI86,BK86,BM86,BQ86)</f>
        <v>0</v>
      </c>
      <c r="BV86" s="16"/>
      <c r="BX86" s="18">
        <f>SUM(BX76:BX85)</f>
        <v>0</v>
      </c>
      <c r="BY86" s="18">
        <f>SUM(BY76:BY85)</f>
        <v>0</v>
      </c>
      <c r="BZ86" s="18">
        <f t="shared" ref="BZ86" si="113">SUM(BZ76:BZ85)</f>
        <v>0</v>
      </c>
      <c r="CA86" s="18">
        <f t="shared" ref="CA86" si="114">SUM(CA76:CA85)</f>
        <v>0</v>
      </c>
      <c r="CB86" s="18">
        <f t="shared" ref="CB86:CB123" si="115">$E86</f>
        <v>0</v>
      </c>
      <c r="CC86" s="18">
        <f t="shared" ref="CC86:CC121" si="116">CB86</f>
        <v>0</v>
      </c>
      <c r="CD86" s="13"/>
      <c r="CE86" s="13"/>
      <c r="CF86" s="18">
        <f t="shared" ref="CF86:CG86" si="117">SUM(CF76:CF85)</f>
        <v>0</v>
      </c>
      <c r="CG86" s="18">
        <f t="shared" si="117"/>
        <v>0</v>
      </c>
      <c r="CH86" s="13"/>
      <c r="CI86" s="13"/>
      <c r="CJ86" s="18">
        <f t="shared" ref="CJ86:CJ123" si="118">SUM(BX86,BZ86,CB86,CF86)</f>
        <v>0</v>
      </c>
      <c r="CK86" s="18">
        <f t="shared" ref="CK86:CK123" si="119">SUM(BY86,CA86,CC86,CG86)</f>
        <v>0</v>
      </c>
      <c r="CL86" s="13"/>
      <c r="CN86" s="18">
        <f>SUM(CN76:CN85)</f>
        <v>0</v>
      </c>
      <c r="CO86" s="18">
        <f>SUM(CO76:CO85)</f>
        <v>0</v>
      </c>
      <c r="CP86" s="18">
        <f t="shared" ref="CP86:CT86" si="120">SUM(CP76:CP85)</f>
        <v>0</v>
      </c>
      <c r="CQ86" s="18">
        <f t="shared" si="120"/>
        <v>0</v>
      </c>
      <c r="CR86" s="18">
        <f>$E86</f>
        <v>0</v>
      </c>
      <c r="CS86" s="18">
        <f t="shared" ref="CS86:CS121" si="121">CR86</f>
        <v>0</v>
      </c>
      <c r="CT86" s="13"/>
      <c r="CU86" s="13"/>
      <c r="CV86" s="18">
        <f t="shared" ref="CV86:CW86" si="122">SUM(CV76:CV85)</f>
        <v>0</v>
      </c>
      <c r="CW86" s="18">
        <f t="shared" si="122"/>
        <v>0</v>
      </c>
      <c r="CX86" s="13"/>
      <c r="CY86" s="13"/>
      <c r="CZ86" s="18">
        <f>SUM(CN86,CP86,CR86,CV86)</f>
        <v>0</v>
      </c>
      <c r="DA86" s="18">
        <f>SUM(CO86,CQ86,CS86,CW86)</f>
        <v>0</v>
      </c>
      <c r="DB86" s="13"/>
      <c r="DD86" s="18">
        <v>0</v>
      </c>
      <c r="DE86" s="18">
        <v>0</v>
      </c>
      <c r="DF86" s="18">
        <f t="shared" ref="DF86:DJ86" si="123">SUM(DF76:DF85)</f>
        <v>0</v>
      </c>
      <c r="DG86" s="18">
        <f t="shared" si="123"/>
        <v>0</v>
      </c>
      <c r="DH86" s="18">
        <f>$E86</f>
        <v>0</v>
      </c>
      <c r="DI86" s="18">
        <f t="shared" ref="DI86:DI121" si="124">DH86</f>
        <v>0</v>
      </c>
      <c r="DJ86" s="354">
        <v>-150000</v>
      </c>
      <c r="DK86" s="354">
        <v>-150000</v>
      </c>
      <c r="DL86" s="18">
        <f t="shared" ref="DL86:DM86" si="125">SUM(DL76:DL85)</f>
        <v>0</v>
      </c>
      <c r="DM86" s="18">
        <f t="shared" si="125"/>
        <v>0</v>
      </c>
      <c r="DN86" s="13"/>
      <c r="DO86" s="13"/>
      <c r="DP86" s="16">
        <f t="shared" ref="DP86:DP123" si="126">SUM(DD86,DF86,DH86,DL86,DJ86)</f>
        <v>-150000</v>
      </c>
      <c r="DQ86" s="16">
        <f t="shared" ref="DQ86:DQ123" si="127">SUM(DE86,DG86,DI86,DM86,DK86)</f>
        <v>-150000</v>
      </c>
      <c r="DR86" s="13"/>
      <c r="DT86" s="18">
        <v>0</v>
      </c>
      <c r="DU86" s="18">
        <v>0</v>
      </c>
      <c r="DV86" s="18">
        <f t="shared" ref="DV86:DZ86" si="128">SUM(DV76:DV85)</f>
        <v>0</v>
      </c>
      <c r="DW86" s="18">
        <f t="shared" si="128"/>
        <v>0</v>
      </c>
      <c r="DX86" s="18">
        <f>$E86</f>
        <v>0</v>
      </c>
      <c r="DY86" s="18">
        <f t="shared" ref="DY86:DY121" si="129">DX86</f>
        <v>0</v>
      </c>
      <c r="DZ86" s="354">
        <v>-150000</v>
      </c>
      <c r="EA86" s="354">
        <v>-150000</v>
      </c>
      <c r="EB86" s="18">
        <f t="shared" ref="EB86:EC86" si="130">SUM(EB76:EB85)</f>
        <v>0</v>
      </c>
      <c r="EC86" s="18">
        <f t="shared" si="130"/>
        <v>0</v>
      </c>
      <c r="ED86" s="13"/>
      <c r="EE86" s="13"/>
      <c r="EF86" s="16">
        <f t="shared" ref="EF86:EF123" si="131">SUM(DT86,DV86,DX86,EB86,DZ86)</f>
        <v>-150000</v>
      </c>
      <c r="EG86" s="16">
        <f t="shared" ref="EG86:EG123" si="132">SUM(DU86,DW86,DY86,EC86,EA86)</f>
        <v>-150000</v>
      </c>
      <c r="EH86" s="13"/>
    </row>
    <row r="87" spans="1:138" s="33" customFormat="1" ht="14" hidden="1" customHeight="1" outlineLevel="1" x14ac:dyDescent="0.15">
      <c r="A87" s="33" t="s">
        <v>3</v>
      </c>
      <c r="B87" s="33" t="s">
        <v>3</v>
      </c>
      <c r="C87" s="34">
        <v>247772</v>
      </c>
      <c r="D87" s="34"/>
      <c r="E87" s="34">
        <v>123582</v>
      </c>
      <c r="F87" s="17"/>
      <c r="G87" s="34">
        <v>77200</v>
      </c>
      <c r="H87" s="17"/>
      <c r="I87" s="18">
        <f t="shared" si="104"/>
        <v>448554</v>
      </c>
      <c r="J87" s="16"/>
      <c r="K87" s="33" t="s">
        <v>3</v>
      </c>
      <c r="L87" s="34">
        <v>247772</v>
      </c>
      <c r="M87" s="34"/>
      <c r="N87" s="34"/>
      <c r="O87" s="34"/>
      <c r="P87" s="34">
        <v>123582</v>
      </c>
      <c r="Q87" s="34"/>
      <c r="R87" s="17"/>
      <c r="S87" s="17"/>
      <c r="T87" s="34">
        <v>77200</v>
      </c>
      <c r="U87" s="34">
        <v>77200</v>
      </c>
      <c r="V87" s="17"/>
      <c r="W87" s="17"/>
      <c r="X87" s="34"/>
      <c r="Y87" s="34"/>
      <c r="Z87" s="16"/>
      <c r="AA87" s="33" t="s">
        <v>3</v>
      </c>
      <c r="AB87" s="34">
        <v>247772</v>
      </c>
      <c r="AC87" s="34">
        <v>247772</v>
      </c>
      <c r="AD87" s="34">
        <v>247772</v>
      </c>
      <c r="AE87" s="34">
        <v>247772</v>
      </c>
      <c r="AF87" s="34">
        <v>247772</v>
      </c>
      <c r="AG87" s="34">
        <v>247772</v>
      </c>
      <c r="AH87" s="17"/>
      <c r="AI87" s="17"/>
      <c r="AJ87" s="34">
        <v>77200</v>
      </c>
      <c r="AK87" s="34">
        <v>77200</v>
      </c>
      <c r="AL87" s="17"/>
      <c r="AM87" s="17"/>
      <c r="AN87" s="18"/>
      <c r="AO87" s="18">
        <f>SUM(AB87:AJ87)</f>
        <v>1563832</v>
      </c>
      <c r="AP87" s="16"/>
      <c r="AR87" s="34">
        <v>247772</v>
      </c>
      <c r="AS87" s="34">
        <f t="shared" si="91"/>
        <v>247772</v>
      </c>
      <c r="AT87" s="34">
        <f t="shared" si="85"/>
        <v>247772</v>
      </c>
      <c r="AU87" s="34">
        <f t="shared" si="92"/>
        <v>247772</v>
      </c>
      <c r="AV87" s="34">
        <v>123582</v>
      </c>
      <c r="AW87" s="34">
        <f t="shared" si="87"/>
        <v>247772</v>
      </c>
      <c r="AX87" s="17"/>
      <c r="AY87" s="17"/>
      <c r="AZ87" s="34">
        <v>77200</v>
      </c>
      <c r="BA87" s="34">
        <v>77200</v>
      </c>
      <c r="BB87" s="17"/>
      <c r="BC87" s="17"/>
      <c r="BD87" s="18">
        <f t="shared" si="109"/>
        <v>696326</v>
      </c>
      <c r="BE87" s="18">
        <f t="shared" si="110"/>
        <v>820516</v>
      </c>
      <c r="BF87" s="16"/>
      <c r="BG87" s="33" t="s">
        <v>3</v>
      </c>
      <c r="BH87" s="34">
        <v>247772</v>
      </c>
      <c r="BI87" s="34">
        <v>247772</v>
      </c>
      <c r="BJ87" s="34">
        <v>247772</v>
      </c>
      <c r="BK87" s="34">
        <v>247772</v>
      </c>
      <c r="BL87" s="34">
        <v>247772</v>
      </c>
      <c r="BM87" s="34">
        <v>247772</v>
      </c>
      <c r="BN87" s="17"/>
      <c r="BO87" s="17"/>
      <c r="BP87" s="34">
        <v>77200</v>
      </c>
      <c r="BQ87" s="34">
        <v>77200</v>
      </c>
      <c r="BR87" s="17"/>
      <c r="BS87" s="17"/>
      <c r="BT87" s="18"/>
      <c r="BU87" s="18">
        <f>SUM(BH87:BP87)</f>
        <v>1563832</v>
      </c>
      <c r="BV87" s="16"/>
      <c r="BW87" s="33" t="s">
        <v>3</v>
      </c>
      <c r="BX87" s="34">
        <v>247772</v>
      </c>
      <c r="BY87" s="34">
        <v>247772</v>
      </c>
      <c r="CB87" s="18">
        <f t="shared" si="115"/>
        <v>123582</v>
      </c>
      <c r="CC87" s="18">
        <f t="shared" si="116"/>
        <v>123582</v>
      </c>
      <c r="CD87" s="13"/>
      <c r="CE87" s="13"/>
      <c r="CF87" s="34">
        <v>77200</v>
      </c>
      <c r="CG87" s="34">
        <v>77200</v>
      </c>
      <c r="CH87" s="13"/>
      <c r="CI87" s="13"/>
      <c r="CJ87" s="18">
        <f t="shared" si="118"/>
        <v>448554</v>
      </c>
      <c r="CK87" s="18">
        <f t="shared" si="119"/>
        <v>448554</v>
      </c>
      <c r="CL87" s="13"/>
      <c r="CM87" s="33" t="s">
        <v>3</v>
      </c>
      <c r="CN87" s="34">
        <v>247772</v>
      </c>
      <c r="CO87" s="34">
        <v>247772</v>
      </c>
      <c r="CR87" s="18">
        <f>$E87</f>
        <v>123582</v>
      </c>
      <c r="CS87" s="18">
        <f t="shared" si="121"/>
        <v>123582</v>
      </c>
      <c r="CT87" s="13"/>
      <c r="CU87" s="13"/>
      <c r="CV87" s="34">
        <v>77200</v>
      </c>
      <c r="CW87" s="34">
        <v>77200</v>
      </c>
      <c r="CX87" s="13"/>
      <c r="CY87" s="13"/>
      <c r="DB87" s="13"/>
      <c r="DC87" s="33" t="s">
        <v>3</v>
      </c>
      <c r="DD87" s="34">
        <v>247772</v>
      </c>
      <c r="DE87" s="34">
        <v>247772</v>
      </c>
      <c r="DH87" s="18">
        <f>$E87</f>
        <v>123582</v>
      </c>
      <c r="DI87" s="18">
        <f t="shared" si="124"/>
        <v>123582</v>
      </c>
      <c r="DJ87" s="13"/>
      <c r="DK87" s="13"/>
      <c r="DL87" s="34">
        <v>77200</v>
      </c>
      <c r="DM87" s="34">
        <v>77200</v>
      </c>
      <c r="DN87" s="13"/>
      <c r="DO87" s="13"/>
      <c r="DP87" s="16">
        <f t="shared" si="126"/>
        <v>448554</v>
      </c>
      <c r="DQ87" s="16">
        <f t="shared" si="127"/>
        <v>448554</v>
      </c>
      <c r="DR87" s="13"/>
      <c r="DS87" s="33" t="s">
        <v>3</v>
      </c>
      <c r="DT87" s="34">
        <v>247772</v>
      </c>
      <c r="DU87" s="34">
        <v>247772</v>
      </c>
      <c r="DX87" s="18">
        <f>$E87</f>
        <v>123582</v>
      </c>
      <c r="DY87" s="18">
        <f t="shared" si="129"/>
        <v>123582</v>
      </c>
      <c r="DZ87" s="13"/>
      <c r="EA87" s="13"/>
      <c r="EB87" s="34">
        <v>77200</v>
      </c>
      <c r="EC87" s="34">
        <v>77200</v>
      </c>
      <c r="ED87" s="13"/>
      <c r="EE87" s="13"/>
      <c r="EF87" s="16">
        <f t="shared" si="131"/>
        <v>448554</v>
      </c>
      <c r="EG87" s="16">
        <f t="shared" si="132"/>
        <v>448554</v>
      </c>
      <c r="EH87" s="13"/>
    </row>
    <row r="88" spans="1:138" s="33" customFormat="1" ht="14" hidden="1" customHeight="1" outlineLevel="1" x14ac:dyDescent="0.15">
      <c r="B88" s="33" t="s">
        <v>256</v>
      </c>
      <c r="C88" s="34"/>
      <c r="D88" s="34"/>
      <c r="E88" s="34"/>
      <c r="F88" s="17"/>
      <c r="G88" s="34"/>
      <c r="H88" s="17"/>
      <c r="I88" s="18">
        <f t="shared" si="104"/>
        <v>0</v>
      </c>
      <c r="J88" s="16"/>
      <c r="K88" s="33" t="s">
        <v>256</v>
      </c>
      <c r="L88" s="34"/>
      <c r="M88" s="34"/>
      <c r="N88" s="34"/>
      <c r="O88" s="34"/>
      <c r="P88" s="34"/>
      <c r="Q88" s="34"/>
      <c r="R88" s="17"/>
      <c r="S88" s="17"/>
      <c r="T88" s="34"/>
      <c r="U88" s="34"/>
      <c r="V88" s="17"/>
      <c r="W88" s="17"/>
      <c r="X88" s="34"/>
      <c r="Y88" s="34"/>
      <c r="Z88" s="16"/>
      <c r="AA88" s="33" t="s">
        <v>256</v>
      </c>
      <c r="AB88" s="34"/>
      <c r="AC88" s="34"/>
      <c r="AD88" s="34"/>
      <c r="AE88" s="34"/>
      <c r="AF88" s="34"/>
      <c r="AG88" s="34"/>
      <c r="AH88" s="17"/>
      <c r="AI88" s="17"/>
      <c r="AJ88" s="34"/>
      <c r="AK88" s="34"/>
      <c r="AL88" s="17"/>
      <c r="AM88" s="17"/>
      <c r="AN88" s="18"/>
      <c r="AO88" s="18">
        <f>SUM(AB88:AJ88)</f>
        <v>0</v>
      </c>
      <c r="AP88" s="16"/>
      <c r="AR88" s="34">
        <f t="shared" si="90"/>
        <v>0</v>
      </c>
      <c r="AS88" s="34">
        <f t="shared" si="91"/>
        <v>0</v>
      </c>
      <c r="AT88" s="34">
        <f t="shared" si="85"/>
        <v>0</v>
      </c>
      <c r="AU88" s="34">
        <f t="shared" si="92"/>
        <v>0</v>
      </c>
      <c r="AV88" s="34">
        <f t="shared" si="86"/>
        <v>0</v>
      </c>
      <c r="AW88" s="34">
        <f t="shared" si="87"/>
        <v>0</v>
      </c>
      <c r="AX88" s="17"/>
      <c r="AY88" s="17"/>
      <c r="AZ88" s="34">
        <f t="shared" si="88"/>
        <v>0</v>
      </c>
      <c r="BA88" s="34">
        <f t="shared" si="89"/>
        <v>0</v>
      </c>
      <c r="BB88" s="17"/>
      <c r="BC88" s="17"/>
      <c r="BD88" s="18">
        <f t="shared" si="109"/>
        <v>0</v>
      </c>
      <c r="BE88" s="18">
        <f t="shared" si="110"/>
        <v>0</v>
      </c>
      <c r="BF88" s="16"/>
      <c r="BG88" s="33" t="s">
        <v>256</v>
      </c>
      <c r="BH88" s="34"/>
      <c r="BI88" s="34"/>
      <c r="BJ88" s="34"/>
      <c r="BK88" s="34"/>
      <c r="BL88" s="34"/>
      <c r="BM88" s="34"/>
      <c r="BN88" s="17"/>
      <c r="BO88" s="17"/>
      <c r="BP88" s="34"/>
      <c r="BQ88" s="34"/>
      <c r="BR88" s="17"/>
      <c r="BS88" s="17"/>
      <c r="BT88" s="18"/>
      <c r="BU88" s="18">
        <f>SUM(BH88:BP88)</f>
        <v>0</v>
      </c>
      <c r="BV88" s="16"/>
      <c r="BW88" s="33" t="s">
        <v>256</v>
      </c>
      <c r="CB88" s="18">
        <f t="shared" si="115"/>
        <v>0</v>
      </c>
      <c r="CC88" s="18">
        <f t="shared" si="116"/>
        <v>0</v>
      </c>
      <c r="CD88" s="13"/>
      <c r="CE88" s="13"/>
      <c r="CH88" s="13"/>
      <c r="CI88" s="13"/>
      <c r="CJ88" s="18">
        <f t="shared" si="118"/>
        <v>0</v>
      </c>
      <c r="CK88" s="18">
        <f t="shared" si="119"/>
        <v>0</v>
      </c>
      <c r="CL88" s="13"/>
      <c r="CM88" s="33" t="s">
        <v>256</v>
      </c>
      <c r="CR88" s="18">
        <f>$E88</f>
        <v>0</v>
      </c>
      <c r="CS88" s="18">
        <f t="shared" si="121"/>
        <v>0</v>
      </c>
      <c r="CT88" s="13"/>
      <c r="CU88" s="13"/>
      <c r="CX88" s="13"/>
      <c r="CY88" s="13"/>
      <c r="DB88" s="13"/>
      <c r="DC88" s="33" t="s">
        <v>256</v>
      </c>
      <c r="DH88" s="18">
        <f>$E88</f>
        <v>0</v>
      </c>
      <c r="DI88" s="18">
        <f t="shared" si="124"/>
        <v>0</v>
      </c>
      <c r="DJ88" s="13"/>
      <c r="DK88" s="13"/>
      <c r="DN88" s="13"/>
      <c r="DO88" s="13"/>
      <c r="DP88" s="16">
        <f t="shared" si="126"/>
        <v>0</v>
      </c>
      <c r="DQ88" s="16">
        <f t="shared" si="127"/>
        <v>0</v>
      </c>
      <c r="DR88" s="13"/>
      <c r="DS88" s="33" t="s">
        <v>256</v>
      </c>
      <c r="DX88" s="18">
        <f>$E88</f>
        <v>0</v>
      </c>
      <c r="DY88" s="18">
        <f t="shared" si="129"/>
        <v>0</v>
      </c>
      <c r="DZ88" s="13"/>
      <c r="EA88" s="13"/>
      <c r="ED88" s="13"/>
      <c r="EE88" s="13"/>
      <c r="EF88" s="16">
        <f t="shared" si="131"/>
        <v>0</v>
      </c>
      <c r="EG88" s="16">
        <f t="shared" si="132"/>
        <v>0</v>
      </c>
      <c r="EH88" s="13"/>
    </row>
    <row r="89" spans="1:138" s="33" customFormat="1" ht="14" hidden="1" customHeight="1" outlineLevel="1" x14ac:dyDescent="0.15">
      <c r="B89" s="33" t="s">
        <v>178</v>
      </c>
      <c r="C89" s="34"/>
      <c r="D89" s="34"/>
      <c r="E89" s="34"/>
      <c r="F89" s="17"/>
      <c r="G89" s="34"/>
      <c r="H89" s="17"/>
      <c r="I89" s="18">
        <f t="shared" si="104"/>
        <v>0</v>
      </c>
      <c r="J89" s="16"/>
      <c r="K89" s="33" t="s">
        <v>178</v>
      </c>
      <c r="L89" s="34"/>
      <c r="M89" s="34"/>
      <c r="N89" s="34"/>
      <c r="O89" s="34"/>
      <c r="P89" s="34"/>
      <c r="Q89" s="34"/>
      <c r="R89" s="17"/>
      <c r="S89" s="17"/>
      <c r="T89" s="34"/>
      <c r="U89" s="34"/>
      <c r="V89" s="17"/>
      <c r="W89" s="17"/>
      <c r="X89" s="34"/>
      <c r="Y89" s="34"/>
      <c r="Z89" s="16"/>
      <c r="AA89" s="33" t="s">
        <v>178</v>
      </c>
      <c r="AB89" s="34"/>
      <c r="AC89" s="34"/>
      <c r="AD89" s="34"/>
      <c r="AE89" s="34"/>
      <c r="AF89" s="34"/>
      <c r="AG89" s="34"/>
      <c r="AH89" s="17"/>
      <c r="AI89" s="17"/>
      <c r="AJ89" s="34"/>
      <c r="AK89" s="34"/>
      <c r="AL89" s="17"/>
      <c r="AM89" s="17"/>
      <c r="AN89" s="18"/>
      <c r="AO89" s="18">
        <f>SUM(AB89:AJ89)</f>
        <v>0</v>
      </c>
      <c r="AP89" s="16"/>
      <c r="AR89" s="34">
        <f t="shared" si="90"/>
        <v>0</v>
      </c>
      <c r="AS89" s="34">
        <f t="shared" si="91"/>
        <v>0</v>
      </c>
      <c r="AT89" s="34">
        <f t="shared" si="85"/>
        <v>0</v>
      </c>
      <c r="AU89" s="34">
        <f t="shared" si="92"/>
        <v>0</v>
      </c>
      <c r="AV89" s="34">
        <f t="shared" si="86"/>
        <v>0</v>
      </c>
      <c r="AW89" s="34">
        <f t="shared" si="87"/>
        <v>0</v>
      </c>
      <c r="AX89" s="17"/>
      <c r="AY89" s="17"/>
      <c r="AZ89" s="34">
        <f t="shared" si="88"/>
        <v>0</v>
      </c>
      <c r="BA89" s="34">
        <f t="shared" si="89"/>
        <v>0</v>
      </c>
      <c r="BB89" s="17"/>
      <c r="BC89" s="17"/>
      <c r="BD89" s="18">
        <f t="shared" si="109"/>
        <v>0</v>
      </c>
      <c r="BE89" s="18">
        <f t="shared" si="110"/>
        <v>0</v>
      </c>
      <c r="BF89" s="16"/>
      <c r="BG89" s="33" t="s">
        <v>178</v>
      </c>
      <c r="BH89" s="34"/>
      <c r="BI89" s="34"/>
      <c r="BJ89" s="34"/>
      <c r="BK89" s="34"/>
      <c r="BL89" s="34"/>
      <c r="BM89" s="34"/>
      <c r="BN89" s="17"/>
      <c r="BO89" s="17"/>
      <c r="BP89" s="34"/>
      <c r="BQ89" s="34"/>
      <c r="BR89" s="17"/>
      <c r="BS89" s="17"/>
      <c r="BT89" s="18"/>
      <c r="BU89" s="18">
        <f>SUM(BH89:BP89)</f>
        <v>0</v>
      </c>
      <c r="BV89" s="16"/>
      <c r="BW89" s="33" t="s">
        <v>178</v>
      </c>
      <c r="CB89" s="18">
        <f t="shared" si="115"/>
        <v>0</v>
      </c>
      <c r="CC89" s="18">
        <f t="shared" si="116"/>
        <v>0</v>
      </c>
      <c r="CD89" s="13"/>
      <c r="CE89" s="13"/>
      <c r="CH89" s="13"/>
      <c r="CI89" s="13"/>
      <c r="CJ89" s="18">
        <f t="shared" si="118"/>
        <v>0</v>
      </c>
      <c r="CK89" s="18">
        <f t="shared" si="119"/>
        <v>0</v>
      </c>
      <c r="CL89" s="13"/>
      <c r="CM89" s="33" t="s">
        <v>178</v>
      </c>
      <c r="CR89" s="18">
        <f>$E89</f>
        <v>0</v>
      </c>
      <c r="CS89" s="18">
        <f t="shared" si="121"/>
        <v>0</v>
      </c>
      <c r="CT89" s="13"/>
      <c r="CU89" s="13"/>
      <c r="CX89" s="13"/>
      <c r="CY89" s="13"/>
      <c r="DB89" s="13"/>
      <c r="DC89" s="33" t="s">
        <v>178</v>
      </c>
      <c r="DH89" s="18">
        <f>$E89</f>
        <v>0</v>
      </c>
      <c r="DI89" s="18">
        <f t="shared" si="124"/>
        <v>0</v>
      </c>
      <c r="DJ89" s="13"/>
      <c r="DK89" s="13"/>
      <c r="DN89" s="13"/>
      <c r="DO89" s="13"/>
      <c r="DP89" s="16">
        <f t="shared" si="126"/>
        <v>0</v>
      </c>
      <c r="DQ89" s="16">
        <f t="shared" si="127"/>
        <v>0</v>
      </c>
      <c r="DR89" s="13"/>
      <c r="DS89" s="33" t="s">
        <v>178</v>
      </c>
      <c r="DX89" s="18">
        <f>$E89</f>
        <v>0</v>
      </c>
      <c r="DY89" s="18">
        <f t="shared" si="129"/>
        <v>0</v>
      </c>
      <c r="DZ89" s="13"/>
      <c r="EA89" s="13"/>
      <c r="ED89" s="13"/>
      <c r="EE89" s="13"/>
      <c r="EF89" s="16">
        <f t="shared" si="131"/>
        <v>0</v>
      </c>
      <c r="EG89" s="16">
        <f t="shared" si="132"/>
        <v>0</v>
      </c>
      <c r="EH89" s="13"/>
    </row>
    <row r="90" spans="1:138" s="33" customFormat="1" ht="14" hidden="1" customHeight="1" outlineLevel="1" x14ac:dyDescent="0.15">
      <c r="B90" s="33" t="s">
        <v>287</v>
      </c>
      <c r="C90" s="34"/>
      <c r="D90" s="34">
        <v>208649</v>
      </c>
      <c r="E90" s="34"/>
      <c r="F90" s="17"/>
      <c r="G90" s="34"/>
      <c r="H90" s="17"/>
      <c r="I90" s="18">
        <f t="shared" si="104"/>
        <v>208649</v>
      </c>
      <c r="J90" s="16"/>
      <c r="K90" s="33" t="s">
        <v>287</v>
      </c>
      <c r="L90" s="34"/>
      <c r="M90" s="34"/>
      <c r="N90" s="34">
        <v>208649</v>
      </c>
      <c r="O90" s="34"/>
      <c r="P90" s="34"/>
      <c r="Q90" s="34"/>
      <c r="R90" s="17"/>
      <c r="S90" s="17"/>
      <c r="T90" s="34"/>
      <c r="U90" s="34"/>
      <c r="V90" s="17"/>
      <c r="W90" s="17"/>
      <c r="X90" s="34"/>
      <c r="Y90" s="34"/>
      <c r="Z90" s="16"/>
      <c r="AA90" s="33" t="s">
        <v>287</v>
      </c>
      <c r="AB90" s="34"/>
      <c r="AC90" s="34"/>
      <c r="AD90" s="34"/>
      <c r="AE90" s="34"/>
      <c r="AF90" s="34"/>
      <c r="AG90" s="34"/>
      <c r="AH90" s="17"/>
      <c r="AI90" s="17"/>
      <c r="AJ90" s="34"/>
      <c r="AK90" s="34"/>
      <c r="AL90" s="17"/>
      <c r="AM90" s="17"/>
      <c r="AN90" s="18"/>
      <c r="AO90" s="18">
        <f>SUM(AB90:AJ90)</f>
        <v>0</v>
      </c>
      <c r="AP90" s="16"/>
      <c r="AR90" s="34">
        <f t="shared" si="90"/>
        <v>0</v>
      </c>
      <c r="AS90" s="34">
        <f t="shared" si="91"/>
        <v>0</v>
      </c>
      <c r="AT90" s="34">
        <v>208649</v>
      </c>
      <c r="AU90" s="34">
        <f t="shared" si="92"/>
        <v>0</v>
      </c>
      <c r="AV90" s="34">
        <f t="shared" si="86"/>
        <v>0</v>
      </c>
      <c r="AW90" s="34">
        <f t="shared" si="87"/>
        <v>0</v>
      </c>
      <c r="AX90" s="17"/>
      <c r="AY90" s="17"/>
      <c r="AZ90" s="34">
        <f t="shared" si="88"/>
        <v>0</v>
      </c>
      <c r="BA90" s="34">
        <f t="shared" si="89"/>
        <v>0</v>
      </c>
      <c r="BB90" s="17"/>
      <c r="BC90" s="17"/>
      <c r="BD90" s="18">
        <f t="shared" si="109"/>
        <v>208649</v>
      </c>
      <c r="BE90" s="18">
        <f t="shared" si="110"/>
        <v>0</v>
      </c>
      <c r="BF90" s="16"/>
      <c r="BG90" s="33" t="s">
        <v>287</v>
      </c>
      <c r="BH90" s="34"/>
      <c r="BI90" s="34"/>
      <c r="BJ90" s="34"/>
      <c r="BK90" s="34"/>
      <c r="BL90" s="34"/>
      <c r="BM90" s="34"/>
      <c r="BN90" s="17"/>
      <c r="BO90" s="17"/>
      <c r="BP90" s="34"/>
      <c r="BQ90" s="34"/>
      <c r="BR90" s="17"/>
      <c r="BS90" s="17"/>
      <c r="BT90" s="18"/>
      <c r="BU90" s="18">
        <f>SUM(BH90:BP90)</f>
        <v>0</v>
      </c>
      <c r="BV90" s="16"/>
      <c r="BW90" s="33" t="s">
        <v>287</v>
      </c>
      <c r="BZ90" s="34">
        <v>208649</v>
      </c>
      <c r="CA90" s="34">
        <v>208649</v>
      </c>
      <c r="CB90" s="18">
        <f t="shared" si="115"/>
        <v>0</v>
      </c>
      <c r="CC90" s="18">
        <f t="shared" si="116"/>
        <v>0</v>
      </c>
      <c r="CD90" s="13"/>
      <c r="CE90" s="13"/>
      <c r="CH90" s="13"/>
      <c r="CI90" s="13"/>
      <c r="CJ90" s="18">
        <f t="shared" si="118"/>
        <v>208649</v>
      </c>
      <c r="CK90" s="18">
        <f t="shared" si="119"/>
        <v>208649</v>
      </c>
      <c r="CL90" s="13"/>
      <c r="CM90" s="33" t="s">
        <v>287</v>
      </c>
      <c r="CP90" s="34">
        <v>208649</v>
      </c>
      <c r="CQ90" s="34">
        <v>208649</v>
      </c>
      <c r="CR90" s="18">
        <f>$E90</f>
        <v>0</v>
      </c>
      <c r="CS90" s="18">
        <f t="shared" si="121"/>
        <v>0</v>
      </c>
      <c r="CT90" s="13"/>
      <c r="CU90" s="13"/>
      <c r="CX90" s="13"/>
      <c r="CY90" s="13"/>
      <c r="DB90" s="13"/>
      <c r="DC90" s="33" t="s">
        <v>287</v>
      </c>
      <c r="DF90" s="34">
        <v>208649</v>
      </c>
      <c r="DG90" s="34">
        <v>208649</v>
      </c>
      <c r="DH90" s="18">
        <f>$E90</f>
        <v>0</v>
      </c>
      <c r="DI90" s="18">
        <f t="shared" si="124"/>
        <v>0</v>
      </c>
      <c r="DJ90" s="13"/>
      <c r="DK90" s="13"/>
      <c r="DN90" s="13"/>
      <c r="DO90" s="13"/>
      <c r="DP90" s="16">
        <f t="shared" si="126"/>
        <v>208649</v>
      </c>
      <c r="DQ90" s="16">
        <f t="shared" si="127"/>
        <v>208649</v>
      </c>
      <c r="DR90" s="13"/>
      <c r="DS90" s="33" t="s">
        <v>287</v>
      </c>
      <c r="DV90" s="34">
        <v>208649</v>
      </c>
      <c r="DW90" s="34">
        <v>208649</v>
      </c>
      <c r="DX90" s="18">
        <f>$E90</f>
        <v>0</v>
      </c>
      <c r="DY90" s="18">
        <f t="shared" si="129"/>
        <v>0</v>
      </c>
      <c r="DZ90" s="13"/>
      <c r="EA90" s="13"/>
      <c r="ED90" s="13"/>
      <c r="EE90" s="13"/>
      <c r="EF90" s="16">
        <f t="shared" si="131"/>
        <v>208649</v>
      </c>
      <c r="EG90" s="16">
        <f t="shared" si="132"/>
        <v>208649</v>
      </c>
      <c r="EH90" s="13"/>
    </row>
    <row r="91" spans="1:138" s="33" customFormat="1" ht="14" hidden="1" customHeight="1" outlineLevel="1" x14ac:dyDescent="0.15">
      <c r="B91" s="33" t="s">
        <v>206</v>
      </c>
      <c r="C91" s="34"/>
      <c r="D91" s="34"/>
      <c r="E91" s="34"/>
      <c r="F91" s="17"/>
      <c r="G91" s="34"/>
      <c r="H91" s="17"/>
      <c r="I91" s="18">
        <f t="shared" si="104"/>
        <v>0</v>
      </c>
      <c r="J91" s="16"/>
      <c r="K91" s="33" t="s">
        <v>206</v>
      </c>
      <c r="L91" s="34"/>
      <c r="M91" s="34"/>
      <c r="N91" s="34"/>
      <c r="O91" s="34"/>
      <c r="P91" s="34"/>
      <c r="Q91" s="34"/>
      <c r="R91" s="17"/>
      <c r="S91" s="17"/>
      <c r="T91" s="34"/>
      <c r="U91" s="34"/>
      <c r="V91" s="17"/>
      <c r="W91" s="17"/>
      <c r="X91" s="34"/>
      <c r="Y91" s="34"/>
      <c r="Z91" s="16"/>
      <c r="AA91" s="33" t="s">
        <v>206</v>
      </c>
      <c r="AB91" s="34"/>
      <c r="AC91" s="34"/>
      <c r="AD91" s="34"/>
      <c r="AE91" s="34"/>
      <c r="AF91" s="34"/>
      <c r="AG91" s="34"/>
      <c r="AH91" s="17"/>
      <c r="AI91" s="17"/>
      <c r="AJ91" s="34"/>
      <c r="AK91" s="34"/>
      <c r="AL91" s="17"/>
      <c r="AM91" s="17"/>
      <c r="AN91" s="18"/>
      <c r="AO91" s="18">
        <f>SUM(AB91:AJ91)</f>
        <v>0</v>
      </c>
      <c r="AP91" s="16"/>
      <c r="AR91" s="34">
        <f t="shared" si="90"/>
        <v>0</v>
      </c>
      <c r="AS91" s="34">
        <f t="shared" si="91"/>
        <v>0</v>
      </c>
      <c r="AT91" s="34">
        <f t="shared" si="85"/>
        <v>0</v>
      </c>
      <c r="AU91" s="34">
        <f t="shared" si="92"/>
        <v>0</v>
      </c>
      <c r="AV91" s="34">
        <f t="shared" si="86"/>
        <v>0</v>
      </c>
      <c r="AW91" s="34">
        <f t="shared" si="87"/>
        <v>0</v>
      </c>
      <c r="AX91" s="17"/>
      <c r="AY91" s="17"/>
      <c r="AZ91" s="34">
        <f t="shared" si="88"/>
        <v>0</v>
      </c>
      <c r="BA91" s="34">
        <f t="shared" si="89"/>
        <v>0</v>
      </c>
      <c r="BB91" s="17"/>
      <c r="BC91" s="17"/>
      <c r="BD91" s="18">
        <f t="shared" si="109"/>
        <v>0</v>
      </c>
      <c r="BE91" s="18">
        <f t="shared" si="110"/>
        <v>0</v>
      </c>
      <c r="BF91" s="16"/>
      <c r="BG91" s="33" t="s">
        <v>206</v>
      </c>
      <c r="BH91" s="34"/>
      <c r="BI91" s="34"/>
      <c r="BJ91" s="34"/>
      <c r="BK91" s="34"/>
      <c r="BL91" s="34"/>
      <c r="BM91" s="34"/>
      <c r="BN91" s="17"/>
      <c r="BO91" s="17"/>
      <c r="BP91" s="34"/>
      <c r="BQ91" s="34"/>
      <c r="BR91" s="17"/>
      <c r="BS91" s="17"/>
      <c r="BT91" s="18"/>
      <c r="BU91" s="18">
        <f>SUM(BH91:BP91)</f>
        <v>0</v>
      </c>
      <c r="BV91" s="16"/>
      <c r="BW91" s="33" t="s">
        <v>206</v>
      </c>
      <c r="CB91" s="18">
        <f t="shared" si="115"/>
        <v>0</v>
      </c>
      <c r="CC91" s="18">
        <f t="shared" si="116"/>
        <v>0</v>
      </c>
      <c r="CD91" s="13"/>
      <c r="CE91" s="13"/>
      <c r="CH91" s="13"/>
      <c r="CI91" s="13"/>
      <c r="CJ91" s="18">
        <f t="shared" si="118"/>
        <v>0</v>
      </c>
      <c r="CK91" s="18">
        <f t="shared" si="119"/>
        <v>0</v>
      </c>
      <c r="CL91" s="13"/>
      <c r="CM91" s="33" t="s">
        <v>206</v>
      </c>
      <c r="CR91" s="18">
        <f>$E91</f>
        <v>0</v>
      </c>
      <c r="CS91" s="18">
        <f t="shared" si="121"/>
        <v>0</v>
      </c>
      <c r="CT91" s="13"/>
      <c r="CU91" s="13"/>
      <c r="CX91" s="13"/>
      <c r="CY91" s="13"/>
      <c r="DB91" s="13"/>
      <c r="DC91" s="33" t="s">
        <v>206</v>
      </c>
      <c r="DH91" s="18">
        <f>$E91</f>
        <v>0</v>
      </c>
      <c r="DI91" s="18">
        <f t="shared" si="124"/>
        <v>0</v>
      </c>
      <c r="DJ91" s="13"/>
      <c r="DK91" s="13"/>
      <c r="DN91" s="13"/>
      <c r="DO91" s="13"/>
      <c r="DP91" s="16">
        <f t="shared" si="126"/>
        <v>0</v>
      </c>
      <c r="DQ91" s="16">
        <f t="shared" si="127"/>
        <v>0</v>
      </c>
      <c r="DR91" s="13"/>
      <c r="DS91" s="33" t="s">
        <v>206</v>
      </c>
      <c r="DX91" s="18">
        <f>$E91</f>
        <v>0</v>
      </c>
      <c r="DY91" s="18">
        <f t="shared" si="129"/>
        <v>0</v>
      </c>
      <c r="DZ91" s="13"/>
      <c r="EA91" s="13"/>
      <c r="ED91" s="13"/>
      <c r="EE91" s="13"/>
      <c r="EF91" s="16">
        <f t="shared" si="131"/>
        <v>0</v>
      </c>
      <c r="EG91" s="16">
        <f t="shared" si="132"/>
        <v>0</v>
      </c>
      <c r="EH91" s="13"/>
    </row>
    <row r="92" spans="1:138" collapsed="1" x14ac:dyDescent="0.15">
      <c r="A92" s="3" t="s">
        <v>3</v>
      </c>
      <c r="C92" s="18">
        <f>SUM(C87:C91)</f>
        <v>247772</v>
      </c>
      <c r="D92" s="18">
        <f t="shared" ref="D92:G92" si="133">SUM(D87:D91)</f>
        <v>208649</v>
      </c>
      <c r="E92" s="18">
        <f t="shared" si="133"/>
        <v>123582</v>
      </c>
      <c r="F92" s="17"/>
      <c r="G92" s="18">
        <f t="shared" si="133"/>
        <v>77200</v>
      </c>
      <c r="H92" s="17"/>
      <c r="I92" s="18">
        <f t="shared" si="104"/>
        <v>657203</v>
      </c>
      <c r="J92" s="16"/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7"/>
      <c r="S92" s="17"/>
      <c r="T92" s="18">
        <f>SUM(T87:T91)*-1</f>
        <v>-77200</v>
      </c>
      <c r="U92" s="18">
        <f>SUM(U87:U91)*-1</f>
        <v>-77200</v>
      </c>
      <c r="V92" s="17"/>
      <c r="W92" s="17"/>
      <c r="X92" s="18">
        <f>SUM(L92,N92,P92,T92)</f>
        <v>-77200</v>
      </c>
      <c r="Y92" s="18">
        <f>SUM(M92,O92,Q92,U92)</f>
        <v>-77200</v>
      </c>
      <c r="Z92" s="16"/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7"/>
      <c r="AI92" s="17"/>
      <c r="AJ92" s="18">
        <f>(SUM(AJ87:AJ91))*-1</f>
        <v>-77200</v>
      </c>
      <c r="AK92" s="18">
        <v>-77200</v>
      </c>
      <c r="AL92" s="17"/>
      <c r="AM92" s="17"/>
      <c r="AN92" s="18">
        <f>SUM(AB92,AD92,AF92,AJ92)</f>
        <v>-77200</v>
      </c>
      <c r="AO92" s="18">
        <f>SUM(AC92,AE92,AG92,AK92)</f>
        <v>-77200</v>
      </c>
      <c r="AP92" s="16"/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7"/>
      <c r="AY92" s="17"/>
      <c r="AZ92" s="18">
        <v>-77200</v>
      </c>
      <c r="BA92" s="18">
        <v>-77200</v>
      </c>
      <c r="BB92" s="17"/>
      <c r="BC92" s="17"/>
      <c r="BD92" s="18">
        <f t="shared" si="109"/>
        <v>-77200</v>
      </c>
      <c r="BE92" s="18">
        <f t="shared" si="110"/>
        <v>-77200</v>
      </c>
      <c r="BF92" s="16"/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7"/>
      <c r="BO92" s="17"/>
      <c r="BP92" s="18">
        <f>(SUM(BP87:BP91))*-1</f>
        <v>-77200</v>
      </c>
      <c r="BQ92" s="18">
        <v>-77200</v>
      </c>
      <c r="BR92" s="17"/>
      <c r="BS92" s="17"/>
      <c r="BT92" s="18">
        <f>SUM(BH92,BJ92,BL92,BP92)</f>
        <v>-77200</v>
      </c>
      <c r="BU92" s="18">
        <f>SUM(BI92,BK92,BM92,BQ92)</f>
        <v>-77200</v>
      </c>
      <c r="BV92" s="16"/>
      <c r="BX92" s="18">
        <f>$E$92/2*-1</f>
        <v>-61791</v>
      </c>
      <c r="BY92" s="18">
        <f t="shared" ref="BY92:CA92" si="134">$E$92/2*-1</f>
        <v>-61791</v>
      </c>
      <c r="BZ92" s="18">
        <f t="shared" si="134"/>
        <v>-61791</v>
      </c>
      <c r="CA92" s="18">
        <f t="shared" si="134"/>
        <v>-61791</v>
      </c>
      <c r="CB92" s="18">
        <f t="shared" si="115"/>
        <v>123582</v>
      </c>
      <c r="CC92" s="18">
        <f t="shared" si="116"/>
        <v>123582</v>
      </c>
      <c r="CD92" s="13"/>
      <c r="CE92" s="13"/>
      <c r="CF92" s="18">
        <f>SUM(CF87:CF91)*-1</f>
        <v>-77200</v>
      </c>
      <c r="CG92" s="18">
        <f>SUM(CG87:CG91)*-1</f>
        <v>-77200</v>
      </c>
      <c r="CH92" s="13"/>
      <c r="CI92" s="13"/>
      <c r="CJ92" s="18">
        <f t="shared" si="118"/>
        <v>-77200</v>
      </c>
      <c r="CK92" s="18">
        <f t="shared" si="119"/>
        <v>-77200</v>
      </c>
      <c r="CL92" s="13"/>
      <c r="CN92" s="18">
        <f>$E$92/2*-1</f>
        <v>-61791</v>
      </c>
      <c r="CO92" s="18">
        <f t="shared" ref="CO92:CQ92" si="135">$E$92/2*-1</f>
        <v>-61791</v>
      </c>
      <c r="CP92" s="18">
        <f t="shared" si="135"/>
        <v>-61791</v>
      </c>
      <c r="CQ92" s="18">
        <f t="shared" si="135"/>
        <v>-61791</v>
      </c>
      <c r="CR92" s="18">
        <f>$E92</f>
        <v>123582</v>
      </c>
      <c r="CS92" s="18">
        <f t="shared" si="121"/>
        <v>123582</v>
      </c>
      <c r="CT92" s="13"/>
      <c r="CU92" s="13"/>
      <c r="CV92" s="18">
        <f>SUM(CV87:CV91)*-1</f>
        <v>-77200</v>
      </c>
      <c r="CW92" s="18">
        <f>SUM(CW87:CW91)*-1</f>
        <v>-77200</v>
      </c>
      <c r="CX92" s="13"/>
      <c r="CY92" s="13"/>
      <c r="CZ92" s="18">
        <f>SUM(CN92,CP92,CR92,CV92)</f>
        <v>-77200</v>
      </c>
      <c r="DA92" s="18">
        <f>SUM(CO92,CQ92,CS92,CW92)</f>
        <v>-77200</v>
      </c>
      <c r="DB92" s="13"/>
      <c r="DD92" s="18">
        <f>$E$92/2*-1</f>
        <v>-61791</v>
      </c>
      <c r="DE92" s="18">
        <f t="shared" ref="DE92:DG92" si="136">$E$92/2*-1</f>
        <v>-61791</v>
      </c>
      <c r="DF92" s="18">
        <f t="shared" si="136"/>
        <v>-61791</v>
      </c>
      <c r="DG92" s="18">
        <f t="shared" si="136"/>
        <v>-61791</v>
      </c>
      <c r="DH92" s="18">
        <f>$E92</f>
        <v>123582</v>
      </c>
      <c r="DI92" s="18">
        <f t="shared" si="124"/>
        <v>123582</v>
      </c>
      <c r="DJ92" s="13"/>
      <c r="DK92" s="13"/>
      <c r="DL92" s="18">
        <f>SUM(DL87:DL91)*-1</f>
        <v>-77200</v>
      </c>
      <c r="DM92" s="18">
        <f>SUM(DM87:DM91)*-1</f>
        <v>-77200</v>
      </c>
      <c r="DN92" s="13"/>
      <c r="DO92" s="13"/>
      <c r="DP92" s="16">
        <f t="shared" si="126"/>
        <v>-77200</v>
      </c>
      <c r="DQ92" s="16">
        <f t="shared" si="127"/>
        <v>-77200</v>
      </c>
      <c r="DR92" s="13"/>
      <c r="DT92" s="18">
        <f>$E$92/2*-1</f>
        <v>-61791</v>
      </c>
      <c r="DU92" s="18">
        <f t="shared" ref="DU92:DW92" si="137">$E$92/2*-1</f>
        <v>-61791</v>
      </c>
      <c r="DV92" s="18">
        <f t="shared" si="137"/>
        <v>-61791</v>
      </c>
      <c r="DW92" s="18">
        <f t="shared" si="137"/>
        <v>-61791</v>
      </c>
      <c r="DX92" s="18">
        <f>$E92</f>
        <v>123582</v>
      </c>
      <c r="DY92" s="18">
        <f t="shared" si="129"/>
        <v>123582</v>
      </c>
      <c r="DZ92" s="13"/>
      <c r="EA92" s="13"/>
      <c r="EB92" s="18">
        <f>SUM(EB87:EB91)*-1</f>
        <v>-77200</v>
      </c>
      <c r="EC92" s="18">
        <f>SUM(EC87:EC91)*-1</f>
        <v>-77200</v>
      </c>
      <c r="ED92" s="13"/>
      <c r="EE92" s="13"/>
      <c r="EF92" s="16">
        <f t="shared" si="131"/>
        <v>-77200</v>
      </c>
      <c r="EG92" s="16">
        <f t="shared" si="132"/>
        <v>-77200</v>
      </c>
      <c r="EH92" s="13"/>
    </row>
    <row r="93" spans="1:138" s="35" customFormat="1" ht="14" hidden="1" customHeight="1" outlineLevel="1" x14ac:dyDescent="0.15">
      <c r="A93" s="35" t="s">
        <v>315</v>
      </c>
      <c r="B93" s="35" t="s">
        <v>219</v>
      </c>
      <c r="C93" s="36"/>
      <c r="D93" s="36"/>
      <c r="E93" s="36"/>
      <c r="F93" s="17"/>
      <c r="G93" s="36"/>
      <c r="H93" s="17"/>
      <c r="I93" s="18">
        <f t="shared" si="104"/>
        <v>0</v>
      </c>
      <c r="J93" s="16"/>
      <c r="K93" s="35" t="s">
        <v>219</v>
      </c>
      <c r="L93" s="36"/>
      <c r="M93" s="36"/>
      <c r="N93" s="36"/>
      <c r="O93" s="36"/>
      <c r="P93" s="36"/>
      <c r="Q93" s="36"/>
      <c r="R93" s="17"/>
      <c r="S93" s="17"/>
      <c r="T93" s="36"/>
      <c r="U93" s="36"/>
      <c r="V93" s="17"/>
      <c r="W93" s="17"/>
      <c r="X93" s="36"/>
      <c r="Y93" s="36"/>
      <c r="Z93" s="16"/>
      <c r="AA93" s="35" t="s">
        <v>219</v>
      </c>
      <c r="AB93" s="36"/>
      <c r="AC93" s="36"/>
      <c r="AD93" s="36"/>
      <c r="AE93" s="36"/>
      <c r="AF93" s="36"/>
      <c r="AG93" s="36"/>
      <c r="AH93" s="17"/>
      <c r="AI93" s="17"/>
      <c r="AJ93" s="36"/>
      <c r="AK93" s="36"/>
      <c r="AL93" s="17"/>
      <c r="AM93" s="17"/>
      <c r="AN93" s="18"/>
      <c r="AO93" s="18">
        <f t="shared" ref="AO93:AO98" si="138">SUM(AB93:AJ93)</f>
        <v>0</v>
      </c>
      <c r="AP93" s="16"/>
      <c r="AR93" s="36">
        <f t="shared" si="90"/>
        <v>0</v>
      </c>
      <c r="AS93" s="36">
        <f t="shared" si="91"/>
        <v>0</v>
      </c>
      <c r="AT93" s="36">
        <f t="shared" si="85"/>
        <v>0</v>
      </c>
      <c r="AU93" s="36">
        <f t="shared" si="92"/>
        <v>0</v>
      </c>
      <c r="AV93" s="36">
        <f t="shared" si="86"/>
        <v>0</v>
      </c>
      <c r="AW93" s="36">
        <f t="shared" si="87"/>
        <v>0</v>
      </c>
      <c r="AX93" s="17"/>
      <c r="AY93" s="17"/>
      <c r="AZ93" s="36">
        <f t="shared" si="88"/>
        <v>0</v>
      </c>
      <c r="BA93" s="36">
        <f t="shared" si="89"/>
        <v>0</v>
      </c>
      <c r="BB93" s="17"/>
      <c r="BC93" s="17"/>
      <c r="BD93" s="18">
        <f t="shared" si="109"/>
        <v>0</v>
      </c>
      <c r="BE93" s="18">
        <f t="shared" si="110"/>
        <v>0</v>
      </c>
      <c r="BF93" s="16"/>
      <c r="BG93" s="35" t="s">
        <v>219</v>
      </c>
      <c r="BH93" s="36"/>
      <c r="BI93" s="36"/>
      <c r="BJ93" s="36"/>
      <c r="BK93" s="36"/>
      <c r="BL93" s="36"/>
      <c r="BM93" s="36"/>
      <c r="BN93" s="17"/>
      <c r="BO93" s="17"/>
      <c r="BP93" s="36"/>
      <c r="BQ93" s="36"/>
      <c r="BR93" s="17"/>
      <c r="BS93" s="17"/>
      <c r="BT93" s="18"/>
      <c r="BU93" s="18">
        <f t="shared" ref="BU93:BU98" si="139">SUM(BH93:BP93)</f>
        <v>0</v>
      </c>
      <c r="BV93" s="16"/>
      <c r="BW93" s="35" t="s">
        <v>219</v>
      </c>
      <c r="CB93" s="18">
        <f t="shared" si="115"/>
        <v>0</v>
      </c>
      <c r="CC93" s="18">
        <f t="shared" si="116"/>
        <v>0</v>
      </c>
      <c r="CD93" s="13"/>
      <c r="CE93" s="13"/>
      <c r="CH93" s="13"/>
      <c r="CI93" s="13"/>
      <c r="CJ93" s="18">
        <f t="shared" si="118"/>
        <v>0</v>
      </c>
      <c r="CK93" s="18">
        <f t="shared" si="119"/>
        <v>0</v>
      </c>
      <c r="CL93" s="13"/>
      <c r="CM93" s="35" t="s">
        <v>219</v>
      </c>
      <c r="CR93" s="18">
        <f>$E93</f>
        <v>0</v>
      </c>
      <c r="CS93" s="18">
        <f t="shared" si="121"/>
        <v>0</v>
      </c>
      <c r="CT93" s="13"/>
      <c r="CU93" s="13"/>
      <c r="CX93" s="13"/>
      <c r="CY93" s="13"/>
      <c r="DB93" s="13"/>
      <c r="DC93" s="35" t="s">
        <v>219</v>
      </c>
      <c r="DH93" s="18">
        <f>$E93</f>
        <v>0</v>
      </c>
      <c r="DI93" s="18">
        <f t="shared" si="124"/>
        <v>0</v>
      </c>
      <c r="DJ93" s="13"/>
      <c r="DK93" s="13"/>
      <c r="DN93" s="13"/>
      <c r="DO93" s="13"/>
      <c r="DP93" s="16">
        <f t="shared" si="126"/>
        <v>0</v>
      </c>
      <c r="DQ93" s="16">
        <f t="shared" si="127"/>
        <v>0</v>
      </c>
      <c r="DR93" s="13"/>
      <c r="DS93" s="35" t="s">
        <v>219</v>
      </c>
      <c r="DX93" s="18">
        <f>$E93</f>
        <v>0</v>
      </c>
      <c r="DY93" s="18">
        <f t="shared" si="129"/>
        <v>0</v>
      </c>
      <c r="DZ93" s="13"/>
      <c r="EA93" s="13"/>
      <c r="ED93" s="13"/>
      <c r="EE93" s="13"/>
      <c r="EF93" s="16">
        <f t="shared" si="131"/>
        <v>0</v>
      </c>
      <c r="EG93" s="16">
        <f t="shared" si="132"/>
        <v>0</v>
      </c>
      <c r="EH93" s="13"/>
    </row>
    <row r="94" spans="1:138" s="35" customFormat="1" ht="14" hidden="1" customHeight="1" outlineLevel="1" x14ac:dyDescent="0.15">
      <c r="B94" s="35" t="s">
        <v>82</v>
      </c>
      <c r="C94" s="36"/>
      <c r="D94" s="36"/>
      <c r="E94" s="36"/>
      <c r="F94" s="17"/>
      <c r="G94" s="36">
        <v>11250</v>
      </c>
      <c r="H94" s="17"/>
      <c r="I94" s="18">
        <f t="shared" si="104"/>
        <v>11250</v>
      </c>
      <c r="J94" s="16"/>
      <c r="K94" s="35" t="s">
        <v>82</v>
      </c>
      <c r="L94" s="36"/>
      <c r="M94" s="36"/>
      <c r="N94" s="36"/>
      <c r="O94" s="36"/>
      <c r="P94" s="36"/>
      <c r="Q94" s="36"/>
      <c r="R94" s="17"/>
      <c r="S94" s="17"/>
      <c r="T94" s="36">
        <v>11250</v>
      </c>
      <c r="U94" s="36">
        <v>11250</v>
      </c>
      <c r="V94" s="17"/>
      <c r="W94" s="17"/>
      <c r="X94" s="36"/>
      <c r="Y94" s="36"/>
      <c r="Z94" s="16"/>
      <c r="AA94" s="35" t="s">
        <v>82</v>
      </c>
      <c r="AB94" s="36"/>
      <c r="AC94" s="36"/>
      <c r="AD94" s="36"/>
      <c r="AE94" s="36"/>
      <c r="AF94" s="36"/>
      <c r="AG94" s="36"/>
      <c r="AH94" s="17"/>
      <c r="AI94" s="17"/>
      <c r="AJ94" s="36">
        <v>11250</v>
      </c>
      <c r="AK94" s="36">
        <v>11250</v>
      </c>
      <c r="AL94" s="17"/>
      <c r="AM94" s="17"/>
      <c r="AN94" s="18"/>
      <c r="AO94" s="18">
        <f t="shared" si="138"/>
        <v>11250</v>
      </c>
      <c r="AP94" s="16"/>
      <c r="AR94" s="36">
        <f t="shared" si="90"/>
        <v>0</v>
      </c>
      <c r="AS94" s="36">
        <f t="shared" si="91"/>
        <v>0</v>
      </c>
      <c r="AT94" s="36">
        <f t="shared" si="85"/>
        <v>0</v>
      </c>
      <c r="AU94" s="36">
        <f t="shared" si="92"/>
        <v>0</v>
      </c>
      <c r="AV94" s="36">
        <f t="shared" si="86"/>
        <v>0</v>
      </c>
      <c r="AW94" s="36">
        <f t="shared" si="87"/>
        <v>0</v>
      </c>
      <c r="AX94" s="17"/>
      <c r="AY94" s="17"/>
      <c r="AZ94" s="36">
        <v>11250</v>
      </c>
      <c r="BA94" s="36">
        <v>11250</v>
      </c>
      <c r="BB94" s="17"/>
      <c r="BC94" s="17"/>
      <c r="BD94" s="18">
        <f t="shared" si="109"/>
        <v>11250</v>
      </c>
      <c r="BE94" s="18">
        <f t="shared" si="110"/>
        <v>11250</v>
      </c>
      <c r="BF94" s="16"/>
      <c r="BG94" s="35" t="s">
        <v>82</v>
      </c>
      <c r="BH94" s="36"/>
      <c r="BI94" s="36"/>
      <c r="BJ94" s="36"/>
      <c r="BK94" s="36"/>
      <c r="BL94" s="36"/>
      <c r="BM94" s="36"/>
      <c r="BN94" s="17"/>
      <c r="BO94" s="17"/>
      <c r="BP94" s="36">
        <v>11250</v>
      </c>
      <c r="BQ94" s="36">
        <v>11250</v>
      </c>
      <c r="BR94" s="17"/>
      <c r="BS94" s="17"/>
      <c r="BT94" s="18"/>
      <c r="BU94" s="18">
        <f t="shared" si="139"/>
        <v>11250</v>
      </c>
      <c r="BV94" s="16"/>
      <c r="BW94" s="35" t="s">
        <v>82</v>
      </c>
      <c r="CB94" s="18">
        <f t="shared" si="115"/>
        <v>0</v>
      </c>
      <c r="CC94" s="18">
        <f t="shared" si="116"/>
        <v>0</v>
      </c>
      <c r="CD94" s="13"/>
      <c r="CE94" s="13"/>
      <c r="CF94" s="36">
        <v>11250</v>
      </c>
      <c r="CG94" s="36">
        <v>11250</v>
      </c>
      <c r="CH94" s="13"/>
      <c r="CI94" s="13"/>
      <c r="CJ94" s="18">
        <f t="shared" si="118"/>
        <v>11250</v>
      </c>
      <c r="CK94" s="18">
        <f t="shared" si="119"/>
        <v>11250</v>
      </c>
      <c r="CL94" s="13"/>
      <c r="CM94" s="35" t="s">
        <v>82</v>
      </c>
      <c r="CR94" s="18">
        <f>$E94</f>
        <v>0</v>
      </c>
      <c r="CS94" s="18">
        <f t="shared" si="121"/>
        <v>0</v>
      </c>
      <c r="CT94" s="13"/>
      <c r="CU94" s="13"/>
      <c r="CV94" s="36">
        <v>11250</v>
      </c>
      <c r="CW94" s="36">
        <v>11250</v>
      </c>
      <c r="CX94" s="13"/>
      <c r="CY94" s="13"/>
      <c r="DB94" s="13"/>
      <c r="DC94" s="35" t="s">
        <v>82</v>
      </c>
      <c r="DH94" s="18">
        <f>$E94</f>
        <v>0</v>
      </c>
      <c r="DI94" s="18">
        <f t="shared" si="124"/>
        <v>0</v>
      </c>
      <c r="DJ94" s="13"/>
      <c r="DK94" s="13"/>
      <c r="DL94" s="36">
        <v>11250</v>
      </c>
      <c r="DM94" s="36">
        <v>11250</v>
      </c>
      <c r="DN94" s="13"/>
      <c r="DO94" s="13"/>
      <c r="DP94" s="16">
        <f t="shared" si="126"/>
        <v>11250</v>
      </c>
      <c r="DQ94" s="16">
        <f t="shared" si="127"/>
        <v>11250</v>
      </c>
      <c r="DR94" s="13"/>
      <c r="DS94" s="35" t="s">
        <v>82</v>
      </c>
      <c r="DX94" s="18">
        <f>$E94</f>
        <v>0</v>
      </c>
      <c r="DY94" s="18">
        <f t="shared" si="129"/>
        <v>0</v>
      </c>
      <c r="DZ94" s="13"/>
      <c r="EA94" s="13"/>
      <c r="EB94" s="36">
        <v>11250</v>
      </c>
      <c r="EC94" s="36">
        <v>11250</v>
      </c>
      <c r="ED94" s="13"/>
      <c r="EE94" s="13"/>
      <c r="EF94" s="16">
        <f t="shared" si="131"/>
        <v>11250</v>
      </c>
      <c r="EG94" s="16">
        <f t="shared" si="132"/>
        <v>11250</v>
      </c>
      <c r="EH94" s="13"/>
    </row>
    <row r="95" spans="1:138" s="35" customFormat="1" ht="14" hidden="1" customHeight="1" outlineLevel="1" x14ac:dyDescent="0.15">
      <c r="B95" s="35" t="s">
        <v>169</v>
      </c>
      <c r="C95" s="36"/>
      <c r="D95" s="36"/>
      <c r="E95" s="36"/>
      <c r="F95" s="17"/>
      <c r="G95" s="36"/>
      <c r="H95" s="17"/>
      <c r="I95" s="18">
        <f t="shared" si="104"/>
        <v>0</v>
      </c>
      <c r="J95" s="16"/>
      <c r="K95" s="35" t="s">
        <v>169</v>
      </c>
      <c r="L95" s="36"/>
      <c r="M95" s="36"/>
      <c r="N95" s="36"/>
      <c r="O95" s="36"/>
      <c r="P95" s="36"/>
      <c r="Q95" s="36"/>
      <c r="R95" s="17"/>
      <c r="S95" s="17"/>
      <c r="T95" s="36"/>
      <c r="U95" s="36"/>
      <c r="V95" s="17"/>
      <c r="W95" s="17"/>
      <c r="X95" s="36"/>
      <c r="Y95" s="36"/>
      <c r="Z95" s="16"/>
      <c r="AA95" s="35" t="s">
        <v>169</v>
      </c>
      <c r="AB95" s="36"/>
      <c r="AC95" s="36"/>
      <c r="AD95" s="36"/>
      <c r="AE95" s="36"/>
      <c r="AF95" s="36"/>
      <c r="AG95" s="36"/>
      <c r="AH95" s="17"/>
      <c r="AI95" s="17"/>
      <c r="AJ95" s="36"/>
      <c r="AK95" s="36"/>
      <c r="AL95" s="17"/>
      <c r="AM95" s="17"/>
      <c r="AN95" s="18"/>
      <c r="AO95" s="18">
        <f t="shared" si="138"/>
        <v>0</v>
      </c>
      <c r="AP95" s="16"/>
      <c r="AR95" s="36">
        <f t="shared" si="90"/>
        <v>0</v>
      </c>
      <c r="AS95" s="36">
        <f t="shared" si="91"/>
        <v>0</v>
      </c>
      <c r="AT95" s="36">
        <f t="shared" si="85"/>
        <v>0</v>
      </c>
      <c r="AU95" s="36">
        <f t="shared" si="92"/>
        <v>0</v>
      </c>
      <c r="AV95" s="36">
        <f t="shared" si="86"/>
        <v>0</v>
      </c>
      <c r="AW95" s="36">
        <f t="shared" si="87"/>
        <v>0</v>
      </c>
      <c r="AX95" s="17"/>
      <c r="AY95" s="17"/>
      <c r="AZ95" s="36">
        <f t="shared" si="88"/>
        <v>0</v>
      </c>
      <c r="BA95" s="36">
        <f t="shared" si="89"/>
        <v>0</v>
      </c>
      <c r="BB95" s="17"/>
      <c r="BC95" s="17"/>
      <c r="BD95" s="18">
        <f t="shared" si="109"/>
        <v>0</v>
      </c>
      <c r="BE95" s="18">
        <f t="shared" si="110"/>
        <v>0</v>
      </c>
      <c r="BF95" s="16"/>
      <c r="BG95" s="35" t="s">
        <v>169</v>
      </c>
      <c r="BH95" s="36"/>
      <c r="BI95" s="36"/>
      <c r="BJ95" s="36"/>
      <c r="BK95" s="36"/>
      <c r="BL95" s="36"/>
      <c r="BM95" s="36"/>
      <c r="BN95" s="17"/>
      <c r="BO95" s="17"/>
      <c r="BP95" s="36"/>
      <c r="BQ95" s="36"/>
      <c r="BR95" s="17"/>
      <c r="BS95" s="17"/>
      <c r="BT95" s="18"/>
      <c r="BU95" s="18">
        <f t="shared" si="139"/>
        <v>0</v>
      </c>
      <c r="BV95" s="16"/>
      <c r="BW95" s="35" t="s">
        <v>169</v>
      </c>
      <c r="CB95" s="18">
        <f t="shared" si="115"/>
        <v>0</v>
      </c>
      <c r="CC95" s="18">
        <f t="shared" si="116"/>
        <v>0</v>
      </c>
      <c r="CD95" s="13"/>
      <c r="CE95" s="13"/>
      <c r="CH95" s="13"/>
      <c r="CI95" s="13"/>
      <c r="CJ95" s="18">
        <f t="shared" si="118"/>
        <v>0</v>
      </c>
      <c r="CK95" s="18">
        <f t="shared" si="119"/>
        <v>0</v>
      </c>
      <c r="CL95" s="13"/>
      <c r="CM95" s="35" t="s">
        <v>169</v>
      </c>
      <c r="CR95" s="18">
        <f>$E95</f>
        <v>0</v>
      </c>
      <c r="CS95" s="18">
        <f t="shared" si="121"/>
        <v>0</v>
      </c>
      <c r="CT95" s="13"/>
      <c r="CU95" s="13"/>
      <c r="CX95" s="13"/>
      <c r="CY95" s="13"/>
      <c r="DB95" s="13"/>
      <c r="DC95" s="35" t="s">
        <v>169</v>
      </c>
      <c r="DH95" s="18">
        <f>$E95</f>
        <v>0</v>
      </c>
      <c r="DI95" s="18">
        <f t="shared" si="124"/>
        <v>0</v>
      </c>
      <c r="DJ95" s="13"/>
      <c r="DK95" s="13"/>
      <c r="DN95" s="13"/>
      <c r="DO95" s="13"/>
      <c r="DP95" s="16">
        <f t="shared" si="126"/>
        <v>0</v>
      </c>
      <c r="DQ95" s="16">
        <f t="shared" si="127"/>
        <v>0</v>
      </c>
      <c r="DR95" s="13"/>
      <c r="DS95" s="35" t="s">
        <v>169</v>
      </c>
      <c r="DX95" s="18">
        <f>$E95</f>
        <v>0</v>
      </c>
      <c r="DY95" s="18">
        <f t="shared" si="129"/>
        <v>0</v>
      </c>
      <c r="DZ95" s="13"/>
      <c r="EA95" s="13"/>
      <c r="ED95" s="13"/>
      <c r="EE95" s="13"/>
      <c r="EF95" s="16">
        <f t="shared" si="131"/>
        <v>0</v>
      </c>
      <c r="EG95" s="16">
        <f t="shared" si="132"/>
        <v>0</v>
      </c>
      <c r="EH95" s="13"/>
    </row>
    <row r="96" spans="1:138" s="35" customFormat="1" ht="14" hidden="1" customHeight="1" outlineLevel="1" x14ac:dyDescent="0.15">
      <c r="B96" s="35" t="s">
        <v>170</v>
      </c>
      <c r="C96" s="36"/>
      <c r="D96" s="36"/>
      <c r="E96" s="36"/>
      <c r="F96" s="17"/>
      <c r="G96" s="36"/>
      <c r="H96" s="17"/>
      <c r="I96" s="18">
        <f t="shared" si="104"/>
        <v>0</v>
      </c>
      <c r="J96" s="16"/>
      <c r="K96" s="35" t="s">
        <v>170</v>
      </c>
      <c r="L96" s="36"/>
      <c r="M96" s="36"/>
      <c r="N96" s="36"/>
      <c r="O96" s="36"/>
      <c r="P96" s="36"/>
      <c r="Q96" s="36"/>
      <c r="R96" s="17"/>
      <c r="S96" s="17"/>
      <c r="T96" s="36"/>
      <c r="U96" s="36"/>
      <c r="V96" s="17"/>
      <c r="W96" s="17"/>
      <c r="X96" s="36"/>
      <c r="Y96" s="36"/>
      <c r="Z96" s="16"/>
      <c r="AA96" s="35" t="s">
        <v>170</v>
      </c>
      <c r="AB96" s="36"/>
      <c r="AC96" s="36"/>
      <c r="AD96" s="36"/>
      <c r="AE96" s="36"/>
      <c r="AF96" s="36"/>
      <c r="AG96" s="36"/>
      <c r="AH96" s="17"/>
      <c r="AI96" s="17"/>
      <c r="AJ96" s="36"/>
      <c r="AK96" s="36"/>
      <c r="AL96" s="17"/>
      <c r="AM96" s="17"/>
      <c r="AN96" s="18"/>
      <c r="AO96" s="18">
        <f t="shared" si="138"/>
        <v>0</v>
      </c>
      <c r="AP96" s="16"/>
      <c r="AR96" s="36">
        <f t="shared" si="90"/>
        <v>0</v>
      </c>
      <c r="AS96" s="36">
        <f t="shared" si="91"/>
        <v>0</v>
      </c>
      <c r="AT96" s="36">
        <f t="shared" si="85"/>
        <v>0</v>
      </c>
      <c r="AU96" s="36">
        <f t="shared" si="92"/>
        <v>0</v>
      </c>
      <c r="AV96" s="36">
        <f t="shared" si="86"/>
        <v>0</v>
      </c>
      <c r="AW96" s="36">
        <f t="shared" si="87"/>
        <v>0</v>
      </c>
      <c r="AX96" s="17"/>
      <c r="AY96" s="17"/>
      <c r="AZ96" s="36">
        <f t="shared" si="88"/>
        <v>0</v>
      </c>
      <c r="BA96" s="36">
        <f t="shared" si="89"/>
        <v>0</v>
      </c>
      <c r="BB96" s="17"/>
      <c r="BC96" s="17"/>
      <c r="BD96" s="18">
        <f t="shared" si="109"/>
        <v>0</v>
      </c>
      <c r="BE96" s="18">
        <f t="shared" si="110"/>
        <v>0</v>
      </c>
      <c r="BF96" s="16"/>
      <c r="BG96" s="35" t="s">
        <v>170</v>
      </c>
      <c r="BH96" s="36"/>
      <c r="BI96" s="36"/>
      <c r="BJ96" s="36"/>
      <c r="BK96" s="36"/>
      <c r="BL96" s="36"/>
      <c r="BM96" s="36"/>
      <c r="BN96" s="17"/>
      <c r="BO96" s="17"/>
      <c r="BP96" s="36"/>
      <c r="BQ96" s="36"/>
      <c r="BR96" s="17"/>
      <c r="BS96" s="17"/>
      <c r="BT96" s="18"/>
      <c r="BU96" s="18">
        <f t="shared" si="139"/>
        <v>0</v>
      </c>
      <c r="BV96" s="16"/>
      <c r="BW96" s="35" t="s">
        <v>170</v>
      </c>
      <c r="CB96" s="18">
        <f t="shared" si="115"/>
        <v>0</v>
      </c>
      <c r="CC96" s="18">
        <f t="shared" si="116"/>
        <v>0</v>
      </c>
      <c r="CD96" s="13"/>
      <c r="CE96" s="13"/>
      <c r="CH96" s="13"/>
      <c r="CI96" s="13"/>
      <c r="CJ96" s="18">
        <f t="shared" si="118"/>
        <v>0</v>
      </c>
      <c r="CK96" s="18">
        <f t="shared" si="119"/>
        <v>0</v>
      </c>
      <c r="CL96" s="13"/>
      <c r="CM96" s="35" t="s">
        <v>170</v>
      </c>
      <c r="CR96" s="18">
        <f>$E96</f>
        <v>0</v>
      </c>
      <c r="CS96" s="18">
        <f t="shared" si="121"/>
        <v>0</v>
      </c>
      <c r="CT96" s="13"/>
      <c r="CU96" s="13"/>
      <c r="CX96" s="13"/>
      <c r="CY96" s="13"/>
      <c r="DB96" s="13"/>
      <c r="DC96" s="35" t="s">
        <v>170</v>
      </c>
      <c r="DH96" s="18">
        <f>$E96</f>
        <v>0</v>
      </c>
      <c r="DI96" s="18">
        <f t="shared" si="124"/>
        <v>0</v>
      </c>
      <c r="DJ96" s="13"/>
      <c r="DK96" s="13"/>
      <c r="DN96" s="13"/>
      <c r="DO96" s="13"/>
      <c r="DP96" s="16">
        <f t="shared" si="126"/>
        <v>0</v>
      </c>
      <c r="DQ96" s="16">
        <f t="shared" si="127"/>
        <v>0</v>
      </c>
      <c r="DR96" s="13"/>
      <c r="DS96" s="35" t="s">
        <v>170</v>
      </c>
      <c r="DX96" s="18">
        <f>$E96</f>
        <v>0</v>
      </c>
      <c r="DY96" s="18">
        <f t="shared" si="129"/>
        <v>0</v>
      </c>
      <c r="DZ96" s="13"/>
      <c r="EA96" s="13"/>
      <c r="ED96" s="13"/>
      <c r="EE96" s="13"/>
      <c r="EF96" s="16">
        <f t="shared" si="131"/>
        <v>0</v>
      </c>
      <c r="EG96" s="16">
        <f t="shared" si="132"/>
        <v>0</v>
      </c>
      <c r="EH96" s="13"/>
    </row>
    <row r="97" spans="1:138" s="35" customFormat="1" ht="14" hidden="1" customHeight="1" outlineLevel="1" x14ac:dyDescent="0.15">
      <c r="B97" s="35" t="s">
        <v>271</v>
      </c>
      <c r="C97" s="36"/>
      <c r="D97" s="36"/>
      <c r="E97" s="36"/>
      <c r="F97" s="17"/>
      <c r="G97" s="36"/>
      <c r="H97" s="17"/>
      <c r="I97" s="18">
        <f t="shared" si="104"/>
        <v>0</v>
      </c>
      <c r="J97" s="16"/>
      <c r="K97" s="35" t="s">
        <v>271</v>
      </c>
      <c r="L97" s="36"/>
      <c r="M97" s="36"/>
      <c r="N97" s="36"/>
      <c r="O97" s="36"/>
      <c r="P97" s="36"/>
      <c r="Q97" s="36"/>
      <c r="R97" s="17"/>
      <c r="S97" s="17"/>
      <c r="T97" s="36"/>
      <c r="U97" s="36"/>
      <c r="V97" s="17"/>
      <c r="W97" s="17"/>
      <c r="X97" s="36"/>
      <c r="Y97" s="36"/>
      <c r="Z97" s="16"/>
      <c r="AA97" s="35" t="s">
        <v>271</v>
      </c>
      <c r="AB97" s="36"/>
      <c r="AC97" s="36"/>
      <c r="AD97" s="36"/>
      <c r="AE97" s="36"/>
      <c r="AF97" s="36"/>
      <c r="AG97" s="36"/>
      <c r="AH97" s="17"/>
      <c r="AI97" s="17"/>
      <c r="AJ97" s="36"/>
      <c r="AK97" s="36"/>
      <c r="AL97" s="17"/>
      <c r="AM97" s="17"/>
      <c r="AN97" s="18"/>
      <c r="AO97" s="18">
        <f t="shared" si="138"/>
        <v>0</v>
      </c>
      <c r="AP97" s="16"/>
      <c r="AR97" s="36">
        <f t="shared" si="90"/>
        <v>0</v>
      </c>
      <c r="AS97" s="36">
        <f t="shared" si="91"/>
        <v>0</v>
      </c>
      <c r="AT97" s="36">
        <f t="shared" si="85"/>
        <v>0</v>
      </c>
      <c r="AU97" s="36">
        <f t="shared" si="92"/>
        <v>0</v>
      </c>
      <c r="AV97" s="36">
        <f t="shared" si="86"/>
        <v>0</v>
      </c>
      <c r="AW97" s="36">
        <f t="shared" si="87"/>
        <v>0</v>
      </c>
      <c r="AX97" s="17"/>
      <c r="AY97" s="17"/>
      <c r="AZ97" s="36">
        <f t="shared" si="88"/>
        <v>0</v>
      </c>
      <c r="BA97" s="36">
        <f t="shared" si="89"/>
        <v>0</v>
      </c>
      <c r="BB97" s="17"/>
      <c r="BC97" s="17"/>
      <c r="BD97" s="18">
        <f t="shared" si="109"/>
        <v>0</v>
      </c>
      <c r="BE97" s="18">
        <f t="shared" si="110"/>
        <v>0</v>
      </c>
      <c r="BF97" s="16"/>
      <c r="BG97" s="35" t="s">
        <v>271</v>
      </c>
      <c r="BH97" s="36"/>
      <c r="BI97" s="36"/>
      <c r="BJ97" s="36"/>
      <c r="BK97" s="36"/>
      <c r="BL97" s="36"/>
      <c r="BM97" s="36"/>
      <c r="BN97" s="17"/>
      <c r="BO97" s="17"/>
      <c r="BP97" s="36"/>
      <c r="BQ97" s="36"/>
      <c r="BR97" s="17"/>
      <c r="BS97" s="17"/>
      <c r="BT97" s="18"/>
      <c r="BU97" s="18">
        <f t="shared" si="139"/>
        <v>0</v>
      </c>
      <c r="BV97" s="16"/>
      <c r="BW97" s="35" t="s">
        <v>271</v>
      </c>
      <c r="CB97" s="18">
        <f t="shared" si="115"/>
        <v>0</v>
      </c>
      <c r="CC97" s="18">
        <f t="shared" si="116"/>
        <v>0</v>
      </c>
      <c r="CD97" s="13"/>
      <c r="CE97" s="13"/>
      <c r="CH97" s="13"/>
      <c r="CI97" s="13"/>
      <c r="CJ97" s="18">
        <f t="shared" si="118"/>
        <v>0</v>
      </c>
      <c r="CK97" s="18">
        <f t="shared" si="119"/>
        <v>0</v>
      </c>
      <c r="CL97" s="13"/>
      <c r="CM97" s="35" t="s">
        <v>271</v>
      </c>
      <c r="CR97" s="18">
        <f>$E97</f>
        <v>0</v>
      </c>
      <c r="CS97" s="18">
        <f t="shared" si="121"/>
        <v>0</v>
      </c>
      <c r="CT97" s="13"/>
      <c r="CU97" s="13"/>
      <c r="CX97" s="13"/>
      <c r="CY97" s="13"/>
      <c r="DB97" s="13"/>
      <c r="DC97" s="35" t="s">
        <v>271</v>
      </c>
      <c r="DH97" s="18">
        <f>$E97</f>
        <v>0</v>
      </c>
      <c r="DI97" s="18">
        <f t="shared" si="124"/>
        <v>0</v>
      </c>
      <c r="DJ97" s="13"/>
      <c r="DK97" s="13"/>
      <c r="DN97" s="13"/>
      <c r="DO97" s="13"/>
      <c r="DP97" s="16">
        <f t="shared" si="126"/>
        <v>0</v>
      </c>
      <c r="DQ97" s="16">
        <f t="shared" si="127"/>
        <v>0</v>
      </c>
      <c r="DR97" s="13"/>
      <c r="DS97" s="35" t="s">
        <v>271</v>
      </c>
      <c r="DX97" s="18">
        <f>$E97</f>
        <v>0</v>
      </c>
      <c r="DY97" s="18">
        <f t="shared" si="129"/>
        <v>0</v>
      </c>
      <c r="DZ97" s="13"/>
      <c r="EA97" s="13"/>
      <c r="ED97" s="13"/>
      <c r="EE97" s="13"/>
      <c r="EF97" s="16">
        <f t="shared" si="131"/>
        <v>0</v>
      </c>
      <c r="EG97" s="16">
        <f t="shared" si="132"/>
        <v>0</v>
      </c>
      <c r="EH97" s="13"/>
    </row>
    <row r="98" spans="1:138" s="35" customFormat="1" ht="14" hidden="1" customHeight="1" outlineLevel="1" x14ac:dyDescent="0.15">
      <c r="B98" s="35" t="s">
        <v>27</v>
      </c>
      <c r="C98" s="36">
        <v>46831</v>
      </c>
      <c r="D98" s="36"/>
      <c r="E98" s="36"/>
      <c r="F98" s="17"/>
      <c r="G98" s="36"/>
      <c r="H98" s="17"/>
      <c r="I98" s="18">
        <f t="shared" si="104"/>
        <v>46831</v>
      </c>
      <c r="J98" s="16"/>
      <c r="K98" s="35" t="s">
        <v>27</v>
      </c>
      <c r="L98" s="36">
        <v>46831</v>
      </c>
      <c r="M98" s="36"/>
      <c r="N98" s="36"/>
      <c r="O98" s="36"/>
      <c r="P98" s="36"/>
      <c r="Q98" s="36"/>
      <c r="R98" s="17"/>
      <c r="S98" s="17"/>
      <c r="T98" s="36"/>
      <c r="U98" s="36"/>
      <c r="V98" s="17"/>
      <c r="W98" s="17"/>
      <c r="X98" s="36"/>
      <c r="Y98" s="36"/>
      <c r="Z98" s="16"/>
      <c r="AA98" s="35" t="s">
        <v>27</v>
      </c>
      <c r="AB98" s="36">
        <v>46831</v>
      </c>
      <c r="AC98" s="36">
        <v>46831</v>
      </c>
      <c r="AD98" s="36">
        <v>46831</v>
      </c>
      <c r="AE98" s="36">
        <v>46831</v>
      </c>
      <c r="AF98" s="36">
        <v>46831</v>
      </c>
      <c r="AG98" s="36">
        <v>46831</v>
      </c>
      <c r="AH98" s="17"/>
      <c r="AI98" s="17"/>
      <c r="AJ98" s="36"/>
      <c r="AK98" s="36"/>
      <c r="AL98" s="17"/>
      <c r="AM98" s="17"/>
      <c r="AN98" s="18"/>
      <c r="AO98" s="18">
        <f t="shared" si="138"/>
        <v>280986</v>
      </c>
      <c r="AP98" s="16"/>
      <c r="AR98" s="36">
        <v>46831</v>
      </c>
      <c r="AS98" s="36">
        <f t="shared" si="91"/>
        <v>46831</v>
      </c>
      <c r="AT98" s="36">
        <f t="shared" si="85"/>
        <v>46831</v>
      </c>
      <c r="AU98" s="36">
        <f t="shared" si="92"/>
        <v>46831</v>
      </c>
      <c r="AV98" s="36">
        <f t="shared" si="86"/>
        <v>46831</v>
      </c>
      <c r="AW98" s="36">
        <f t="shared" si="87"/>
        <v>46831</v>
      </c>
      <c r="AX98" s="17"/>
      <c r="AY98" s="17"/>
      <c r="AZ98" s="36">
        <f t="shared" si="88"/>
        <v>0</v>
      </c>
      <c r="BA98" s="36">
        <f t="shared" si="89"/>
        <v>0</v>
      </c>
      <c r="BB98" s="17"/>
      <c r="BC98" s="17"/>
      <c r="BD98" s="18">
        <f t="shared" si="109"/>
        <v>140493</v>
      </c>
      <c r="BE98" s="18">
        <f t="shared" si="110"/>
        <v>140493</v>
      </c>
      <c r="BF98" s="16"/>
      <c r="BG98" s="35" t="s">
        <v>27</v>
      </c>
      <c r="BH98" s="36">
        <v>46831</v>
      </c>
      <c r="BI98" s="36">
        <v>46831</v>
      </c>
      <c r="BJ98" s="36">
        <v>46831</v>
      </c>
      <c r="BK98" s="36">
        <v>46831</v>
      </c>
      <c r="BL98" s="36">
        <v>46831</v>
      </c>
      <c r="BM98" s="36">
        <v>46831</v>
      </c>
      <c r="BN98" s="17"/>
      <c r="BO98" s="17"/>
      <c r="BP98" s="36"/>
      <c r="BQ98" s="36"/>
      <c r="BR98" s="17"/>
      <c r="BS98" s="17"/>
      <c r="BT98" s="18"/>
      <c r="BU98" s="18">
        <f t="shared" si="139"/>
        <v>280986</v>
      </c>
      <c r="BV98" s="16"/>
      <c r="BW98" s="35" t="s">
        <v>27</v>
      </c>
      <c r="BX98" s="36">
        <v>46831</v>
      </c>
      <c r="BY98" s="36">
        <v>46831</v>
      </c>
      <c r="CB98" s="18">
        <f t="shared" si="115"/>
        <v>0</v>
      </c>
      <c r="CC98" s="18">
        <f t="shared" si="116"/>
        <v>0</v>
      </c>
      <c r="CD98" s="13"/>
      <c r="CE98" s="13"/>
      <c r="CH98" s="13"/>
      <c r="CI98" s="13"/>
      <c r="CJ98" s="18">
        <f t="shared" si="118"/>
        <v>46831</v>
      </c>
      <c r="CK98" s="18">
        <f t="shared" si="119"/>
        <v>46831</v>
      </c>
      <c r="CL98" s="13"/>
      <c r="CM98" s="35" t="s">
        <v>27</v>
      </c>
      <c r="CN98" s="36">
        <v>46831</v>
      </c>
      <c r="CO98" s="36">
        <v>46831</v>
      </c>
      <c r="CR98" s="18">
        <f>$E98</f>
        <v>0</v>
      </c>
      <c r="CS98" s="18">
        <f t="shared" si="121"/>
        <v>0</v>
      </c>
      <c r="CT98" s="13"/>
      <c r="CU98" s="13"/>
      <c r="CX98" s="13"/>
      <c r="CY98" s="13"/>
      <c r="DB98" s="13"/>
      <c r="DC98" s="35" t="s">
        <v>27</v>
      </c>
      <c r="DD98" s="36">
        <v>46831</v>
      </c>
      <c r="DE98" s="36">
        <v>46831</v>
      </c>
      <c r="DH98" s="18">
        <f>$E98</f>
        <v>0</v>
      </c>
      <c r="DI98" s="18">
        <f t="shared" si="124"/>
        <v>0</v>
      </c>
      <c r="DJ98" s="13"/>
      <c r="DK98" s="13"/>
      <c r="DN98" s="13"/>
      <c r="DO98" s="13"/>
      <c r="DP98" s="16">
        <f t="shared" si="126"/>
        <v>46831</v>
      </c>
      <c r="DQ98" s="16">
        <f t="shared" si="127"/>
        <v>46831</v>
      </c>
      <c r="DR98" s="13"/>
      <c r="DS98" s="35" t="s">
        <v>27</v>
      </c>
      <c r="DT98" s="36">
        <v>46831</v>
      </c>
      <c r="DU98" s="36">
        <v>46831</v>
      </c>
      <c r="DX98" s="18">
        <f>$E98</f>
        <v>0</v>
      </c>
      <c r="DY98" s="18">
        <f t="shared" si="129"/>
        <v>0</v>
      </c>
      <c r="DZ98" s="13"/>
      <c r="EA98" s="13"/>
      <c r="ED98" s="13"/>
      <c r="EE98" s="13"/>
      <c r="EF98" s="16">
        <f t="shared" si="131"/>
        <v>46831</v>
      </c>
      <c r="EG98" s="16">
        <f t="shared" si="132"/>
        <v>46831</v>
      </c>
      <c r="EH98" s="13"/>
    </row>
    <row r="99" spans="1:138" collapsed="1" x14ac:dyDescent="0.15">
      <c r="A99" s="3" t="s">
        <v>315</v>
      </c>
      <c r="C99" s="18">
        <f>SUM(C93:C98)</f>
        <v>46831</v>
      </c>
      <c r="D99" s="18">
        <f t="shared" ref="D99:G99" si="140">SUM(D93:D98)</f>
        <v>0</v>
      </c>
      <c r="E99" s="18">
        <f t="shared" si="140"/>
        <v>0</v>
      </c>
      <c r="F99" s="17"/>
      <c r="G99" s="18">
        <f t="shared" si="140"/>
        <v>11250</v>
      </c>
      <c r="H99" s="17"/>
      <c r="I99" s="18">
        <f t="shared" si="104"/>
        <v>58081</v>
      </c>
      <c r="J99" s="16"/>
      <c r="L99" s="18">
        <v>0</v>
      </c>
      <c r="M99" s="18">
        <v>0</v>
      </c>
      <c r="N99" s="18">
        <f t="shared" ref="N99:P99" si="141">SUM(N93:N98)</f>
        <v>0</v>
      </c>
      <c r="O99" s="18">
        <v>0</v>
      </c>
      <c r="P99" s="18">
        <f t="shared" si="141"/>
        <v>0</v>
      </c>
      <c r="Q99" s="18">
        <v>0</v>
      </c>
      <c r="R99" s="17"/>
      <c r="S99" s="17"/>
      <c r="T99" s="18">
        <f t="shared" ref="T99:U99" si="142">SUM(T93:T98)</f>
        <v>11250</v>
      </c>
      <c r="U99" s="18">
        <f t="shared" si="142"/>
        <v>11250</v>
      </c>
      <c r="V99" s="17"/>
      <c r="W99" s="17"/>
      <c r="X99" s="18">
        <f>SUM(L99,N99,P99,T99)</f>
        <v>11250</v>
      </c>
      <c r="Y99" s="18">
        <f>SUM(M99,O99,Q99,U99)</f>
        <v>11250</v>
      </c>
      <c r="Z99" s="16"/>
      <c r="AB99" s="18">
        <v>0</v>
      </c>
      <c r="AC99" s="18">
        <v>0</v>
      </c>
      <c r="AD99" s="18">
        <v>0</v>
      </c>
      <c r="AE99" s="18">
        <v>0</v>
      </c>
      <c r="AF99" s="18">
        <v>0</v>
      </c>
      <c r="AG99" s="18">
        <v>0</v>
      </c>
      <c r="AH99" s="17"/>
      <c r="AI99" s="17"/>
      <c r="AJ99" s="18">
        <f t="shared" ref="AJ99" si="143">SUM(AJ93:AJ98)</f>
        <v>11250</v>
      </c>
      <c r="AK99" s="18">
        <v>11250</v>
      </c>
      <c r="AL99" s="17"/>
      <c r="AM99" s="17"/>
      <c r="AN99" s="18">
        <f>SUM(AB99,AD99,AF99,AJ99)</f>
        <v>11250</v>
      </c>
      <c r="AO99" s="18">
        <f>SUM(AC99,AE99,AG99,AK99)</f>
        <v>11250</v>
      </c>
      <c r="AP99" s="16"/>
      <c r="AR99" s="18">
        <v>0</v>
      </c>
      <c r="AS99" s="18">
        <v>0</v>
      </c>
      <c r="AT99" s="18">
        <v>0</v>
      </c>
      <c r="AU99" s="18">
        <v>0</v>
      </c>
      <c r="AV99" s="18">
        <v>0</v>
      </c>
      <c r="AW99" s="18">
        <v>0</v>
      </c>
      <c r="AX99" s="17"/>
      <c r="AY99" s="17"/>
      <c r="AZ99" s="18">
        <v>11250</v>
      </c>
      <c r="BA99" s="18">
        <v>11250</v>
      </c>
      <c r="BB99" s="17"/>
      <c r="BC99" s="17"/>
      <c r="BD99" s="18">
        <f t="shared" si="109"/>
        <v>11250</v>
      </c>
      <c r="BE99" s="18">
        <f t="shared" si="110"/>
        <v>11250</v>
      </c>
      <c r="BF99" s="16"/>
      <c r="BH99" s="18">
        <v>0</v>
      </c>
      <c r="BI99" s="18">
        <v>0</v>
      </c>
      <c r="BJ99" s="18">
        <v>0</v>
      </c>
      <c r="BK99" s="18">
        <v>0</v>
      </c>
      <c r="BL99" s="18">
        <v>0</v>
      </c>
      <c r="BM99" s="18">
        <v>0</v>
      </c>
      <c r="BN99" s="17"/>
      <c r="BO99" s="17"/>
      <c r="BP99" s="18">
        <f t="shared" ref="BP99" si="144">SUM(BP93:BP98)</f>
        <v>11250</v>
      </c>
      <c r="BQ99" s="18">
        <v>11250</v>
      </c>
      <c r="BR99" s="17"/>
      <c r="BS99" s="17"/>
      <c r="BT99" s="18">
        <f>SUM(BH99,BJ99,BL99,BP99)</f>
        <v>11250</v>
      </c>
      <c r="BU99" s="18">
        <f>SUM(BI99,BK99,BM99,BQ99)</f>
        <v>11250</v>
      </c>
      <c r="BV99" s="16"/>
      <c r="BX99" s="18">
        <v>0</v>
      </c>
      <c r="BY99" s="18">
        <v>0</v>
      </c>
      <c r="BZ99" s="18">
        <f t="shared" ref="BZ99" si="145">SUM(BZ93:BZ98)</f>
        <v>0</v>
      </c>
      <c r="CA99" s="18">
        <f t="shared" ref="CA99" si="146">SUM(CA93:CA98)</f>
        <v>0</v>
      </c>
      <c r="CB99" s="18">
        <f t="shared" si="115"/>
        <v>0</v>
      </c>
      <c r="CC99" s="18">
        <f t="shared" si="116"/>
        <v>0</v>
      </c>
      <c r="CD99" s="13"/>
      <c r="CE99" s="13"/>
      <c r="CF99" s="18">
        <f t="shared" ref="CF99:CG99" si="147">SUM(CF93:CF98)</f>
        <v>11250</v>
      </c>
      <c r="CG99" s="18">
        <f t="shared" si="147"/>
        <v>11250</v>
      </c>
      <c r="CH99" s="13"/>
      <c r="CI99" s="13"/>
      <c r="CJ99" s="18">
        <f t="shared" si="118"/>
        <v>11250</v>
      </c>
      <c r="CK99" s="18">
        <f t="shared" si="119"/>
        <v>11250</v>
      </c>
      <c r="CL99" s="13"/>
      <c r="CN99" s="18">
        <v>0</v>
      </c>
      <c r="CO99" s="18">
        <v>0</v>
      </c>
      <c r="CP99" s="18">
        <f t="shared" ref="CP99:CR99" si="148">SUM(CP93:CP98)</f>
        <v>0</v>
      </c>
      <c r="CQ99" s="18">
        <f t="shared" si="148"/>
        <v>0</v>
      </c>
      <c r="CR99" s="18">
        <f>$E99</f>
        <v>0</v>
      </c>
      <c r="CS99" s="18">
        <f t="shared" si="121"/>
        <v>0</v>
      </c>
      <c r="CT99" s="13"/>
      <c r="CU99" s="13"/>
      <c r="CV99" s="18">
        <f t="shared" ref="CV99:CW99" si="149">SUM(CV93:CV98)</f>
        <v>11250</v>
      </c>
      <c r="CW99" s="18">
        <f t="shared" si="149"/>
        <v>11250</v>
      </c>
      <c r="CX99" s="13"/>
      <c r="CY99" s="13"/>
      <c r="CZ99" s="18">
        <f>SUM(CN99,CP99,CR99,CV99)</f>
        <v>11250</v>
      </c>
      <c r="DA99" s="18">
        <f>SUM(CO99,CQ99,CS99,CW99)</f>
        <v>11250</v>
      </c>
      <c r="DB99" s="13"/>
      <c r="DD99" s="18">
        <v>0</v>
      </c>
      <c r="DE99" s="18">
        <v>0</v>
      </c>
      <c r="DF99" s="18">
        <f t="shared" ref="DF99:DH99" si="150">SUM(DF93:DF98)</f>
        <v>0</v>
      </c>
      <c r="DG99" s="18">
        <f t="shared" si="150"/>
        <v>0</v>
      </c>
      <c r="DH99" s="18">
        <f>$E99</f>
        <v>0</v>
      </c>
      <c r="DI99" s="18">
        <f t="shared" si="124"/>
        <v>0</v>
      </c>
      <c r="DJ99" s="13"/>
      <c r="DK99" s="13"/>
      <c r="DL99" s="18">
        <f t="shared" ref="DL99:DM99" si="151">SUM(DL93:DL98)</f>
        <v>11250</v>
      </c>
      <c r="DM99" s="18">
        <f t="shared" si="151"/>
        <v>11250</v>
      </c>
      <c r="DN99" s="13"/>
      <c r="DO99" s="13"/>
      <c r="DP99" s="16">
        <f t="shared" si="126"/>
        <v>11250</v>
      </c>
      <c r="DQ99" s="16">
        <f t="shared" si="127"/>
        <v>11250</v>
      </c>
      <c r="DR99" s="13"/>
      <c r="DT99" s="18">
        <v>0</v>
      </c>
      <c r="DU99" s="18">
        <v>0</v>
      </c>
      <c r="DV99" s="18">
        <f t="shared" ref="DV99:DX99" si="152">SUM(DV93:DV98)</f>
        <v>0</v>
      </c>
      <c r="DW99" s="18">
        <f t="shared" si="152"/>
        <v>0</v>
      </c>
      <c r="DX99" s="18">
        <f>$E99</f>
        <v>0</v>
      </c>
      <c r="DY99" s="18">
        <f t="shared" si="129"/>
        <v>0</v>
      </c>
      <c r="DZ99" s="13"/>
      <c r="EA99" s="13"/>
      <c r="EB99" s="18">
        <f t="shared" ref="EB99:EC99" si="153">SUM(EB93:EB98)</f>
        <v>11250</v>
      </c>
      <c r="EC99" s="18">
        <f t="shared" si="153"/>
        <v>11250</v>
      </c>
      <c r="ED99" s="13"/>
      <c r="EE99" s="13"/>
      <c r="EF99" s="16">
        <f t="shared" si="131"/>
        <v>11250</v>
      </c>
      <c r="EG99" s="16">
        <f t="shared" si="132"/>
        <v>11250</v>
      </c>
      <c r="EH99" s="13"/>
    </row>
    <row r="100" spans="1:138" s="37" customFormat="1" ht="14" hidden="1" customHeight="1" outlineLevel="1" x14ac:dyDescent="0.15">
      <c r="A100" s="37" t="s">
        <v>2</v>
      </c>
      <c r="B100" s="37" t="s">
        <v>2</v>
      </c>
      <c r="C100" s="38">
        <v>160945</v>
      </c>
      <c r="D100" s="38"/>
      <c r="E100" s="38"/>
      <c r="F100" s="26"/>
      <c r="G100" s="38"/>
      <c r="H100" s="26"/>
      <c r="I100" s="18">
        <f t="shared" si="104"/>
        <v>160945</v>
      </c>
      <c r="J100" s="25"/>
      <c r="K100" s="37" t="s">
        <v>2</v>
      </c>
      <c r="L100" s="38">
        <v>160945</v>
      </c>
      <c r="M100" s="38"/>
      <c r="N100" s="38"/>
      <c r="O100" s="38"/>
      <c r="P100" s="38"/>
      <c r="Q100" s="38"/>
      <c r="R100" s="26"/>
      <c r="S100" s="26"/>
      <c r="T100" s="38"/>
      <c r="U100" s="38"/>
      <c r="V100" s="26"/>
      <c r="W100" s="26"/>
      <c r="X100" s="38"/>
      <c r="Y100" s="38"/>
      <c r="Z100" s="25"/>
      <c r="AA100" s="37" t="s">
        <v>2</v>
      </c>
      <c r="AB100" s="38">
        <v>160945</v>
      </c>
      <c r="AC100" s="38">
        <v>160945</v>
      </c>
      <c r="AD100" s="38">
        <v>160945</v>
      </c>
      <c r="AE100" s="38">
        <v>160945</v>
      </c>
      <c r="AF100" s="38">
        <v>160945</v>
      </c>
      <c r="AG100" s="38">
        <v>160945</v>
      </c>
      <c r="AH100" s="26"/>
      <c r="AI100" s="26"/>
      <c r="AJ100" s="38"/>
      <c r="AK100" s="38"/>
      <c r="AL100" s="26"/>
      <c r="AM100" s="26"/>
      <c r="AN100" s="27"/>
      <c r="AO100" s="18">
        <f>SUM(AB100:AJ100)</f>
        <v>965670</v>
      </c>
      <c r="AP100" s="25"/>
      <c r="AR100" s="38">
        <v>160945</v>
      </c>
      <c r="AS100" s="38">
        <f t="shared" si="91"/>
        <v>160945</v>
      </c>
      <c r="AT100" s="38">
        <f t="shared" si="85"/>
        <v>160945</v>
      </c>
      <c r="AU100" s="38">
        <f t="shared" si="92"/>
        <v>160945</v>
      </c>
      <c r="AV100" s="38">
        <f t="shared" si="86"/>
        <v>160945</v>
      </c>
      <c r="AW100" s="38">
        <f t="shared" si="87"/>
        <v>160945</v>
      </c>
      <c r="AX100" s="26"/>
      <c r="AY100" s="26"/>
      <c r="AZ100" s="38">
        <f t="shared" si="88"/>
        <v>0</v>
      </c>
      <c r="BA100" s="38">
        <f t="shared" si="89"/>
        <v>0</v>
      </c>
      <c r="BB100" s="26"/>
      <c r="BC100" s="26"/>
      <c r="BD100" s="18">
        <f t="shared" si="109"/>
        <v>482835</v>
      </c>
      <c r="BE100" s="18">
        <f t="shared" si="110"/>
        <v>482835</v>
      </c>
      <c r="BF100" s="25"/>
      <c r="BG100" s="37" t="s">
        <v>2</v>
      </c>
      <c r="BH100" s="38">
        <v>160945</v>
      </c>
      <c r="BI100" s="38">
        <v>160945</v>
      </c>
      <c r="BJ100" s="38">
        <v>160945</v>
      </c>
      <c r="BK100" s="38">
        <v>160945</v>
      </c>
      <c r="BL100" s="38">
        <v>160945</v>
      </c>
      <c r="BM100" s="38">
        <v>160945</v>
      </c>
      <c r="BN100" s="26"/>
      <c r="BO100" s="26"/>
      <c r="BP100" s="38"/>
      <c r="BQ100" s="38"/>
      <c r="BR100" s="26"/>
      <c r="BS100" s="26"/>
      <c r="BT100" s="27"/>
      <c r="BU100" s="18">
        <f>SUM(BH100:BP100)</f>
        <v>965670</v>
      </c>
      <c r="BV100" s="25"/>
      <c r="BW100" s="37" t="s">
        <v>2</v>
      </c>
      <c r="BX100" s="38">
        <v>160945</v>
      </c>
      <c r="BY100" s="38">
        <v>160945</v>
      </c>
      <c r="CB100" s="18">
        <f t="shared" si="115"/>
        <v>0</v>
      </c>
      <c r="CC100" s="18">
        <f t="shared" si="116"/>
        <v>0</v>
      </c>
      <c r="CD100" s="323"/>
      <c r="CE100" s="323"/>
      <c r="CH100" s="323"/>
      <c r="CI100" s="323"/>
      <c r="CJ100" s="18">
        <f t="shared" si="118"/>
        <v>160945</v>
      </c>
      <c r="CK100" s="18">
        <f t="shared" si="119"/>
        <v>160945</v>
      </c>
      <c r="CL100" s="323"/>
      <c r="CM100" s="37" t="s">
        <v>2</v>
      </c>
      <c r="CN100" s="38">
        <v>160945</v>
      </c>
      <c r="CO100" s="38">
        <v>160945</v>
      </c>
      <c r="CR100" s="18">
        <f>$E100</f>
        <v>0</v>
      </c>
      <c r="CS100" s="18">
        <f t="shared" si="121"/>
        <v>0</v>
      </c>
      <c r="CT100" s="323"/>
      <c r="CU100" s="323"/>
      <c r="CX100" s="323"/>
      <c r="CY100" s="323"/>
      <c r="DB100" s="323"/>
      <c r="DC100" s="37" t="s">
        <v>2</v>
      </c>
      <c r="DD100" s="38">
        <v>160945</v>
      </c>
      <c r="DE100" s="38">
        <v>160945</v>
      </c>
      <c r="DH100" s="18">
        <f>$E100</f>
        <v>0</v>
      </c>
      <c r="DI100" s="18">
        <f t="shared" si="124"/>
        <v>0</v>
      </c>
      <c r="DJ100" s="323"/>
      <c r="DK100" s="323"/>
      <c r="DN100" s="323"/>
      <c r="DO100" s="323"/>
      <c r="DP100" s="16">
        <f t="shared" si="126"/>
        <v>160945</v>
      </c>
      <c r="DQ100" s="16">
        <f t="shared" si="127"/>
        <v>160945</v>
      </c>
      <c r="DR100" s="323"/>
      <c r="DS100" s="37" t="s">
        <v>2</v>
      </c>
      <c r="DT100" s="38">
        <v>160945</v>
      </c>
      <c r="DU100" s="38">
        <v>160945</v>
      </c>
      <c r="DX100" s="18">
        <f>$E100</f>
        <v>0</v>
      </c>
      <c r="DY100" s="18">
        <f t="shared" si="129"/>
        <v>0</v>
      </c>
      <c r="DZ100" s="323"/>
      <c r="EA100" s="323"/>
      <c r="ED100" s="323"/>
      <c r="EE100" s="323"/>
      <c r="EF100" s="16">
        <f t="shared" si="131"/>
        <v>160945</v>
      </c>
      <c r="EG100" s="16">
        <f t="shared" si="132"/>
        <v>160945</v>
      </c>
      <c r="EH100" s="323"/>
    </row>
    <row r="101" spans="1:138" collapsed="1" x14ac:dyDescent="0.15">
      <c r="A101" s="3" t="s">
        <v>2</v>
      </c>
      <c r="C101" s="18">
        <f>C100</f>
        <v>160945</v>
      </c>
      <c r="D101" s="18">
        <f t="shared" ref="D101:G101" si="154">D100</f>
        <v>0</v>
      </c>
      <c r="E101" s="18">
        <f t="shared" si="154"/>
        <v>0</v>
      </c>
      <c r="F101" s="17"/>
      <c r="G101" s="18">
        <f t="shared" si="154"/>
        <v>0</v>
      </c>
      <c r="H101" s="17"/>
      <c r="I101" s="18">
        <f t="shared" si="104"/>
        <v>160945</v>
      </c>
      <c r="J101" s="16"/>
      <c r="L101" s="18">
        <f>(1-(L$7/$C$7))*0.25*($C101)</f>
        <v>1176.136538461536</v>
      </c>
      <c r="M101" s="18">
        <f>(1-(M$7/$C$7))*0.25*($C101)</f>
        <v>2104.6653846153836</v>
      </c>
      <c r="N101" s="18">
        <f>(1-(N$7/$D$7))*0.25*($D101)</f>
        <v>0</v>
      </c>
      <c r="O101" s="18">
        <f>(1-(O$7/$D$7))*0.25*($D101)</f>
        <v>0</v>
      </c>
      <c r="P101" s="18">
        <f>(1-(P$7/$E$7))*0.25*($E101)</f>
        <v>0</v>
      </c>
      <c r="Q101" s="18">
        <f>(1-(Q$7/$E$7))*0.25*($E101)</f>
        <v>0</v>
      </c>
      <c r="R101" s="17"/>
      <c r="S101" s="17"/>
      <c r="T101" s="18">
        <f t="shared" ref="T101:U101" si="155">T100</f>
        <v>0</v>
      </c>
      <c r="U101" s="18">
        <f t="shared" si="155"/>
        <v>0</v>
      </c>
      <c r="V101" s="17"/>
      <c r="W101" s="17"/>
      <c r="X101" s="18">
        <f>SUM(L101,N101,P101,T101)</f>
        <v>1176.136538461536</v>
      </c>
      <c r="Y101" s="18">
        <f>SUM(M101,O101,Q101,U101)</f>
        <v>2104.6653846153836</v>
      </c>
      <c r="Z101" s="16"/>
      <c r="AB101" s="18">
        <f>(1-(AB$7/$C$7))*0.25*($C101)</f>
        <v>4456.9384615384643</v>
      </c>
      <c r="AC101" s="18">
        <f>(1-(AC$7/$C$7))*0.25*($C101)</f>
        <v>5261.6634615384564</v>
      </c>
      <c r="AD101" s="18">
        <v>0</v>
      </c>
      <c r="AE101" s="18">
        <v>0</v>
      </c>
      <c r="AF101" s="18">
        <v>0</v>
      </c>
      <c r="AG101" s="18">
        <v>0</v>
      </c>
      <c r="AH101" s="17"/>
      <c r="AI101" s="17"/>
      <c r="AJ101" s="18">
        <f t="shared" ref="AJ101" si="156">AJ100</f>
        <v>0</v>
      </c>
      <c r="AK101" s="18">
        <v>0</v>
      </c>
      <c r="AL101" s="17"/>
      <c r="AM101" s="17"/>
      <c r="AN101" s="18">
        <f>SUM(AB101,AD101,AF101,AJ101)</f>
        <v>4456.9384615384643</v>
      </c>
      <c r="AO101" s="18">
        <f>SUM(AC101,AE101,AG101,AK101)</f>
        <v>5261.6634615384564</v>
      </c>
      <c r="AP101" s="16"/>
      <c r="AR101" s="18">
        <v>1176.136538461536</v>
      </c>
      <c r="AS101" s="18">
        <v>2104.6653846153836</v>
      </c>
      <c r="AT101" s="18">
        <v>0</v>
      </c>
      <c r="AU101" s="18">
        <v>0</v>
      </c>
      <c r="AV101" s="18">
        <v>0</v>
      </c>
      <c r="AW101" s="18">
        <v>0</v>
      </c>
      <c r="AX101" s="17"/>
      <c r="AY101" s="17"/>
      <c r="AZ101" s="18">
        <v>0</v>
      </c>
      <c r="BA101" s="18">
        <v>0</v>
      </c>
      <c r="BB101" s="17"/>
      <c r="BC101" s="17"/>
      <c r="BD101" s="18">
        <f t="shared" si="109"/>
        <v>1176.136538461536</v>
      </c>
      <c r="BE101" s="18">
        <f t="shared" si="110"/>
        <v>2104.6653846153836</v>
      </c>
      <c r="BF101" s="16"/>
      <c r="BH101" s="18">
        <f>(1-(BH$7/$C$7))*0.25*($C101)</f>
        <v>4456.9384615384643</v>
      </c>
      <c r="BI101" s="18">
        <f>(1-(BI$7/$C$7))*0.25*($C101)</f>
        <v>5261.6634615384564</v>
      </c>
      <c r="BJ101" s="18">
        <v>0</v>
      </c>
      <c r="BK101" s="18">
        <v>0</v>
      </c>
      <c r="BL101" s="18">
        <v>0</v>
      </c>
      <c r="BM101" s="18">
        <v>0</v>
      </c>
      <c r="BN101" s="17"/>
      <c r="BO101" s="17"/>
      <c r="BP101" s="18">
        <f t="shared" ref="BP101" si="157">BP100</f>
        <v>0</v>
      </c>
      <c r="BQ101" s="18">
        <v>0</v>
      </c>
      <c r="BR101" s="17"/>
      <c r="BS101" s="17"/>
      <c r="BT101" s="18">
        <f>SUM(BH101,BJ101,BL101,BP101)</f>
        <v>4456.9384615384643</v>
      </c>
      <c r="BU101" s="18">
        <f>SUM(BI101,BK101,BM101,BQ101)</f>
        <v>5261.6634615384564</v>
      </c>
      <c r="BV101" s="16"/>
      <c r="BX101" s="18">
        <f>(1-(BX$7/$C$7))*0.25*($C101)</f>
        <v>-10541.897500000001</v>
      </c>
      <c r="BY101" s="18">
        <f>(1-(BY$7/$C$7))*0.25*($C101)</f>
        <v>-9334.81</v>
      </c>
      <c r="BZ101" s="18">
        <f>((BZ$7/$D$7))*0.25*($D101)</f>
        <v>0</v>
      </c>
      <c r="CA101" s="18">
        <f>((CA$7/$D$7))*0.25*($D101)</f>
        <v>0</v>
      </c>
      <c r="CB101" s="18">
        <f t="shared" si="115"/>
        <v>0</v>
      </c>
      <c r="CC101" s="18">
        <f t="shared" si="116"/>
        <v>0</v>
      </c>
      <c r="CD101" s="13"/>
      <c r="CE101" s="13"/>
      <c r="CF101" s="18">
        <f t="shared" ref="CF101:CG101" si="158">CF100</f>
        <v>0</v>
      </c>
      <c r="CG101" s="18">
        <f t="shared" si="158"/>
        <v>0</v>
      </c>
      <c r="CH101" s="13"/>
      <c r="CI101" s="13"/>
      <c r="CJ101" s="18">
        <f t="shared" si="118"/>
        <v>-10541.897500000001</v>
      </c>
      <c r="CK101" s="18">
        <f t="shared" si="119"/>
        <v>-9334.81</v>
      </c>
      <c r="CL101" s="13"/>
      <c r="CN101" s="18">
        <f>(1-(CN$7/$C$7))*0.25*($C101)</f>
        <v>-6276.8549999999968</v>
      </c>
      <c r="CO101" s="18">
        <f>(1-(CO$7/$C$7))*0.25*($C101)</f>
        <v>-5230.7125000000051</v>
      </c>
      <c r="CP101" s="18">
        <f>((CP$7/$D$7))*0.25*($D101)</f>
        <v>0</v>
      </c>
      <c r="CQ101" s="18">
        <f>((CQ$7/$D$7))*0.25*($D101)</f>
        <v>0</v>
      </c>
      <c r="CR101" s="18">
        <f>$E101</f>
        <v>0</v>
      </c>
      <c r="CS101" s="18">
        <f t="shared" si="121"/>
        <v>0</v>
      </c>
      <c r="CT101" s="13"/>
      <c r="CU101" s="13"/>
      <c r="CV101" s="18">
        <f t="shared" ref="CV101:CW101" si="159">CV100</f>
        <v>0</v>
      </c>
      <c r="CW101" s="18">
        <f t="shared" si="159"/>
        <v>0</v>
      </c>
      <c r="CX101" s="13"/>
      <c r="CY101" s="13"/>
      <c r="CZ101" s="18">
        <f>SUM(CN101,CP101,CR101,CV101)</f>
        <v>-6276.8549999999968</v>
      </c>
      <c r="DA101" s="18">
        <f>SUM(CO101,CQ101,CS101,CW101)</f>
        <v>-5230.7125000000051</v>
      </c>
      <c r="DB101" s="13"/>
      <c r="DD101" s="18">
        <v>150000</v>
      </c>
      <c r="DE101" s="18">
        <v>150000</v>
      </c>
      <c r="DF101" s="18">
        <f>((DF$7/$D$7))*0.25*($D101)</f>
        <v>0</v>
      </c>
      <c r="DG101" s="18">
        <f>((DG$7/$D$7))*0.25*($D101)</f>
        <v>0</v>
      </c>
      <c r="DH101" s="18">
        <f>$E101</f>
        <v>0</v>
      </c>
      <c r="DI101" s="18">
        <f t="shared" si="124"/>
        <v>0</v>
      </c>
      <c r="DJ101" s="13"/>
      <c r="DK101" s="13"/>
      <c r="DL101" s="18">
        <f t="shared" ref="DL101:DM101" si="160">DL100</f>
        <v>0</v>
      </c>
      <c r="DM101" s="18">
        <f t="shared" si="160"/>
        <v>0</v>
      </c>
      <c r="DN101" s="13"/>
      <c r="DO101" s="13"/>
      <c r="DP101" s="16">
        <f t="shared" si="126"/>
        <v>150000</v>
      </c>
      <c r="DQ101" s="16">
        <f t="shared" si="127"/>
        <v>150000</v>
      </c>
      <c r="DR101" s="13"/>
      <c r="DT101" s="18">
        <v>150000</v>
      </c>
      <c r="DU101" s="18">
        <v>150000</v>
      </c>
      <c r="DV101" s="18">
        <f>((DV$7/$D$7))*0.25*($D101)</f>
        <v>0</v>
      </c>
      <c r="DW101" s="18">
        <f>((DW$7/$D$7))*0.25*($D101)</f>
        <v>0</v>
      </c>
      <c r="DX101" s="18">
        <f>$E101</f>
        <v>0</v>
      </c>
      <c r="DY101" s="18">
        <f t="shared" si="129"/>
        <v>0</v>
      </c>
      <c r="DZ101" s="13"/>
      <c r="EA101" s="13"/>
      <c r="EB101" s="18">
        <f t="shared" ref="EB101:EC101" si="161">EB100</f>
        <v>0</v>
      </c>
      <c r="EC101" s="18">
        <f t="shared" si="161"/>
        <v>0</v>
      </c>
      <c r="ED101" s="13"/>
      <c r="EE101" s="13"/>
      <c r="EF101" s="16">
        <f t="shared" si="131"/>
        <v>150000</v>
      </c>
      <c r="EG101" s="16">
        <f t="shared" si="132"/>
        <v>150000</v>
      </c>
      <c r="EH101" s="13"/>
    </row>
    <row r="102" spans="1:138" s="39" customFormat="1" ht="14" hidden="1" customHeight="1" outlineLevel="1" x14ac:dyDescent="0.15">
      <c r="A102" s="39" t="s">
        <v>316</v>
      </c>
      <c r="B102" s="39" t="s">
        <v>45</v>
      </c>
      <c r="C102" s="40"/>
      <c r="D102" s="40">
        <v>71726</v>
      </c>
      <c r="E102" s="40"/>
      <c r="F102" s="26"/>
      <c r="G102" s="40"/>
      <c r="H102" s="26"/>
      <c r="I102" s="18">
        <f t="shared" si="104"/>
        <v>71726</v>
      </c>
      <c r="J102" s="25"/>
      <c r="K102" s="39" t="s">
        <v>45</v>
      </c>
      <c r="L102" s="40"/>
      <c r="M102" s="40"/>
      <c r="N102" s="40">
        <v>71726</v>
      </c>
      <c r="O102" s="40"/>
      <c r="P102" s="40"/>
      <c r="Q102" s="40"/>
      <c r="R102" s="26"/>
      <c r="S102" s="26"/>
      <c r="T102" s="40"/>
      <c r="U102" s="40"/>
      <c r="V102" s="26"/>
      <c r="W102" s="26"/>
      <c r="X102" s="40"/>
      <c r="Y102" s="40"/>
      <c r="Z102" s="25"/>
      <c r="AA102" s="39" t="s">
        <v>45</v>
      </c>
      <c r="AB102" s="40"/>
      <c r="AC102" s="40"/>
      <c r="AD102" s="40">
        <v>71726</v>
      </c>
      <c r="AE102" s="40"/>
      <c r="AF102" s="40"/>
      <c r="AG102" s="40"/>
      <c r="AH102" s="26"/>
      <c r="AI102" s="26"/>
      <c r="AJ102" s="40"/>
      <c r="AK102" s="40"/>
      <c r="AL102" s="26"/>
      <c r="AM102" s="26"/>
      <c r="AN102" s="27"/>
      <c r="AO102" s="18">
        <f>SUM(AB102:AJ102)</f>
        <v>71726</v>
      </c>
      <c r="AP102" s="25"/>
      <c r="AR102" s="40">
        <f t="shared" si="90"/>
        <v>0</v>
      </c>
      <c r="AS102" s="40">
        <f t="shared" si="91"/>
        <v>0</v>
      </c>
      <c r="AT102" s="40">
        <v>71726</v>
      </c>
      <c r="AU102" s="40">
        <f t="shared" si="92"/>
        <v>0</v>
      </c>
      <c r="AV102" s="40">
        <f t="shared" si="86"/>
        <v>0</v>
      </c>
      <c r="AW102" s="40">
        <f t="shared" si="87"/>
        <v>0</v>
      </c>
      <c r="AX102" s="26"/>
      <c r="AY102" s="26"/>
      <c r="AZ102" s="40">
        <f t="shared" si="88"/>
        <v>0</v>
      </c>
      <c r="BA102" s="40">
        <f t="shared" si="89"/>
        <v>0</v>
      </c>
      <c r="BB102" s="26"/>
      <c r="BC102" s="26"/>
      <c r="BD102" s="18">
        <f t="shared" si="109"/>
        <v>71726</v>
      </c>
      <c r="BE102" s="18">
        <f t="shared" si="110"/>
        <v>0</v>
      </c>
      <c r="BF102" s="25"/>
      <c r="BG102" s="39" t="s">
        <v>45</v>
      </c>
      <c r="BH102" s="40"/>
      <c r="BI102" s="40"/>
      <c r="BJ102" s="40">
        <v>71726</v>
      </c>
      <c r="BK102" s="40"/>
      <c r="BL102" s="40"/>
      <c r="BM102" s="40"/>
      <c r="BN102" s="26"/>
      <c r="BO102" s="26"/>
      <c r="BP102" s="40"/>
      <c r="BQ102" s="40"/>
      <c r="BR102" s="26"/>
      <c r="BS102" s="26"/>
      <c r="BT102" s="27"/>
      <c r="BU102" s="18">
        <f>SUM(BH102:BP102)</f>
        <v>71726</v>
      </c>
      <c r="BV102" s="25"/>
      <c r="BW102" s="39" t="s">
        <v>45</v>
      </c>
      <c r="BZ102" s="40">
        <v>71726</v>
      </c>
      <c r="CA102" s="40">
        <v>71726</v>
      </c>
      <c r="CB102" s="18">
        <f t="shared" si="115"/>
        <v>0</v>
      </c>
      <c r="CC102" s="18">
        <f t="shared" si="116"/>
        <v>0</v>
      </c>
      <c r="CD102" s="323"/>
      <c r="CE102" s="323"/>
      <c r="CH102" s="323"/>
      <c r="CI102" s="323"/>
      <c r="CJ102" s="18">
        <f t="shared" si="118"/>
        <v>71726</v>
      </c>
      <c r="CK102" s="18">
        <f t="shared" si="119"/>
        <v>71726</v>
      </c>
      <c r="CL102" s="323"/>
      <c r="CM102" s="39" t="s">
        <v>45</v>
      </c>
      <c r="CP102" s="40">
        <v>71726</v>
      </c>
      <c r="CQ102" s="40">
        <v>71726</v>
      </c>
      <c r="CR102" s="18">
        <f>$E102</f>
        <v>0</v>
      </c>
      <c r="CS102" s="18">
        <f t="shared" si="121"/>
        <v>0</v>
      </c>
      <c r="CT102" s="323"/>
      <c r="CU102" s="323"/>
      <c r="CX102" s="323"/>
      <c r="CY102" s="323"/>
      <c r="DB102" s="323"/>
      <c r="DC102" s="39" t="s">
        <v>45</v>
      </c>
      <c r="DF102" s="40">
        <v>71726</v>
      </c>
      <c r="DG102" s="40">
        <v>71726</v>
      </c>
      <c r="DH102" s="18">
        <f>$E102</f>
        <v>0</v>
      </c>
      <c r="DI102" s="18">
        <f t="shared" si="124"/>
        <v>0</v>
      </c>
      <c r="DJ102" s="323"/>
      <c r="DK102" s="323"/>
      <c r="DN102" s="323"/>
      <c r="DO102" s="323"/>
      <c r="DP102" s="16">
        <f t="shared" si="126"/>
        <v>71726</v>
      </c>
      <c r="DQ102" s="16">
        <f t="shared" si="127"/>
        <v>71726</v>
      </c>
      <c r="DR102" s="323"/>
      <c r="DS102" s="39" t="s">
        <v>45</v>
      </c>
      <c r="DV102" s="40">
        <v>71726</v>
      </c>
      <c r="DW102" s="40">
        <v>71726</v>
      </c>
      <c r="DX102" s="18">
        <f>$E102</f>
        <v>0</v>
      </c>
      <c r="DY102" s="18">
        <f t="shared" si="129"/>
        <v>0</v>
      </c>
      <c r="DZ102" s="323"/>
      <c r="EA102" s="323"/>
      <c r="ED102" s="323"/>
      <c r="EE102" s="323"/>
      <c r="EF102" s="16">
        <f t="shared" si="131"/>
        <v>71726</v>
      </c>
      <c r="EG102" s="16">
        <f t="shared" si="132"/>
        <v>71726</v>
      </c>
      <c r="EH102" s="323"/>
    </row>
    <row r="103" spans="1:138" s="39" customFormat="1" ht="14" hidden="1" customHeight="1" outlineLevel="1" x14ac:dyDescent="0.15">
      <c r="B103" s="39" t="s">
        <v>23</v>
      </c>
      <c r="C103" s="40">
        <v>276534</v>
      </c>
      <c r="D103" s="40"/>
      <c r="E103" s="40"/>
      <c r="F103" s="26"/>
      <c r="G103" s="40"/>
      <c r="H103" s="26"/>
      <c r="I103" s="18">
        <f t="shared" si="104"/>
        <v>276534</v>
      </c>
      <c r="J103" s="25"/>
      <c r="K103" s="39" t="s">
        <v>23</v>
      </c>
      <c r="L103" s="40">
        <v>276534</v>
      </c>
      <c r="M103" s="40"/>
      <c r="N103" s="40"/>
      <c r="O103" s="40"/>
      <c r="P103" s="40"/>
      <c r="Q103" s="40"/>
      <c r="R103" s="26"/>
      <c r="S103" s="26"/>
      <c r="T103" s="40"/>
      <c r="U103" s="40"/>
      <c r="V103" s="26"/>
      <c r="W103" s="26"/>
      <c r="X103" s="40"/>
      <c r="Y103" s="40"/>
      <c r="Z103" s="25"/>
      <c r="AA103" s="39" t="s">
        <v>23</v>
      </c>
      <c r="AB103" s="40">
        <v>276534</v>
      </c>
      <c r="AC103" s="40"/>
      <c r="AD103" s="40"/>
      <c r="AE103" s="40"/>
      <c r="AF103" s="40"/>
      <c r="AG103" s="40"/>
      <c r="AH103" s="26"/>
      <c r="AI103" s="26"/>
      <c r="AJ103" s="40"/>
      <c r="AK103" s="40"/>
      <c r="AL103" s="26"/>
      <c r="AM103" s="26"/>
      <c r="AN103" s="27"/>
      <c r="AO103" s="18">
        <f>SUM(AB103:AJ103)</f>
        <v>276534</v>
      </c>
      <c r="AP103" s="25"/>
      <c r="AR103" s="40">
        <v>276534</v>
      </c>
      <c r="AS103" s="40">
        <f t="shared" si="91"/>
        <v>0</v>
      </c>
      <c r="AT103" s="40">
        <f t="shared" si="85"/>
        <v>0</v>
      </c>
      <c r="AU103" s="40">
        <f t="shared" si="92"/>
        <v>0</v>
      </c>
      <c r="AV103" s="40">
        <f t="shared" si="86"/>
        <v>0</v>
      </c>
      <c r="AW103" s="40">
        <f t="shared" si="87"/>
        <v>0</v>
      </c>
      <c r="AX103" s="26"/>
      <c r="AY103" s="26"/>
      <c r="AZ103" s="40">
        <f t="shared" si="88"/>
        <v>0</v>
      </c>
      <c r="BA103" s="40">
        <f t="shared" si="89"/>
        <v>0</v>
      </c>
      <c r="BB103" s="26"/>
      <c r="BC103" s="26"/>
      <c r="BD103" s="18">
        <f t="shared" si="109"/>
        <v>276534</v>
      </c>
      <c r="BE103" s="18">
        <f t="shared" si="110"/>
        <v>0</v>
      </c>
      <c r="BF103" s="25"/>
      <c r="BG103" s="39" t="s">
        <v>23</v>
      </c>
      <c r="BH103" s="40">
        <v>276534</v>
      </c>
      <c r="BI103" s="40"/>
      <c r="BJ103" s="40"/>
      <c r="BK103" s="40"/>
      <c r="BL103" s="40"/>
      <c r="BM103" s="40"/>
      <c r="BN103" s="26"/>
      <c r="BO103" s="26"/>
      <c r="BP103" s="40"/>
      <c r="BQ103" s="40"/>
      <c r="BR103" s="26"/>
      <c r="BS103" s="26"/>
      <c r="BT103" s="27"/>
      <c r="BU103" s="18">
        <f>SUM(BH103:BP103)</f>
        <v>276534</v>
      </c>
      <c r="BV103" s="25"/>
      <c r="BW103" s="39" t="s">
        <v>23</v>
      </c>
      <c r="BX103" s="40">
        <v>276534</v>
      </c>
      <c r="BY103" s="40">
        <v>276534</v>
      </c>
      <c r="CB103" s="18">
        <f t="shared" si="115"/>
        <v>0</v>
      </c>
      <c r="CC103" s="18">
        <f t="shared" si="116"/>
        <v>0</v>
      </c>
      <c r="CD103" s="323"/>
      <c r="CE103" s="323"/>
      <c r="CH103" s="323"/>
      <c r="CI103" s="323"/>
      <c r="CJ103" s="18">
        <f t="shared" si="118"/>
        <v>276534</v>
      </c>
      <c r="CK103" s="18">
        <f t="shared" si="119"/>
        <v>276534</v>
      </c>
      <c r="CL103" s="323"/>
      <c r="CM103" s="39" t="s">
        <v>23</v>
      </c>
      <c r="CN103" s="40">
        <v>276534</v>
      </c>
      <c r="CO103" s="40">
        <v>276534</v>
      </c>
      <c r="CR103" s="18">
        <f>$E103</f>
        <v>0</v>
      </c>
      <c r="CS103" s="18">
        <f t="shared" si="121"/>
        <v>0</v>
      </c>
      <c r="CT103" s="323"/>
      <c r="CU103" s="323"/>
      <c r="CX103" s="323"/>
      <c r="CY103" s="323"/>
      <c r="DB103" s="323"/>
      <c r="DC103" s="39" t="s">
        <v>23</v>
      </c>
      <c r="DD103" s="40">
        <v>276534</v>
      </c>
      <c r="DE103" s="40">
        <v>276534</v>
      </c>
      <c r="DH103" s="18">
        <f>$E103</f>
        <v>0</v>
      </c>
      <c r="DI103" s="18">
        <f t="shared" si="124"/>
        <v>0</v>
      </c>
      <c r="DJ103" s="323"/>
      <c r="DK103" s="323"/>
      <c r="DN103" s="323"/>
      <c r="DO103" s="323"/>
      <c r="DP103" s="16">
        <f t="shared" si="126"/>
        <v>276534</v>
      </c>
      <c r="DQ103" s="16">
        <f t="shared" si="127"/>
        <v>276534</v>
      </c>
      <c r="DR103" s="323"/>
      <c r="DS103" s="39" t="s">
        <v>23</v>
      </c>
      <c r="DT103" s="40">
        <v>276534</v>
      </c>
      <c r="DU103" s="40">
        <v>276534</v>
      </c>
      <c r="DX103" s="18">
        <f>$E103</f>
        <v>0</v>
      </c>
      <c r="DY103" s="18">
        <f t="shared" si="129"/>
        <v>0</v>
      </c>
      <c r="DZ103" s="323"/>
      <c r="EA103" s="323"/>
      <c r="ED103" s="323"/>
      <c r="EE103" s="323"/>
      <c r="EF103" s="16">
        <f t="shared" si="131"/>
        <v>276534</v>
      </c>
      <c r="EG103" s="16">
        <f t="shared" si="132"/>
        <v>276534</v>
      </c>
      <c r="EH103" s="323"/>
    </row>
    <row r="104" spans="1:138" s="39" customFormat="1" ht="14" hidden="1" customHeight="1" outlineLevel="1" x14ac:dyDescent="0.15">
      <c r="B104" s="39" t="s">
        <v>44</v>
      </c>
      <c r="C104" s="40"/>
      <c r="D104" s="40">
        <v>139363</v>
      </c>
      <c r="E104" s="40"/>
      <c r="F104" s="26"/>
      <c r="G104" s="40"/>
      <c r="H104" s="26"/>
      <c r="I104" s="18">
        <f t="shared" si="104"/>
        <v>139363</v>
      </c>
      <c r="J104" s="25"/>
      <c r="K104" s="39" t="s">
        <v>44</v>
      </c>
      <c r="L104" s="40"/>
      <c r="M104" s="40"/>
      <c r="N104" s="40">
        <v>139363</v>
      </c>
      <c r="O104" s="40"/>
      <c r="P104" s="40"/>
      <c r="Q104" s="40"/>
      <c r="R104" s="26"/>
      <c r="S104" s="26"/>
      <c r="T104" s="40"/>
      <c r="U104" s="40"/>
      <c r="V104" s="26"/>
      <c r="W104" s="26"/>
      <c r="X104" s="40"/>
      <c r="Y104" s="40"/>
      <c r="Z104" s="25"/>
      <c r="AA104" s="39" t="s">
        <v>44</v>
      </c>
      <c r="AB104" s="40"/>
      <c r="AC104" s="40"/>
      <c r="AD104" s="40">
        <v>139363</v>
      </c>
      <c r="AE104" s="40"/>
      <c r="AF104" s="40"/>
      <c r="AG104" s="40"/>
      <c r="AH104" s="26"/>
      <c r="AI104" s="26"/>
      <c r="AJ104" s="40"/>
      <c r="AK104" s="40"/>
      <c r="AL104" s="26"/>
      <c r="AM104" s="26"/>
      <c r="AN104" s="27"/>
      <c r="AO104" s="18">
        <f>SUM(AB104:AJ104)</f>
        <v>139363</v>
      </c>
      <c r="AP104" s="25"/>
      <c r="AR104" s="40">
        <f t="shared" si="90"/>
        <v>0</v>
      </c>
      <c r="AS104" s="40">
        <f t="shared" si="91"/>
        <v>0</v>
      </c>
      <c r="AT104" s="40">
        <v>139363</v>
      </c>
      <c r="AU104" s="40">
        <f t="shared" si="92"/>
        <v>0</v>
      </c>
      <c r="AV104" s="40">
        <f t="shared" si="86"/>
        <v>0</v>
      </c>
      <c r="AW104" s="40">
        <f t="shared" si="87"/>
        <v>0</v>
      </c>
      <c r="AX104" s="26"/>
      <c r="AY104" s="26"/>
      <c r="AZ104" s="40">
        <f t="shared" si="88"/>
        <v>0</v>
      </c>
      <c r="BA104" s="40">
        <f t="shared" si="89"/>
        <v>0</v>
      </c>
      <c r="BB104" s="26"/>
      <c r="BC104" s="26"/>
      <c r="BD104" s="18">
        <f t="shared" si="109"/>
        <v>139363</v>
      </c>
      <c r="BE104" s="18">
        <f t="shared" si="110"/>
        <v>0</v>
      </c>
      <c r="BF104" s="25"/>
      <c r="BG104" s="39" t="s">
        <v>44</v>
      </c>
      <c r="BH104" s="40"/>
      <c r="BI104" s="40"/>
      <c r="BJ104" s="40">
        <v>139363</v>
      </c>
      <c r="BK104" s="40"/>
      <c r="BL104" s="40"/>
      <c r="BM104" s="40"/>
      <c r="BN104" s="26"/>
      <c r="BO104" s="26"/>
      <c r="BP104" s="40"/>
      <c r="BQ104" s="40"/>
      <c r="BR104" s="26"/>
      <c r="BS104" s="26"/>
      <c r="BT104" s="27"/>
      <c r="BU104" s="18">
        <f>SUM(BH104:BP104)</f>
        <v>139363</v>
      </c>
      <c r="BV104" s="25"/>
      <c r="BW104" s="39" t="s">
        <v>44</v>
      </c>
      <c r="BZ104" s="40">
        <v>139363</v>
      </c>
      <c r="CA104" s="40">
        <v>139363</v>
      </c>
      <c r="CB104" s="18">
        <f t="shared" si="115"/>
        <v>0</v>
      </c>
      <c r="CC104" s="18">
        <f t="shared" si="116"/>
        <v>0</v>
      </c>
      <c r="CD104" s="323"/>
      <c r="CE104" s="323"/>
      <c r="CH104" s="323"/>
      <c r="CI104" s="323"/>
      <c r="CJ104" s="18">
        <f t="shared" si="118"/>
        <v>139363</v>
      </c>
      <c r="CK104" s="18">
        <f t="shared" si="119"/>
        <v>139363</v>
      </c>
      <c r="CL104" s="323"/>
      <c r="CM104" s="39" t="s">
        <v>44</v>
      </c>
      <c r="CP104" s="40">
        <v>139363</v>
      </c>
      <c r="CQ104" s="40">
        <v>139363</v>
      </c>
      <c r="CR104" s="18">
        <f>$E104</f>
        <v>0</v>
      </c>
      <c r="CS104" s="18">
        <f t="shared" si="121"/>
        <v>0</v>
      </c>
      <c r="CT104" s="323"/>
      <c r="CU104" s="323"/>
      <c r="CX104" s="323"/>
      <c r="CY104" s="323"/>
      <c r="DB104" s="323"/>
      <c r="DC104" s="39" t="s">
        <v>44</v>
      </c>
      <c r="DF104" s="40">
        <v>139363</v>
      </c>
      <c r="DG104" s="40">
        <v>139363</v>
      </c>
      <c r="DH104" s="18">
        <f>$E104</f>
        <v>0</v>
      </c>
      <c r="DI104" s="18">
        <f t="shared" si="124"/>
        <v>0</v>
      </c>
      <c r="DJ104" s="323"/>
      <c r="DK104" s="323"/>
      <c r="DN104" s="323"/>
      <c r="DO104" s="323"/>
      <c r="DP104" s="16">
        <f t="shared" si="126"/>
        <v>139363</v>
      </c>
      <c r="DQ104" s="16">
        <f t="shared" si="127"/>
        <v>139363</v>
      </c>
      <c r="DR104" s="323"/>
      <c r="DS104" s="39" t="s">
        <v>44</v>
      </c>
      <c r="DV104" s="40">
        <v>139363</v>
      </c>
      <c r="DW104" s="40">
        <v>139363</v>
      </c>
      <c r="DX104" s="18">
        <f>$E104</f>
        <v>0</v>
      </c>
      <c r="DY104" s="18">
        <f t="shared" si="129"/>
        <v>0</v>
      </c>
      <c r="DZ104" s="323"/>
      <c r="EA104" s="323"/>
      <c r="ED104" s="323"/>
      <c r="EE104" s="323"/>
      <c r="EF104" s="16">
        <f t="shared" si="131"/>
        <v>139363</v>
      </c>
      <c r="EG104" s="16">
        <f t="shared" si="132"/>
        <v>139363</v>
      </c>
      <c r="EH104" s="323"/>
    </row>
    <row r="105" spans="1:138" s="39" customFormat="1" ht="14" hidden="1" customHeight="1" outlineLevel="1" x14ac:dyDescent="0.15">
      <c r="B105" s="39" t="s">
        <v>175</v>
      </c>
      <c r="C105" s="40"/>
      <c r="D105" s="40"/>
      <c r="E105" s="40"/>
      <c r="F105" s="26"/>
      <c r="G105" s="40"/>
      <c r="H105" s="26"/>
      <c r="I105" s="18">
        <f t="shared" si="104"/>
        <v>0</v>
      </c>
      <c r="J105" s="25"/>
      <c r="K105" s="39" t="s">
        <v>175</v>
      </c>
      <c r="L105" s="40"/>
      <c r="M105" s="40"/>
      <c r="N105" s="40"/>
      <c r="O105" s="40"/>
      <c r="P105" s="40"/>
      <c r="Q105" s="40"/>
      <c r="R105" s="26"/>
      <c r="S105" s="26"/>
      <c r="T105" s="40"/>
      <c r="U105" s="40"/>
      <c r="V105" s="26"/>
      <c r="W105" s="26"/>
      <c r="X105" s="40"/>
      <c r="Y105" s="40"/>
      <c r="Z105" s="25"/>
      <c r="AA105" s="39" t="s">
        <v>175</v>
      </c>
      <c r="AB105" s="40"/>
      <c r="AC105" s="40"/>
      <c r="AD105" s="40"/>
      <c r="AE105" s="40"/>
      <c r="AF105" s="40"/>
      <c r="AG105" s="40"/>
      <c r="AH105" s="26"/>
      <c r="AI105" s="26"/>
      <c r="AJ105" s="40"/>
      <c r="AK105" s="40"/>
      <c r="AL105" s="26"/>
      <c r="AM105" s="26"/>
      <c r="AN105" s="27"/>
      <c r="AO105" s="18">
        <f>SUM(AB105:AJ105)</f>
        <v>0</v>
      </c>
      <c r="AP105" s="25"/>
      <c r="AR105" s="40">
        <f t="shared" si="90"/>
        <v>0</v>
      </c>
      <c r="AS105" s="40">
        <f t="shared" si="91"/>
        <v>0</v>
      </c>
      <c r="AT105" s="40">
        <f t="shared" si="85"/>
        <v>0</v>
      </c>
      <c r="AU105" s="40">
        <f t="shared" si="92"/>
        <v>0</v>
      </c>
      <c r="AV105" s="40">
        <f t="shared" si="86"/>
        <v>0</v>
      </c>
      <c r="AW105" s="40">
        <f t="shared" si="87"/>
        <v>0</v>
      </c>
      <c r="AX105" s="26"/>
      <c r="AY105" s="26"/>
      <c r="AZ105" s="40">
        <f t="shared" si="88"/>
        <v>0</v>
      </c>
      <c r="BA105" s="40">
        <f t="shared" si="89"/>
        <v>0</v>
      </c>
      <c r="BB105" s="26"/>
      <c r="BC105" s="26"/>
      <c r="BD105" s="18">
        <f t="shared" si="109"/>
        <v>0</v>
      </c>
      <c r="BE105" s="18">
        <f t="shared" si="110"/>
        <v>0</v>
      </c>
      <c r="BF105" s="25"/>
      <c r="BG105" s="39" t="s">
        <v>175</v>
      </c>
      <c r="BH105" s="40"/>
      <c r="BI105" s="40"/>
      <c r="BJ105" s="40"/>
      <c r="BK105" s="40"/>
      <c r="BL105" s="40"/>
      <c r="BM105" s="40"/>
      <c r="BN105" s="26"/>
      <c r="BO105" s="26"/>
      <c r="BP105" s="40"/>
      <c r="BQ105" s="40"/>
      <c r="BR105" s="26"/>
      <c r="BS105" s="26"/>
      <c r="BT105" s="27"/>
      <c r="BU105" s="18">
        <f>SUM(BH105:BP105)</f>
        <v>0</v>
      </c>
      <c r="BV105" s="25"/>
      <c r="BW105" s="39" t="s">
        <v>175</v>
      </c>
      <c r="CB105" s="18">
        <f t="shared" si="115"/>
        <v>0</v>
      </c>
      <c r="CC105" s="18">
        <f t="shared" si="116"/>
        <v>0</v>
      </c>
      <c r="CD105" s="323"/>
      <c r="CE105" s="323"/>
      <c r="CH105" s="323"/>
      <c r="CI105" s="323"/>
      <c r="CJ105" s="18">
        <f t="shared" si="118"/>
        <v>0</v>
      </c>
      <c r="CK105" s="18">
        <f t="shared" si="119"/>
        <v>0</v>
      </c>
      <c r="CL105" s="323"/>
      <c r="CM105" s="39" t="s">
        <v>175</v>
      </c>
      <c r="CR105" s="18">
        <f>$E105</f>
        <v>0</v>
      </c>
      <c r="CS105" s="18">
        <f t="shared" si="121"/>
        <v>0</v>
      </c>
      <c r="CT105" s="323"/>
      <c r="CU105" s="323"/>
      <c r="CX105" s="323"/>
      <c r="CY105" s="323"/>
      <c r="DB105" s="323"/>
      <c r="DC105" s="39" t="s">
        <v>175</v>
      </c>
      <c r="DH105" s="18">
        <f>$E105</f>
        <v>0</v>
      </c>
      <c r="DI105" s="18">
        <f t="shared" si="124"/>
        <v>0</v>
      </c>
      <c r="DJ105" s="323"/>
      <c r="DK105" s="323"/>
      <c r="DN105" s="323"/>
      <c r="DO105" s="323"/>
      <c r="DP105" s="16">
        <f t="shared" si="126"/>
        <v>0</v>
      </c>
      <c r="DQ105" s="16">
        <f t="shared" si="127"/>
        <v>0</v>
      </c>
      <c r="DR105" s="323"/>
      <c r="DS105" s="39" t="s">
        <v>175</v>
      </c>
      <c r="DX105" s="18">
        <f>$E105</f>
        <v>0</v>
      </c>
      <c r="DY105" s="18">
        <f t="shared" si="129"/>
        <v>0</v>
      </c>
      <c r="DZ105" s="323"/>
      <c r="EA105" s="323"/>
      <c r="ED105" s="323"/>
      <c r="EE105" s="323"/>
      <c r="EF105" s="16">
        <f t="shared" si="131"/>
        <v>0</v>
      </c>
      <c r="EG105" s="16">
        <f t="shared" si="132"/>
        <v>0</v>
      </c>
      <c r="EH105" s="323"/>
    </row>
    <row r="106" spans="1:138" collapsed="1" x14ac:dyDescent="0.15">
      <c r="A106" s="3" t="s">
        <v>316</v>
      </c>
      <c r="C106" s="18">
        <f>SUM(C102:C105)</f>
        <v>276534</v>
      </c>
      <c r="D106" s="18">
        <f t="shared" ref="D106:G106" si="162">SUM(D102:D105)</f>
        <v>211089</v>
      </c>
      <c r="E106" s="18">
        <f t="shared" si="162"/>
        <v>0</v>
      </c>
      <c r="F106" s="17"/>
      <c r="G106" s="18">
        <f t="shared" si="162"/>
        <v>0</v>
      </c>
      <c r="H106" s="17"/>
      <c r="I106" s="18">
        <f t="shared" si="104"/>
        <v>487623</v>
      </c>
      <c r="J106" s="16"/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7"/>
      <c r="S106" s="17"/>
      <c r="T106" s="18">
        <f t="shared" ref="T106:U106" si="163">SUM(T102:T105)</f>
        <v>0</v>
      </c>
      <c r="U106" s="18">
        <f t="shared" si="163"/>
        <v>0</v>
      </c>
      <c r="V106" s="17"/>
      <c r="W106" s="17"/>
      <c r="X106" s="18">
        <f>SUM(L106,N106,P106,T106)</f>
        <v>0</v>
      </c>
      <c r="Y106" s="18">
        <f>SUM(M106,O106,Q106,U106)</f>
        <v>0</v>
      </c>
      <c r="Z106" s="16"/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0</v>
      </c>
      <c r="AH106" s="17"/>
      <c r="AI106" s="17"/>
      <c r="AJ106" s="18">
        <f t="shared" ref="AJ106" si="164">SUM(AJ102:AJ105)</f>
        <v>0</v>
      </c>
      <c r="AK106" s="18">
        <v>0</v>
      </c>
      <c r="AL106" s="17"/>
      <c r="AM106" s="17"/>
      <c r="AN106" s="18">
        <f>SUM(AB106,AD106,AF106,AJ106)</f>
        <v>0</v>
      </c>
      <c r="AO106" s="18">
        <f>SUM(AC106,AE106,AG106,AK106)</f>
        <v>0</v>
      </c>
      <c r="AP106" s="16"/>
      <c r="AR106" s="18">
        <v>0</v>
      </c>
      <c r="AS106" s="18">
        <v>0</v>
      </c>
      <c r="AT106" s="18">
        <v>0</v>
      </c>
      <c r="AU106" s="18">
        <v>0</v>
      </c>
      <c r="AV106" s="18">
        <v>0</v>
      </c>
      <c r="AW106" s="18">
        <v>0</v>
      </c>
      <c r="AX106" s="17"/>
      <c r="AY106" s="17"/>
      <c r="AZ106" s="18">
        <v>0</v>
      </c>
      <c r="BA106" s="18">
        <v>0</v>
      </c>
      <c r="BB106" s="17"/>
      <c r="BC106" s="17"/>
      <c r="BD106" s="18">
        <f t="shared" si="109"/>
        <v>0</v>
      </c>
      <c r="BE106" s="18">
        <f t="shared" si="110"/>
        <v>0</v>
      </c>
      <c r="BF106" s="16"/>
      <c r="BH106" s="18">
        <v>0</v>
      </c>
      <c r="BI106" s="18">
        <v>0</v>
      </c>
      <c r="BJ106" s="18">
        <v>0</v>
      </c>
      <c r="BK106" s="18">
        <v>0</v>
      </c>
      <c r="BL106" s="18">
        <v>0</v>
      </c>
      <c r="BM106" s="18">
        <v>0</v>
      </c>
      <c r="BN106" s="17"/>
      <c r="BO106" s="17"/>
      <c r="BP106" s="18">
        <f t="shared" ref="BP106" si="165">SUM(BP102:BP105)</f>
        <v>0</v>
      </c>
      <c r="BQ106" s="18">
        <v>0</v>
      </c>
      <c r="BR106" s="17"/>
      <c r="BS106" s="17"/>
      <c r="BT106" s="18">
        <f>SUM(BH106,BJ106,BL106,BP106)</f>
        <v>0</v>
      </c>
      <c r="BU106" s="18">
        <f>SUM(BI106,BK106,BM106,BQ106)</f>
        <v>0</v>
      </c>
      <c r="BV106" s="16"/>
      <c r="BX106" s="18">
        <v>0</v>
      </c>
      <c r="BY106" s="18">
        <v>0</v>
      </c>
      <c r="BZ106" s="18">
        <v>0</v>
      </c>
      <c r="CA106" s="18">
        <v>0</v>
      </c>
      <c r="CB106" s="18">
        <f t="shared" si="115"/>
        <v>0</v>
      </c>
      <c r="CC106" s="18">
        <f t="shared" si="116"/>
        <v>0</v>
      </c>
      <c r="CD106" s="13"/>
      <c r="CE106" s="13"/>
      <c r="CF106" s="18">
        <f t="shared" ref="CF106:CG106" si="166">SUM(CF102:CF105)</f>
        <v>0</v>
      </c>
      <c r="CG106" s="18">
        <f t="shared" si="166"/>
        <v>0</v>
      </c>
      <c r="CH106" s="13"/>
      <c r="CI106" s="13"/>
      <c r="CJ106" s="18">
        <f t="shared" si="118"/>
        <v>0</v>
      </c>
      <c r="CK106" s="18">
        <f t="shared" si="119"/>
        <v>0</v>
      </c>
      <c r="CL106" s="13"/>
      <c r="CN106" s="18">
        <v>0</v>
      </c>
      <c r="CO106" s="18">
        <v>0</v>
      </c>
      <c r="CP106" s="18">
        <v>0</v>
      </c>
      <c r="CQ106" s="18">
        <v>0</v>
      </c>
      <c r="CR106" s="18">
        <f>$E106</f>
        <v>0</v>
      </c>
      <c r="CS106" s="18">
        <f t="shared" si="121"/>
        <v>0</v>
      </c>
      <c r="CT106" s="13"/>
      <c r="CU106" s="13"/>
      <c r="CV106" s="18">
        <f t="shared" ref="CV106:CW106" si="167">SUM(CV102:CV105)</f>
        <v>0</v>
      </c>
      <c r="CW106" s="18">
        <f t="shared" si="167"/>
        <v>0</v>
      </c>
      <c r="CX106" s="13"/>
      <c r="CY106" s="13"/>
      <c r="CZ106" s="18">
        <f>SUM(CN106,CP106,CR106,CV106)</f>
        <v>0</v>
      </c>
      <c r="DA106" s="18">
        <f>SUM(CO106,CQ106,CS106,CW106)</f>
        <v>0</v>
      </c>
      <c r="DB106" s="13"/>
      <c r="DD106" s="18">
        <v>0</v>
      </c>
      <c r="DE106" s="18">
        <v>0</v>
      </c>
      <c r="DF106" s="18">
        <v>0</v>
      </c>
      <c r="DG106" s="18">
        <v>0</v>
      </c>
      <c r="DH106" s="18">
        <f>$E106</f>
        <v>0</v>
      </c>
      <c r="DI106" s="18">
        <f t="shared" si="124"/>
        <v>0</v>
      </c>
      <c r="DJ106" s="13"/>
      <c r="DK106" s="13"/>
      <c r="DL106" s="18">
        <f t="shared" ref="DL106:DM106" si="168">SUM(DL102:DL105)</f>
        <v>0</v>
      </c>
      <c r="DM106" s="18">
        <f t="shared" si="168"/>
        <v>0</v>
      </c>
      <c r="DN106" s="13"/>
      <c r="DO106" s="13"/>
      <c r="DP106" s="16">
        <f t="shared" si="126"/>
        <v>0</v>
      </c>
      <c r="DQ106" s="16">
        <f t="shared" si="127"/>
        <v>0</v>
      </c>
      <c r="DR106" s="13"/>
      <c r="DT106" s="18">
        <v>0</v>
      </c>
      <c r="DU106" s="18">
        <v>0</v>
      </c>
      <c r="DV106" s="18">
        <v>0</v>
      </c>
      <c r="DW106" s="18">
        <v>0</v>
      </c>
      <c r="DX106" s="18">
        <f>$E106</f>
        <v>0</v>
      </c>
      <c r="DY106" s="18">
        <f t="shared" si="129"/>
        <v>0</v>
      </c>
      <c r="DZ106" s="13"/>
      <c r="EA106" s="13"/>
      <c r="EB106" s="18">
        <f t="shared" ref="EB106:EC106" si="169">SUM(EB102:EB105)</f>
        <v>0</v>
      </c>
      <c r="EC106" s="18">
        <f t="shared" si="169"/>
        <v>0</v>
      </c>
      <c r="ED106" s="13"/>
      <c r="EE106" s="13"/>
      <c r="EF106" s="16">
        <f t="shared" si="131"/>
        <v>0</v>
      </c>
      <c r="EG106" s="16">
        <f t="shared" si="132"/>
        <v>0</v>
      </c>
      <c r="EH106" s="13"/>
    </row>
    <row r="107" spans="1:138" s="37" customFormat="1" ht="14" hidden="1" customHeight="1" outlineLevel="1" x14ac:dyDescent="0.15">
      <c r="A107" s="37" t="s">
        <v>317</v>
      </c>
      <c r="B107" s="37" t="s">
        <v>50</v>
      </c>
      <c r="C107" s="38"/>
      <c r="D107" s="38">
        <v>12500</v>
      </c>
      <c r="E107" s="38"/>
      <c r="F107" s="26"/>
      <c r="G107" s="38"/>
      <c r="H107" s="26"/>
      <c r="I107" s="18">
        <f t="shared" si="104"/>
        <v>12500</v>
      </c>
      <c r="J107" s="25"/>
      <c r="K107" s="37" t="s">
        <v>50</v>
      </c>
      <c r="L107" s="38"/>
      <c r="M107" s="38"/>
      <c r="N107" s="38">
        <v>12500</v>
      </c>
      <c r="O107" s="38"/>
      <c r="P107" s="38"/>
      <c r="Q107" s="38"/>
      <c r="R107" s="26"/>
      <c r="S107" s="26"/>
      <c r="T107" s="38"/>
      <c r="U107" s="38"/>
      <c r="V107" s="26"/>
      <c r="W107" s="26"/>
      <c r="X107" s="38"/>
      <c r="Y107" s="38"/>
      <c r="Z107" s="25"/>
      <c r="AA107" s="37" t="s">
        <v>50</v>
      </c>
      <c r="AB107" s="38"/>
      <c r="AC107" s="38"/>
      <c r="AD107" s="38"/>
      <c r="AE107" s="38"/>
      <c r="AF107" s="38"/>
      <c r="AG107" s="38"/>
      <c r="AH107" s="26"/>
      <c r="AI107" s="26"/>
      <c r="AJ107" s="38"/>
      <c r="AK107" s="38"/>
      <c r="AL107" s="26"/>
      <c r="AM107" s="26"/>
      <c r="AN107" s="27"/>
      <c r="AO107" s="18">
        <f>SUM(AB107:AJ107)</f>
        <v>0</v>
      </c>
      <c r="AP107" s="25"/>
      <c r="AR107" s="38">
        <f t="shared" si="90"/>
        <v>0</v>
      </c>
      <c r="AS107" s="38">
        <f t="shared" si="91"/>
        <v>0</v>
      </c>
      <c r="AT107" s="38">
        <v>12500</v>
      </c>
      <c r="AU107" s="38">
        <f t="shared" si="92"/>
        <v>0</v>
      </c>
      <c r="AV107" s="38">
        <f t="shared" si="86"/>
        <v>0</v>
      </c>
      <c r="AW107" s="38">
        <f t="shared" si="87"/>
        <v>0</v>
      </c>
      <c r="AX107" s="26"/>
      <c r="AY107" s="26"/>
      <c r="AZ107" s="38">
        <f t="shared" si="88"/>
        <v>0</v>
      </c>
      <c r="BA107" s="38">
        <f t="shared" si="89"/>
        <v>0</v>
      </c>
      <c r="BB107" s="26"/>
      <c r="BC107" s="26"/>
      <c r="BD107" s="18">
        <f t="shared" si="109"/>
        <v>12500</v>
      </c>
      <c r="BE107" s="18">
        <f t="shared" si="110"/>
        <v>0</v>
      </c>
      <c r="BF107" s="25"/>
      <c r="BG107" s="37" t="s">
        <v>50</v>
      </c>
      <c r="BH107" s="38"/>
      <c r="BI107" s="38"/>
      <c r="BJ107" s="38"/>
      <c r="BK107" s="38"/>
      <c r="BL107" s="38"/>
      <c r="BM107" s="38"/>
      <c r="BN107" s="26"/>
      <c r="BO107" s="26"/>
      <c r="BP107" s="38"/>
      <c r="BQ107" s="38"/>
      <c r="BR107" s="26"/>
      <c r="BS107" s="26"/>
      <c r="BT107" s="27"/>
      <c r="BU107" s="18">
        <f>SUM(BH107:BP107)</f>
        <v>0</v>
      </c>
      <c r="BV107" s="25"/>
      <c r="BW107" s="37" t="s">
        <v>50</v>
      </c>
      <c r="BZ107" s="38">
        <v>12500</v>
      </c>
      <c r="CA107" s="38">
        <v>12500</v>
      </c>
      <c r="CB107" s="18">
        <f t="shared" si="115"/>
        <v>0</v>
      </c>
      <c r="CC107" s="18">
        <f t="shared" si="116"/>
        <v>0</v>
      </c>
      <c r="CD107" s="323"/>
      <c r="CE107" s="323"/>
      <c r="CH107" s="323"/>
      <c r="CI107" s="323"/>
      <c r="CJ107" s="18">
        <f t="shared" si="118"/>
        <v>12500</v>
      </c>
      <c r="CK107" s="18">
        <f t="shared" si="119"/>
        <v>12500</v>
      </c>
      <c r="CL107" s="323"/>
      <c r="CM107" s="37" t="s">
        <v>50</v>
      </c>
      <c r="CP107" s="38">
        <v>12500</v>
      </c>
      <c r="CQ107" s="38">
        <v>12500</v>
      </c>
      <c r="CR107" s="18">
        <f>$E107</f>
        <v>0</v>
      </c>
      <c r="CS107" s="18">
        <f t="shared" si="121"/>
        <v>0</v>
      </c>
      <c r="CT107" s="323"/>
      <c r="CU107" s="323"/>
      <c r="CX107" s="323"/>
      <c r="CY107" s="323"/>
      <c r="DB107" s="323"/>
      <c r="DC107" s="37" t="s">
        <v>50</v>
      </c>
      <c r="DF107" s="38">
        <v>12500</v>
      </c>
      <c r="DG107" s="38">
        <v>12500</v>
      </c>
      <c r="DH107" s="18">
        <f>$E107</f>
        <v>0</v>
      </c>
      <c r="DI107" s="18">
        <f t="shared" si="124"/>
        <v>0</v>
      </c>
      <c r="DJ107" s="323"/>
      <c r="DK107" s="323"/>
      <c r="DN107" s="323"/>
      <c r="DO107" s="323"/>
      <c r="DP107" s="16">
        <f t="shared" si="126"/>
        <v>12500</v>
      </c>
      <c r="DQ107" s="16">
        <f t="shared" si="127"/>
        <v>12500</v>
      </c>
      <c r="DR107" s="323"/>
      <c r="DS107" s="37" t="s">
        <v>50</v>
      </c>
      <c r="DV107" s="38">
        <v>12500</v>
      </c>
      <c r="DW107" s="38">
        <v>12500</v>
      </c>
      <c r="DX107" s="18">
        <f>$E107</f>
        <v>0</v>
      </c>
      <c r="DY107" s="18">
        <f t="shared" si="129"/>
        <v>0</v>
      </c>
      <c r="DZ107" s="323"/>
      <c r="EA107" s="323"/>
      <c r="ED107" s="323"/>
      <c r="EE107" s="323"/>
      <c r="EF107" s="16">
        <f t="shared" si="131"/>
        <v>12500</v>
      </c>
      <c r="EG107" s="16">
        <f t="shared" si="132"/>
        <v>12500</v>
      </c>
      <c r="EH107" s="323"/>
    </row>
    <row r="108" spans="1:138" s="37" customFormat="1" ht="14" hidden="1" customHeight="1" outlineLevel="1" x14ac:dyDescent="0.15">
      <c r="B108" s="37" t="s">
        <v>176</v>
      </c>
      <c r="C108" s="38"/>
      <c r="D108" s="38"/>
      <c r="E108" s="38"/>
      <c r="F108" s="26"/>
      <c r="G108" s="38"/>
      <c r="H108" s="26"/>
      <c r="I108" s="18">
        <f t="shared" si="104"/>
        <v>0</v>
      </c>
      <c r="J108" s="25"/>
      <c r="K108" s="37" t="s">
        <v>176</v>
      </c>
      <c r="L108" s="38"/>
      <c r="M108" s="38"/>
      <c r="N108" s="38"/>
      <c r="O108" s="38"/>
      <c r="P108" s="38"/>
      <c r="Q108" s="38"/>
      <c r="R108" s="26"/>
      <c r="S108" s="26"/>
      <c r="T108" s="38"/>
      <c r="U108" s="38"/>
      <c r="V108" s="26"/>
      <c r="W108" s="26"/>
      <c r="X108" s="38"/>
      <c r="Y108" s="38"/>
      <c r="Z108" s="25"/>
      <c r="AA108" s="37" t="s">
        <v>176</v>
      </c>
      <c r="AB108" s="38"/>
      <c r="AC108" s="38"/>
      <c r="AD108" s="38"/>
      <c r="AE108" s="38"/>
      <c r="AF108" s="38"/>
      <c r="AG108" s="38"/>
      <c r="AH108" s="26"/>
      <c r="AI108" s="26"/>
      <c r="AJ108" s="38"/>
      <c r="AK108" s="38"/>
      <c r="AL108" s="26"/>
      <c r="AM108" s="26"/>
      <c r="AN108" s="27"/>
      <c r="AO108" s="18">
        <f>SUM(AB108:AJ108)</f>
        <v>0</v>
      </c>
      <c r="AP108" s="25"/>
      <c r="AR108" s="38">
        <f t="shared" si="90"/>
        <v>0</v>
      </c>
      <c r="AS108" s="38">
        <f t="shared" si="91"/>
        <v>0</v>
      </c>
      <c r="AT108" s="38">
        <f t="shared" si="85"/>
        <v>0</v>
      </c>
      <c r="AU108" s="38">
        <f t="shared" si="92"/>
        <v>0</v>
      </c>
      <c r="AV108" s="38">
        <f t="shared" si="86"/>
        <v>0</v>
      </c>
      <c r="AW108" s="38">
        <f t="shared" si="87"/>
        <v>0</v>
      </c>
      <c r="AX108" s="26"/>
      <c r="AY108" s="26"/>
      <c r="AZ108" s="38">
        <f t="shared" si="88"/>
        <v>0</v>
      </c>
      <c r="BA108" s="38">
        <f t="shared" si="89"/>
        <v>0</v>
      </c>
      <c r="BB108" s="26"/>
      <c r="BC108" s="26"/>
      <c r="BD108" s="18">
        <f t="shared" si="109"/>
        <v>0</v>
      </c>
      <c r="BE108" s="18">
        <f t="shared" si="110"/>
        <v>0</v>
      </c>
      <c r="BF108" s="25"/>
      <c r="BG108" s="37" t="s">
        <v>176</v>
      </c>
      <c r="BH108" s="38"/>
      <c r="BI108" s="38"/>
      <c r="BJ108" s="38"/>
      <c r="BK108" s="38"/>
      <c r="BL108" s="38"/>
      <c r="BM108" s="38"/>
      <c r="BN108" s="26"/>
      <c r="BO108" s="26"/>
      <c r="BP108" s="38"/>
      <c r="BQ108" s="38"/>
      <c r="BR108" s="26"/>
      <c r="BS108" s="26"/>
      <c r="BT108" s="27"/>
      <c r="BU108" s="18">
        <f>SUM(BH108:BP108)</f>
        <v>0</v>
      </c>
      <c r="BV108" s="25"/>
      <c r="BW108" s="37" t="s">
        <v>176</v>
      </c>
      <c r="CB108" s="18">
        <f t="shared" si="115"/>
        <v>0</v>
      </c>
      <c r="CC108" s="18">
        <f t="shared" si="116"/>
        <v>0</v>
      </c>
      <c r="CD108" s="323"/>
      <c r="CE108" s="323"/>
      <c r="CH108" s="323"/>
      <c r="CI108" s="323"/>
      <c r="CJ108" s="18">
        <f t="shared" si="118"/>
        <v>0</v>
      </c>
      <c r="CK108" s="18">
        <f t="shared" si="119"/>
        <v>0</v>
      </c>
      <c r="CL108" s="323"/>
      <c r="CM108" s="37" t="s">
        <v>176</v>
      </c>
      <c r="CR108" s="18">
        <f>$E108</f>
        <v>0</v>
      </c>
      <c r="CS108" s="18">
        <f t="shared" si="121"/>
        <v>0</v>
      </c>
      <c r="CT108" s="323"/>
      <c r="CU108" s="323"/>
      <c r="CX108" s="323"/>
      <c r="CY108" s="323"/>
      <c r="DB108" s="323"/>
      <c r="DC108" s="37" t="s">
        <v>176</v>
      </c>
      <c r="DH108" s="18">
        <f>$E108</f>
        <v>0</v>
      </c>
      <c r="DI108" s="18">
        <f t="shared" si="124"/>
        <v>0</v>
      </c>
      <c r="DJ108" s="323"/>
      <c r="DK108" s="323"/>
      <c r="DN108" s="323"/>
      <c r="DO108" s="323"/>
      <c r="DP108" s="16">
        <f t="shared" si="126"/>
        <v>0</v>
      </c>
      <c r="DQ108" s="16">
        <f t="shared" si="127"/>
        <v>0</v>
      </c>
      <c r="DR108" s="323"/>
      <c r="DS108" s="37" t="s">
        <v>176</v>
      </c>
      <c r="DX108" s="18">
        <f>$E108</f>
        <v>0</v>
      </c>
      <c r="DY108" s="18">
        <f t="shared" si="129"/>
        <v>0</v>
      </c>
      <c r="DZ108" s="323"/>
      <c r="EA108" s="323"/>
      <c r="ED108" s="323"/>
      <c r="EE108" s="323"/>
      <c r="EF108" s="16">
        <f t="shared" si="131"/>
        <v>0</v>
      </c>
      <c r="EG108" s="16">
        <f t="shared" si="132"/>
        <v>0</v>
      </c>
      <c r="EH108" s="323"/>
    </row>
    <row r="109" spans="1:138" s="37" customFormat="1" ht="14" hidden="1" customHeight="1" outlineLevel="1" x14ac:dyDescent="0.15">
      <c r="B109" s="37" t="s">
        <v>26</v>
      </c>
      <c r="C109" s="38">
        <v>233430</v>
      </c>
      <c r="D109" s="38"/>
      <c r="E109" s="38"/>
      <c r="F109" s="26"/>
      <c r="G109" s="38"/>
      <c r="H109" s="26"/>
      <c r="I109" s="18">
        <f t="shared" si="104"/>
        <v>233430</v>
      </c>
      <c r="J109" s="25"/>
      <c r="K109" s="37" t="s">
        <v>26</v>
      </c>
      <c r="L109" s="38">
        <v>233430</v>
      </c>
      <c r="M109" s="38"/>
      <c r="N109" s="38"/>
      <c r="O109" s="38"/>
      <c r="P109" s="38"/>
      <c r="Q109" s="38"/>
      <c r="R109" s="26"/>
      <c r="S109" s="26"/>
      <c r="T109" s="38"/>
      <c r="U109" s="38"/>
      <c r="V109" s="26"/>
      <c r="W109" s="26"/>
      <c r="X109" s="38"/>
      <c r="Y109" s="38"/>
      <c r="Z109" s="25"/>
      <c r="AA109" s="37" t="s">
        <v>26</v>
      </c>
      <c r="AB109" s="38">
        <v>233430</v>
      </c>
      <c r="AC109" s="38">
        <v>233430</v>
      </c>
      <c r="AD109" s="38">
        <v>233430</v>
      </c>
      <c r="AE109" s="38">
        <v>233430</v>
      </c>
      <c r="AF109" s="38">
        <v>233430</v>
      </c>
      <c r="AG109" s="38">
        <v>233430</v>
      </c>
      <c r="AH109" s="26"/>
      <c r="AI109" s="26"/>
      <c r="AJ109" s="38"/>
      <c r="AK109" s="38"/>
      <c r="AL109" s="26"/>
      <c r="AM109" s="26"/>
      <c r="AN109" s="27"/>
      <c r="AO109" s="18">
        <f>SUM(AB109:AJ109)</f>
        <v>1400580</v>
      </c>
      <c r="AP109" s="25"/>
      <c r="AR109" s="38">
        <v>233430</v>
      </c>
      <c r="AS109" s="38">
        <f t="shared" si="91"/>
        <v>233430</v>
      </c>
      <c r="AT109" s="38">
        <f t="shared" si="85"/>
        <v>233430</v>
      </c>
      <c r="AU109" s="38">
        <f t="shared" si="92"/>
        <v>233430</v>
      </c>
      <c r="AV109" s="38">
        <f t="shared" si="86"/>
        <v>233430</v>
      </c>
      <c r="AW109" s="38">
        <f t="shared" si="87"/>
        <v>233430</v>
      </c>
      <c r="AX109" s="26"/>
      <c r="AY109" s="26"/>
      <c r="AZ109" s="38">
        <f t="shared" si="88"/>
        <v>0</v>
      </c>
      <c r="BA109" s="38">
        <f t="shared" si="89"/>
        <v>0</v>
      </c>
      <c r="BB109" s="26"/>
      <c r="BC109" s="26"/>
      <c r="BD109" s="18">
        <f t="shared" si="109"/>
        <v>700290</v>
      </c>
      <c r="BE109" s="18">
        <f t="shared" si="110"/>
        <v>700290</v>
      </c>
      <c r="BF109" s="25"/>
      <c r="BG109" s="37" t="s">
        <v>26</v>
      </c>
      <c r="BH109" s="38">
        <v>233430</v>
      </c>
      <c r="BI109" s="38">
        <v>233430</v>
      </c>
      <c r="BJ109" s="38">
        <v>233430</v>
      </c>
      <c r="BK109" s="38">
        <v>233430</v>
      </c>
      <c r="BL109" s="38">
        <v>233430</v>
      </c>
      <c r="BM109" s="38">
        <v>233430</v>
      </c>
      <c r="BN109" s="26"/>
      <c r="BO109" s="26"/>
      <c r="BP109" s="38"/>
      <c r="BQ109" s="38"/>
      <c r="BR109" s="26"/>
      <c r="BS109" s="26"/>
      <c r="BT109" s="27"/>
      <c r="BU109" s="18">
        <f>SUM(BH109:BP109)</f>
        <v>1400580</v>
      </c>
      <c r="BV109" s="25"/>
      <c r="BW109" s="37" t="s">
        <v>26</v>
      </c>
      <c r="BX109" s="38">
        <v>233430</v>
      </c>
      <c r="BY109" s="38">
        <v>233430</v>
      </c>
      <c r="CB109" s="18">
        <f t="shared" si="115"/>
        <v>0</v>
      </c>
      <c r="CC109" s="18">
        <f t="shared" si="116"/>
        <v>0</v>
      </c>
      <c r="CD109" s="323"/>
      <c r="CE109" s="323"/>
      <c r="CH109" s="323"/>
      <c r="CI109" s="323"/>
      <c r="CJ109" s="18">
        <f t="shared" si="118"/>
        <v>233430</v>
      </c>
      <c r="CK109" s="18">
        <f t="shared" si="119"/>
        <v>233430</v>
      </c>
      <c r="CL109" s="323"/>
      <c r="CM109" s="37" t="s">
        <v>26</v>
      </c>
      <c r="CN109" s="38">
        <v>233430</v>
      </c>
      <c r="CO109" s="38">
        <v>233430</v>
      </c>
      <c r="CR109" s="18">
        <f>$E109</f>
        <v>0</v>
      </c>
      <c r="CS109" s="18">
        <f t="shared" si="121"/>
        <v>0</v>
      </c>
      <c r="CT109" s="323"/>
      <c r="CU109" s="323"/>
      <c r="CX109" s="323"/>
      <c r="CY109" s="323"/>
      <c r="DB109" s="323"/>
      <c r="DC109" s="37" t="s">
        <v>26</v>
      </c>
      <c r="DD109" s="38">
        <v>233430</v>
      </c>
      <c r="DE109" s="38">
        <v>233430</v>
      </c>
      <c r="DH109" s="18">
        <f>$E109</f>
        <v>0</v>
      </c>
      <c r="DI109" s="18">
        <f t="shared" si="124"/>
        <v>0</v>
      </c>
      <c r="DJ109" s="323"/>
      <c r="DK109" s="323"/>
      <c r="DN109" s="323"/>
      <c r="DO109" s="323"/>
      <c r="DP109" s="16">
        <f t="shared" si="126"/>
        <v>233430</v>
      </c>
      <c r="DQ109" s="16">
        <f t="shared" si="127"/>
        <v>233430</v>
      </c>
      <c r="DR109" s="323"/>
      <c r="DS109" s="37" t="s">
        <v>26</v>
      </c>
      <c r="DT109" s="38">
        <v>233430</v>
      </c>
      <c r="DU109" s="38">
        <v>233430</v>
      </c>
      <c r="DX109" s="18">
        <f>$E109</f>
        <v>0</v>
      </c>
      <c r="DY109" s="18">
        <f t="shared" si="129"/>
        <v>0</v>
      </c>
      <c r="DZ109" s="323"/>
      <c r="EA109" s="323"/>
      <c r="ED109" s="323"/>
      <c r="EE109" s="323"/>
      <c r="EF109" s="16">
        <f t="shared" si="131"/>
        <v>233430</v>
      </c>
      <c r="EG109" s="16">
        <f t="shared" si="132"/>
        <v>233430</v>
      </c>
      <c r="EH109" s="323"/>
    </row>
    <row r="110" spans="1:138" s="37" customFormat="1" ht="14" hidden="1" customHeight="1" outlineLevel="1" x14ac:dyDescent="0.15">
      <c r="B110" s="37" t="s">
        <v>257</v>
      </c>
      <c r="C110" s="38"/>
      <c r="D110" s="38"/>
      <c r="E110" s="38"/>
      <c r="F110" s="26"/>
      <c r="G110" s="38"/>
      <c r="H110" s="26"/>
      <c r="I110" s="18">
        <f t="shared" si="104"/>
        <v>0</v>
      </c>
      <c r="J110" s="25"/>
      <c r="K110" s="37" t="s">
        <v>257</v>
      </c>
      <c r="L110" s="38"/>
      <c r="M110" s="38"/>
      <c r="N110" s="38"/>
      <c r="O110" s="38"/>
      <c r="P110" s="38"/>
      <c r="Q110" s="38"/>
      <c r="R110" s="26"/>
      <c r="S110" s="26"/>
      <c r="T110" s="38"/>
      <c r="U110" s="38"/>
      <c r="V110" s="26"/>
      <c r="W110" s="26"/>
      <c r="X110" s="38"/>
      <c r="Y110" s="38"/>
      <c r="Z110" s="25"/>
      <c r="AA110" s="37" t="s">
        <v>257</v>
      </c>
      <c r="AB110" s="38"/>
      <c r="AC110" s="38"/>
      <c r="AD110" s="38"/>
      <c r="AE110" s="38"/>
      <c r="AF110" s="38"/>
      <c r="AG110" s="38"/>
      <c r="AH110" s="26"/>
      <c r="AI110" s="26"/>
      <c r="AJ110" s="38"/>
      <c r="AK110" s="38"/>
      <c r="AL110" s="26"/>
      <c r="AM110" s="26"/>
      <c r="AN110" s="27"/>
      <c r="AO110" s="18">
        <f>SUM(AB110:AJ110)</f>
        <v>0</v>
      </c>
      <c r="AP110" s="25"/>
      <c r="AR110" s="38">
        <f t="shared" si="90"/>
        <v>0</v>
      </c>
      <c r="AS110" s="38">
        <f t="shared" si="91"/>
        <v>0</v>
      </c>
      <c r="AT110" s="38">
        <f t="shared" si="85"/>
        <v>0</v>
      </c>
      <c r="AU110" s="38">
        <f t="shared" si="92"/>
        <v>0</v>
      </c>
      <c r="AV110" s="38">
        <f t="shared" si="86"/>
        <v>0</v>
      </c>
      <c r="AW110" s="38">
        <f t="shared" si="87"/>
        <v>0</v>
      </c>
      <c r="AX110" s="26"/>
      <c r="AY110" s="26"/>
      <c r="AZ110" s="38">
        <f t="shared" si="88"/>
        <v>0</v>
      </c>
      <c r="BA110" s="38">
        <f t="shared" si="89"/>
        <v>0</v>
      </c>
      <c r="BB110" s="26"/>
      <c r="BC110" s="26"/>
      <c r="BD110" s="18">
        <f t="shared" si="109"/>
        <v>0</v>
      </c>
      <c r="BE110" s="18">
        <f t="shared" si="110"/>
        <v>0</v>
      </c>
      <c r="BF110" s="25"/>
      <c r="BG110" s="37" t="s">
        <v>257</v>
      </c>
      <c r="BH110" s="38"/>
      <c r="BI110" s="38"/>
      <c r="BJ110" s="38"/>
      <c r="BK110" s="38"/>
      <c r="BL110" s="38"/>
      <c r="BM110" s="38"/>
      <c r="BN110" s="26"/>
      <c r="BO110" s="26"/>
      <c r="BP110" s="38"/>
      <c r="BQ110" s="38"/>
      <c r="BR110" s="26"/>
      <c r="BS110" s="26"/>
      <c r="BT110" s="27"/>
      <c r="BU110" s="18">
        <f>SUM(BH110:BP110)</f>
        <v>0</v>
      </c>
      <c r="BV110" s="25"/>
      <c r="BW110" s="37" t="s">
        <v>257</v>
      </c>
      <c r="CB110" s="18">
        <f t="shared" si="115"/>
        <v>0</v>
      </c>
      <c r="CC110" s="18">
        <f t="shared" si="116"/>
        <v>0</v>
      </c>
      <c r="CD110" s="323"/>
      <c r="CE110" s="323"/>
      <c r="CH110" s="323"/>
      <c r="CI110" s="323"/>
      <c r="CJ110" s="18">
        <f t="shared" si="118"/>
        <v>0</v>
      </c>
      <c r="CK110" s="18">
        <f t="shared" si="119"/>
        <v>0</v>
      </c>
      <c r="CL110" s="323"/>
      <c r="CM110" s="37" t="s">
        <v>257</v>
      </c>
      <c r="CR110" s="18">
        <f>$E110</f>
        <v>0</v>
      </c>
      <c r="CS110" s="18">
        <f t="shared" si="121"/>
        <v>0</v>
      </c>
      <c r="CT110" s="323"/>
      <c r="CU110" s="323"/>
      <c r="CX110" s="323"/>
      <c r="CY110" s="323"/>
      <c r="DB110" s="323"/>
      <c r="DC110" s="37" t="s">
        <v>257</v>
      </c>
      <c r="DH110" s="18">
        <f>$E110</f>
        <v>0</v>
      </c>
      <c r="DI110" s="18">
        <f t="shared" si="124"/>
        <v>0</v>
      </c>
      <c r="DJ110" s="323"/>
      <c r="DK110" s="323"/>
      <c r="DN110" s="323"/>
      <c r="DO110" s="323"/>
      <c r="DP110" s="16">
        <f t="shared" si="126"/>
        <v>0</v>
      </c>
      <c r="DQ110" s="16">
        <f t="shared" si="127"/>
        <v>0</v>
      </c>
      <c r="DR110" s="323"/>
      <c r="DS110" s="37" t="s">
        <v>257</v>
      </c>
      <c r="DX110" s="18">
        <f>$E110</f>
        <v>0</v>
      </c>
      <c r="DY110" s="18">
        <f t="shared" si="129"/>
        <v>0</v>
      </c>
      <c r="DZ110" s="323"/>
      <c r="EA110" s="323"/>
      <c r="ED110" s="323"/>
      <c r="EE110" s="323"/>
      <c r="EF110" s="16">
        <f t="shared" si="131"/>
        <v>0</v>
      </c>
      <c r="EG110" s="16">
        <f t="shared" si="132"/>
        <v>0</v>
      </c>
      <c r="EH110" s="323"/>
    </row>
    <row r="111" spans="1:138" collapsed="1" x14ac:dyDescent="0.15">
      <c r="A111" s="3" t="s">
        <v>317</v>
      </c>
      <c r="C111" s="18">
        <f>SUM(C107:C110)</f>
        <v>233430</v>
      </c>
      <c r="D111" s="18">
        <f>SUM(D107:D110)</f>
        <v>12500</v>
      </c>
      <c r="E111" s="18">
        <f>SUM(E107:E110)</f>
        <v>0</v>
      </c>
      <c r="F111" s="17"/>
      <c r="G111" s="18">
        <f>SUM(G107:G110)</f>
        <v>0</v>
      </c>
      <c r="H111" s="17"/>
      <c r="I111" s="18">
        <f t="shared" si="104"/>
        <v>245930</v>
      </c>
      <c r="J111" s="16"/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7"/>
      <c r="S111" s="17"/>
      <c r="T111" s="18">
        <f>SUM(T107:T110)</f>
        <v>0</v>
      </c>
      <c r="U111" s="18">
        <f>SUM(U107:U110)</f>
        <v>0</v>
      </c>
      <c r="V111" s="17"/>
      <c r="W111" s="17"/>
      <c r="X111" s="18">
        <f>SUM(L111,N111,P111,T111)</f>
        <v>0</v>
      </c>
      <c r="Y111" s="18">
        <f>SUM(M111,O111,Q111,U111)</f>
        <v>0</v>
      </c>
      <c r="Z111" s="16"/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17"/>
      <c r="AI111" s="17"/>
      <c r="AJ111" s="18">
        <f>SUM(AJ107:AJ110)</f>
        <v>0</v>
      </c>
      <c r="AK111" s="18">
        <v>0</v>
      </c>
      <c r="AL111" s="17"/>
      <c r="AM111" s="17"/>
      <c r="AN111" s="18">
        <f>SUM(AB111,AD111,AF111,AJ111)</f>
        <v>0</v>
      </c>
      <c r="AO111" s="18">
        <f>SUM(AC111,AE111,AG111,AK111)</f>
        <v>0</v>
      </c>
      <c r="AP111" s="16"/>
      <c r="AR111" s="18">
        <v>0</v>
      </c>
      <c r="AS111" s="18">
        <v>0</v>
      </c>
      <c r="AT111" s="18">
        <v>0</v>
      </c>
      <c r="AU111" s="18">
        <v>0</v>
      </c>
      <c r="AV111" s="18">
        <v>0</v>
      </c>
      <c r="AW111" s="18">
        <v>0</v>
      </c>
      <c r="AX111" s="17"/>
      <c r="AY111" s="17"/>
      <c r="AZ111" s="18">
        <v>0</v>
      </c>
      <c r="BA111" s="18">
        <v>0</v>
      </c>
      <c r="BB111" s="17"/>
      <c r="BC111" s="17"/>
      <c r="BD111" s="18">
        <f t="shared" si="109"/>
        <v>0</v>
      </c>
      <c r="BE111" s="18">
        <f t="shared" si="110"/>
        <v>0</v>
      </c>
      <c r="BF111" s="16"/>
      <c r="BH111" s="18">
        <v>0</v>
      </c>
      <c r="BI111" s="18">
        <v>0</v>
      </c>
      <c r="BJ111" s="18">
        <v>0</v>
      </c>
      <c r="BK111" s="18">
        <v>0</v>
      </c>
      <c r="BL111" s="18">
        <v>0</v>
      </c>
      <c r="BM111" s="18">
        <v>0</v>
      </c>
      <c r="BN111" s="17"/>
      <c r="BO111" s="17"/>
      <c r="BP111" s="18">
        <f>SUM(BP107:BP110)</f>
        <v>0</v>
      </c>
      <c r="BQ111" s="18">
        <v>0</v>
      </c>
      <c r="BR111" s="17"/>
      <c r="BS111" s="17"/>
      <c r="BT111" s="18">
        <f>SUM(BH111,BJ111,BL111,BP111)</f>
        <v>0</v>
      </c>
      <c r="BU111" s="18">
        <f>SUM(BI111,BK111,BM111,BQ111)</f>
        <v>0</v>
      </c>
      <c r="BV111" s="16"/>
      <c r="BX111" s="18">
        <v>0</v>
      </c>
      <c r="BY111" s="18">
        <v>0</v>
      </c>
      <c r="BZ111" s="18">
        <v>0</v>
      </c>
      <c r="CA111" s="18">
        <v>0</v>
      </c>
      <c r="CB111" s="18">
        <f t="shared" si="115"/>
        <v>0</v>
      </c>
      <c r="CC111" s="18">
        <f t="shared" si="116"/>
        <v>0</v>
      </c>
      <c r="CD111" s="13"/>
      <c r="CE111" s="13"/>
      <c r="CF111" s="18">
        <f>SUM(CF107:CF110)</f>
        <v>0</v>
      </c>
      <c r="CG111" s="18">
        <f>SUM(CG107:CG110)</f>
        <v>0</v>
      </c>
      <c r="CH111" s="13"/>
      <c r="CI111" s="13"/>
      <c r="CJ111" s="18">
        <f t="shared" si="118"/>
        <v>0</v>
      </c>
      <c r="CK111" s="18">
        <f t="shared" si="119"/>
        <v>0</v>
      </c>
      <c r="CL111" s="13"/>
      <c r="CN111" s="18">
        <v>0</v>
      </c>
      <c r="CO111" s="18">
        <v>0</v>
      </c>
      <c r="CP111" s="18">
        <v>0</v>
      </c>
      <c r="CQ111" s="18">
        <v>0</v>
      </c>
      <c r="CR111" s="18">
        <f>$E111</f>
        <v>0</v>
      </c>
      <c r="CS111" s="18">
        <f t="shared" si="121"/>
        <v>0</v>
      </c>
      <c r="CT111" s="13"/>
      <c r="CU111" s="13"/>
      <c r="CV111" s="18">
        <f>SUM(CV107:CV110)</f>
        <v>0</v>
      </c>
      <c r="CW111" s="18">
        <f>SUM(CW107:CW110)</f>
        <v>0</v>
      </c>
      <c r="CX111" s="13"/>
      <c r="CY111" s="13"/>
      <c r="CZ111" s="18">
        <f>SUM(CN111,CP111,CR111,CV111)</f>
        <v>0</v>
      </c>
      <c r="DA111" s="18">
        <f>SUM(CO111,CQ111,CS111,CW111)</f>
        <v>0</v>
      </c>
      <c r="DB111" s="13"/>
      <c r="DD111" s="18">
        <v>0</v>
      </c>
      <c r="DE111" s="18">
        <v>0</v>
      </c>
      <c r="DF111" s="18">
        <v>0</v>
      </c>
      <c r="DG111" s="18">
        <v>0</v>
      </c>
      <c r="DH111" s="18">
        <f>$E111</f>
        <v>0</v>
      </c>
      <c r="DI111" s="18">
        <f t="shared" si="124"/>
        <v>0</v>
      </c>
      <c r="DJ111" s="13"/>
      <c r="DK111" s="13"/>
      <c r="DL111" s="18">
        <f>SUM(DL107:DL110)</f>
        <v>0</v>
      </c>
      <c r="DM111" s="18">
        <f>SUM(DM107:DM110)</f>
        <v>0</v>
      </c>
      <c r="DN111" s="13"/>
      <c r="DO111" s="13"/>
      <c r="DP111" s="16">
        <f t="shared" si="126"/>
        <v>0</v>
      </c>
      <c r="DQ111" s="16">
        <f t="shared" si="127"/>
        <v>0</v>
      </c>
      <c r="DR111" s="13"/>
      <c r="DT111" s="18">
        <v>0</v>
      </c>
      <c r="DU111" s="18">
        <v>0</v>
      </c>
      <c r="DV111" s="18">
        <v>0</v>
      </c>
      <c r="DW111" s="18">
        <v>0</v>
      </c>
      <c r="DX111" s="18">
        <f>$E111</f>
        <v>0</v>
      </c>
      <c r="DY111" s="18">
        <f t="shared" si="129"/>
        <v>0</v>
      </c>
      <c r="DZ111" s="13"/>
      <c r="EA111" s="13"/>
      <c r="EB111" s="18">
        <f>SUM(EB107:EB110)</f>
        <v>0</v>
      </c>
      <c r="EC111" s="18">
        <f>SUM(EC107:EC110)</f>
        <v>0</v>
      </c>
      <c r="ED111" s="13"/>
      <c r="EE111" s="13"/>
      <c r="EF111" s="16">
        <f t="shared" si="131"/>
        <v>0</v>
      </c>
      <c r="EG111" s="16">
        <f t="shared" si="132"/>
        <v>0</v>
      </c>
      <c r="EH111" s="13"/>
    </row>
    <row r="112" spans="1:138" s="41" customFormat="1" ht="14" hidden="1" customHeight="1" outlineLevel="1" x14ac:dyDescent="0.15">
      <c r="A112" s="41" t="s">
        <v>318</v>
      </c>
      <c r="B112" s="41" t="s">
        <v>84</v>
      </c>
      <c r="C112" s="42"/>
      <c r="D112" s="42"/>
      <c r="E112" s="42"/>
      <c r="F112" s="26"/>
      <c r="G112" s="42">
        <v>6720</v>
      </c>
      <c r="H112" s="26"/>
      <c r="I112" s="18">
        <f t="shared" si="104"/>
        <v>6720</v>
      </c>
      <c r="J112" s="25"/>
      <c r="K112" s="41" t="s">
        <v>84</v>
      </c>
      <c r="L112" s="42"/>
      <c r="M112" s="42"/>
      <c r="N112" s="42"/>
      <c r="O112" s="42"/>
      <c r="P112" s="42"/>
      <c r="Q112" s="42"/>
      <c r="R112" s="26"/>
      <c r="S112" s="26"/>
      <c r="T112" s="42">
        <v>6720</v>
      </c>
      <c r="U112" s="42">
        <v>6720</v>
      </c>
      <c r="V112" s="26"/>
      <c r="W112" s="26"/>
      <c r="X112" s="42"/>
      <c r="Y112" s="42"/>
      <c r="Z112" s="25"/>
      <c r="AA112" s="41" t="s">
        <v>84</v>
      </c>
      <c r="AB112" s="42"/>
      <c r="AC112" s="42"/>
      <c r="AD112" s="42"/>
      <c r="AE112" s="42"/>
      <c r="AF112" s="42"/>
      <c r="AG112" s="42"/>
      <c r="AH112" s="26"/>
      <c r="AI112" s="26"/>
      <c r="AJ112" s="42">
        <v>6720</v>
      </c>
      <c r="AK112" s="42">
        <v>6720</v>
      </c>
      <c r="AL112" s="26"/>
      <c r="AM112" s="26"/>
      <c r="AN112" s="27"/>
      <c r="AO112" s="18">
        <f t="shared" ref="AO112:AO120" si="170">SUM(AB112:AJ112)</f>
        <v>6720</v>
      </c>
      <c r="AP112" s="25"/>
      <c r="AR112" s="42">
        <f t="shared" si="90"/>
        <v>0</v>
      </c>
      <c r="AS112" s="42">
        <f t="shared" si="91"/>
        <v>0</v>
      </c>
      <c r="AT112" s="42">
        <f t="shared" si="85"/>
        <v>0</v>
      </c>
      <c r="AU112" s="42">
        <f t="shared" si="92"/>
        <v>0</v>
      </c>
      <c r="AV112" s="42">
        <f t="shared" si="86"/>
        <v>0</v>
      </c>
      <c r="AW112" s="42">
        <f t="shared" si="87"/>
        <v>0</v>
      </c>
      <c r="AX112" s="26"/>
      <c r="AY112" s="26"/>
      <c r="AZ112" s="42">
        <v>6720</v>
      </c>
      <c r="BA112" s="42">
        <v>6720</v>
      </c>
      <c r="BB112" s="26"/>
      <c r="BC112" s="26"/>
      <c r="BD112" s="18">
        <f t="shared" si="109"/>
        <v>6720</v>
      </c>
      <c r="BE112" s="18">
        <f t="shared" si="110"/>
        <v>6720</v>
      </c>
      <c r="BF112" s="25"/>
      <c r="BG112" s="41" t="s">
        <v>84</v>
      </c>
      <c r="BH112" s="42"/>
      <c r="BI112" s="42"/>
      <c r="BJ112" s="42"/>
      <c r="BK112" s="42"/>
      <c r="BL112" s="42"/>
      <c r="BM112" s="42"/>
      <c r="BN112" s="26"/>
      <c r="BO112" s="26"/>
      <c r="BP112" s="42">
        <v>6720</v>
      </c>
      <c r="BQ112" s="42">
        <v>6720</v>
      </c>
      <c r="BR112" s="26"/>
      <c r="BS112" s="26"/>
      <c r="BT112" s="27"/>
      <c r="BU112" s="18">
        <f t="shared" ref="BU112:BU120" si="171">SUM(BH112:BP112)</f>
        <v>6720</v>
      </c>
      <c r="BV112" s="25"/>
      <c r="BW112" s="41" t="s">
        <v>84</v>
      </c>
      <c r="CB112" s="18">
        <f t="shared" si="115"/>
        <v>0</v>
      </c>
      <c r="CC112" s="18">
        <f t="shared" si="116"/>
        <v>0</v>
      </c>
      <c r="CD112" s="323"/>
      <c r="CE112" s="323"/>
      <c r="CF112" s="42">
        <v>6720</v>
      </c>
      <c r="CG112" s="42">
        <v>6720</v>
      </c>
      <c r="CH112" s="323"/>
      <c r="CI112" s="323"/>
      <c r="CJ112" s="18">
        <f t="shared" si="118"/>
        <v>6720</v>
      </c>
      <c r="CK112" s="18">
        <f t="shared" si="119"/>
        <v>6720</v>
      </c>
      <c r="CL112" s="323"/>
      <c r="CM112" s="41" t="s">
        <v>84</v>
      </c>
      <c r="CR112" s="18">
        <f>$E112</f>
        <v>0</v>
      </c>
      <c r="CS112" s="18">
        <f t="shared" si="121"/>
        <v>0</v>
      </c>
      <c r="CT112" s="323"/>
      <c r="CU112" s="323"/>
      <c r="CV112" s="42">
        <v>6720</v>
      </c>
      <c r="CW112" s="42">
        <v>6720</v>
      </c>
      <c r="CX112" s="323"/>
      <c r="CY112" s="323"/>
      <c r="DB112" s="323"/>
      <c r="DC112" s="41" t="s">
        <v>84</v>
      </c>
      <c r="DH112" s="18">
        <f>$E112</f>
        <v>0</v>
      </c>
      <c r="DI112" s="18">
        <f t="shared" si="124"/>
        <v>0</v>
      </c>
      <c r="DJ112" s="323"/>
      <c r="DK112" s="323"/>
      <c r="DL112" s="42">
        <v>6720</v>
      </c>
      <c r="DM112" s="42">
        <v>6720</v>
      </c>
      <c r="DN112" s="323"/>
      <c r="DO112" s="323"/>
      <c r="DP112" s="16">
        <f t="shared" si="126"/>
        <v>6720</v>
      </c>
      <c r="DQ112" s="16">
        <f t="shared" si="127"/>
        <v>6720</v>
      </c>
      <c r="DR112" s="323"/>
      <c r="DS112" s="41" t="s">
        <v>84</v>
      </c>
      <c r="DX112" s="18">
        <f>$E112</f>
        <v>0</v>
      </c>
      <c r="DY112" s="18">
        <f t="shared" si="129"/>
        <v>0</v>
      </c>
      <c r="DZ112" s="323"/>
      <c r="EA112" s="323"/>
      <c r="EB112" s="42">
        <v>6720</v>
      </c>
      <c r="EC112" s="42">
        <v>6720</v>
      </c>
      <c r="ED112" s="323"/>
      <c r="EE112" s="323"/>
      <c r="EF112" s="16">
        <f t="shared" si="131"/>
        <v>6720</v>
      </c>
      <c r="EG112" s="16">
        <f t="shared" si="132"/>
        <v>6720</v>
      </c>
      <c r="EH112" s="323"/>
    </row>
    <row r="113" spans="1:138" s="41" customFormat="1" ht="14" hidden="1" customHeight="1" outlineLevel="1" x14ac:dyDescent="0.15">
      <c r="B113" s="41" t="s">
        <v>95</v>
      </c>
      <c r="C113" s="42"/>
      <c r="D113" s="42"/>
      <c r="E113" s="42"/>
      <c r="F113" s="26"/>
      <c r="G113" s="42">
        <v>3683</v>
      </c>
      <c r="H113" s="26"/>
      <c r="I113" s="18">
        <f t="shared" si="104"/>
        <v>3683</v>
      </c>
      <c r="J113" s="25"/>
      <c r="K113" s="41" t="s">
        <v>95</v>
      </c>
      <c r="L113" s="42"/>
      <c r="M113" s="42"/>
      <c r="N113" s="42"/>
      <c r="O113" s="42"/>
      <c r="P113" s="42"/>
      <c r="Q113" s="42"/>
      <c r="R113" s="26"/>
      <c r="S113" s="26"/>
      <c r="T113" s="42">
        <v>3683</v>
      </c>
      <c r="U113" s="42">
        <v>3683</v>
      </c>
      <c r="V113" s="26"/>
      <c r="W113" s="26"/>
      <c r="X113" s="42"/>
      <c r="Y113" s="42"/>
      <c r="Z113" s="25"/>
      <c r="AA113" s="41" t="s">
        <v>95</v>
      </c>
      <c r="AB113" s="42"/>
      <c r="AC113" s="42"/>
      <c r="AD113" s="42"/>
      <c r="AE113" s="42"/>
      <c r="AF113" s="42"/>
      <c r="AG113" s="42"/>
      <c r="AH113" s="26"/>
      <c r="AI113" s="26"/>
      <c r="AJ113" s="42">
        <v>3683</v>
      </c>
      <c r="AK113" s="42">
        <v>3683</v>
      </c>
      <c r="AL113" s="26"/>
      <c r="AM113" s="26"/>
      <c r="AN113" s="27"/>
      <c r="AO113" s="18">
        <f t="shared" si="170"/>
        <v>3683</v>
      </c>
      <c r="AP113" s="25"/>
      <c r="AR113" s="42">
        <f t="shared" si="90"/>
        <v>0</v>
      </c>
      <c r="AS113" s="42">
        <f t="shared" si="91"/>
        <v>0</v>
      </c>
      <c r="AT113" s="42">
        <f t="shared" si="85"/>
        <v>0</v>
      </c>
      <c r="AU113" s="42">
        <f t="shared" si="92"/>
        <v>0</v>
      </c>
      <c r="AV113" s="42">
        <f t="shared" si="86"/>
        <v>0</v>
      </c>
      <c r="AW113" s="42">
        <f t="shared" si="87"/>
        <v>0</v>
      </c>
      <c r="AX113" s="26"/>
      <c r="AY113" s="26"/>
      <c r="AZ113" s="42">
        <v>3683</v>
      </c>
      <c r="BA113" s="42">
        <v>3683</v>
      </c>
      <c r="BB113" s="26"/>
      <c r="BC113" s="26"/>
      <c r="BD113" s="18">
        <f t="shared" si="109"/>
        <v>3683</v>
      </c>
      <c r="BE113" s="18">
        <f t="shared" si="110"/>
        <v>3683</v>
      </c>
      <c r="BF113" s="25"/>
      <c r="BG113" s="41" t="s">
        <v>95</v>
      </c>
      <c r="BH113" s="42"/>
      <c r="BI113" s="42"/>
      <c r="BJ113" s="42"/>
      <c r="BK113" s="42"/>
      <c r="BL113" s="42"/>
      <c r="BM113" s="42"/>
      <c r="BN113" s="26"/>
      <c r="BO113" s="26"/>
      <c r="BP113" s="42">
        <v>3683</v>
      </c>
      <c r="BQ113" s="42">
        <v>3683</v>
      </c>
      <c r="BR113" s="26"/>
      <c r="BS113" s="26"/>
      <c r="BT113" s="27"/>
      <c r="BU113" s="18">
        <f t="shared" si="171"/>
        <v>3683</v>
      </c>
      <c r="BV113" s="25"/>
      <c r="BW113" s="41" t="s">
        <v>95</v>
      </c>
      <c r="CB113" s="18">
        <f t="shared" si="115"/>
        <v>0</v>
      </c>
      <c r="CC113" s="18">
        <f t="shared" si="116"/>
        <v>0</v>
      </c>
      <c r="CD113" s="323"/>
      <c r="CE113" s="323"/>
      <c r="CF113" s="42">
        <v>3683</v>
      </c>
      <c r="CG113" s="42">
        <v>3683</v>
      </c>
      <c r="CH113" s="323"/>
      <c r="CI113" s="323"/>
      <c r="CJ113" s="18">
        <f t="shared" si="118"/>
        <v>3683</v>
      </c>
      <c r="CK113" s="18">
        <f t="shared" si="119"/>
        <v>3683</v>
      </c>
      <c r="CL113" s="323"/>
      <c r="CM113" s="41" t="s">
        <v>95</v>
      </c>
      <c r="CR113" s="18">
        <f>$E113</f>
        <v>0</v>
      </c>
      <c r="CS113" s="18">
        <f t="shared" si="121"/>
        <v>0</v>
      </c>
      <c r="CT113" s="323"/>
      <c r="CU113" s="323"/>
      <c r="CV113" s="42">
        <v>3683</v>
      </c>
      <c r="CW113" s="42">
        <v>3683</v>
      </c>
      <c r="CX113" s="323"/>
      <c r="CY113" s="323"/>
      <c r="DB113" s="323"/>
      <c r="DC113" s="41" t="s">
        <v>95</v>
      </c>
      <c r="DH113" s="18">
        <f>$E113</f>
        <v>0</v>
      </c>
      <c r="DI113" s="18">
        <f t="shared" si="124"/>
        <v>0</v>
      </c>
      <c r="DJ113" s="323"/>
      <c r="DK113" s="323"/>
      <c r="DL113" s="42">
        <v>3683</v>
      </c>
      <c r="DM113" s="42">
        <v>3683</v>
      </c>
      <c r="DN113" s="323"/>
      <c r="DO113" s="323"/>
      <c r="DP113" s="16">
        <f t="shared" si="126"/>
        <v>3683</v>
      </c>
      <c r="DQ113" s="16">
        <f t="shared" si="127"/>
        <v>3683</v>
      </c>
      <c r="DR113" s="323"/>
      <c r="DS113" s="41" t="s">
        <v>95</v>
      </c>
      <c r="DX113" s="18">
        <f>$E113</f>
        <v>0</v>
      </c>
      <c r="DY113" s="18">
        <f t="shared" si="129"/>
        <v>0</v>
      </c>
      <c r="DZ113" s="323"/>
      <c r="EA113" s="323"/>
      <c r="EB113" s="42">
        <v>3683</v>
      </c>
      <c r="EC113" s="42">
        <v>3683</v>
      </c>
      <c r="ED113" s="323"/>
      <c r="EE113" s="323"/>
      <c r="EF113" s="16">
        <f t="shared" si="131"/>
        <v>3683</v>
      </c>
      <c r="EG113" s="16">
        <f t="shared" si="132"/>
        <v>3683</v>
      </c>
      <c r="EH113" s="323"/>
    </row>
    <row r="114" spans="1:138" s="41" customFormat="1" ht="14" hidden="1" customHeight="1" outlineLevel="1" x14ac:dyDescent="0.15">
      <c r="B114" s="41" t="s">
        <v>115</v>
      </c>
      <c r="C114" s="42"/>
      <c r="D114" s="42"/>
      <c r="E114" s="42"/>
      <c r="F114" s="26"/>
      <c r="G114" s="42"/>
      <c r="H114" s="26"/>
      <c r="I114" s="18">
        <f t="shared" si="104"/>
        <v>0</v>
      </c>
      <c r="J114" s="25"/>
      <c r="K114" s="41" t="s">
        <v>115</v>
      </c>
      <c r="L114" s="42"/>
      <c r="M114" s="42"/>
      <c r="N114" s="42"/>
      <c r="O114" s="42"/>
      <c r="P114" s="42"/>
      <c r="Q114" s="42"/>
      <c r="R114" s="26"/>
      <c r="S114" s="26"/>
      <c r="T114" s="42"/>
      <c r="U114" s="42"/>
      <c r="V114" s="26"/>
      <c r="W114" s="26"/>
      <c r="X114" s="42"/>
      <c r="Y114" s="42"/>
      <c r="Z114" s="25"/>
      <c r="AA114" s="41" t="s">
        <v>115</v>
      </c>
      <c r="AB114" s="42"/>
      <c r="AC114" s="42"/>
      <c r="AD114" s="42"/>
      <c r="AE114" s="42"/>
      <c r="AF114" s="42"/>
      <c r="AG114" s="42"/>
      <c r="AH114" s="26"/>
      <c r="AI114" s="26"/>
      <c r="AJ114" s="42"/>
      <c r="AK114" s="42"/>
      <c r="AL114" s="26"/>
      <c r="AM114" s="26"/>
      <c r="AN114" s="27"/>
      <c r="AO114" s="18">
        <f t="shared" si="170"/>
        <v>0</v>
      </c>
      <c r="AP114" s="25"/>
      <c r="AR114" s="42">
        <f t="shared" si="90"/>
        <v>0</v>
      </c>
      <c r="AS114" s="42">
        <f t="shared" si="91"/>
        <v>0</v>
      </c>
      <c r="AT114" s="42">
        <f t="shared" si="85"/>
        <v>0</v>
      </c>
      <c r="AU114" s="42">
        <f t="shared" si="92"/>
        <v>0</v>
      </c>
      <c r="AV114" s="42">
        <f t="shared" si="86"/>
        <v>0</v>
      </c>
      <c r="AW114" s="42">
        <f t="shared" si="87"/>
        <v>0</v>
      </c>
      <c r="AX114" s="26"/>
      <c r="AY114" s="26"/>
      <c r="AZ114" s="42">
        <f t="shared" si="88"/>
        <v>0</v>
      </c>
      <c r="BA114" s="42">
        <f t="shared" si="89"/>
        <v>0</v>
      </c>
      <c r="BB114" s="26"/>
      <c r="BC114" s="26"/>
      <c r="BD114" s="18">
        <f t="shared" si="109"/>
        <v>0</v>
      </c>
      <c r="BE114" s="18">
        <f t="shared" si="110"/>
        <v>0</v>
      </c>
      <c r="BF114" s="25"/>
      <c r="BG114" s="41" t="s">
        <v>115</v>
      </c>
      <c r="BH114" s="42"/>
      <c r="BI114" s="42"/>
      <c r="BJ114" s="42"/>
      <c r="BK114" s="42"/>
      <c r="BL114" s="42"/>
      <c r="BM114" s="42"/>
      <c r="BN114" s="26"/>
      <c r="BO114" s="26"/>
      <c r="BP114" s="42"/>
      <c r="BQ114" s="42"/>
      <c r="BR114" s="26"/>
      <c r="BS114" s="26"/>
      <c r="BT114" s="27"/>
      <c r="BU114" s="18">
        <f t="shared" si="171"/>
        <v>0</v>
      </c>
      <c r="BV114" s="25"/>
      <c r="BW114" s="41" t="s">
        <v>115</v>
      </c>
      <c r="CB114" s="18">
        <f t="shared" si="115"/>
        <v>0</v>
      </c>
      <c r="CC114" s="18">
        <f t="shared" si="116"/>
        <v>0</v>
      </c>
      <c r="CD114" s="323"/>
      <c r="CE114" s="323"/>
      <c r="CH114" s="323"/>
      <c r="CI114" s="323"/>
      <c r="CJ114" s="18">
        <f t="shared" si="118"/>
        <v>0</v>
      </c>
      <c r="CK114" s="18">
        <f t="shared" si="119"/>
        <v>0</v>
      </c>
      <c r="CL114" s="323"/>
      <c r="CM114" s="41" t="s">
        <v>115</v>
      </c>
      <c r="CR114" s="18">
        <f>$E114</f>
        <v>0</v>
      </c>
      <c r="CS114" s="18">
        <f t="shared" si="121"/>
        <v>0</v>
      </c>
      <c r="CT114" s="323"/>
      <c r="CU114" s="323"/>
      <c r="CX114" s="323"/>
      <c r="CY114" s="323"/>
      <c r="DB114" s="323"/>
      <c r="DC114" s="41" t="s">
        <v>115</v>
      </c>
      <c r="DH114" s="18">
        <f>$E114</f>
        <v>0</v>
      </c>
      <c r="DI114" s="18">
        <f t="shared" si="124"/>
        <v>0</v>
      </c>
      <c r="DJ114" s="323"/>
      <c r="DK114" s="323"/>
      <c r="DN114" s="323"/>
      <c r="DO114" s="323"/>
      <c r="DP114" s="16">
        <f t="shared" si="126"/>
        <v>0</v>
      </c>
      <c r="DQ114" s="16">
        <f t="shared" si="127"/>
        <v>0</v>
      </c>
      <c r="DR114" s="323"/>
      <c r="DS114" s="41" t="s">
        <v>115</v>
      </c>
      <c r="DX114" s="18">
        <f>$E114</f>
        <v>0</v>
      </c>
      <c r="DY114" s="18">
        <f t="shared" si="129"/>
        <v>0</v>
      </c>
      <c r="DZ114" s="323"/>
      <c r="EA114" s="323"/>
      <c r="ED114" s="323"/>
      <c r="EE114" s="323"/>
      <c r="EF114" s="16">
        <f t="shared" si="131"/>
        <v>0</v>
      </c>
      <c r="EG114" s="16">
        <f t="shared" si="132"/>
        <v>0</v>
      </c>
      <c r="EH114" s="323"/>
    </row>
    <row r="115" spans="1:138" s="41" customFormat="1" ht="14" hidden="1" customHeight="1" outlineLevel="1" x14ac:dyDescent="0.15">
      <c r="B115" s="41" t="s">
        <v>209</v>
      </c>
      <c r="C115" s="42"/>
      <c r="D115" s="42"/>
      <c r="E115" s="42"/>
      <c r="F115" s="26"/>
      <c r="G115" s="42"/>
      <c r="H115" s="26"/>
      <c r="I115" s="18">
        <f t="shared" si="104"/>
        <v>0</v>
      </c>
      <c r="J115" s="25"/>
      <c r="K115" s="41" t="s">
        <v>209</v>
      </c>
      <c r="L115" s="42"/>
      <c r="M115" s="42"/>
      <c r="N115" s="42"/>
      <c r="O115" s="42"/>
      <c r="P115" s="42"/>
      <c r="Q115" s="42"/>
      <c r="R115" s="26"/>
      <c r="S115" s="26"/>
      <c r="T115" s="42"/>
      <c r="U115" s="42"/>
      <c r="V115" s="26"/>
      <c r="W115" s="26"/>
      <c r="X115" s="42"/>
      <c r="Y115" s="42"/>
      <c r="Z115" s="25"/>
      <c r="AA115" s="41" t="s">
        <v>209</v>
      </c>
      <c r="AB115" s="42"/>
      <c r="AC115" s="42"/>
      <c r="AD115" s="42"/>
      <c r="AE115" s="42"/>
      <c r="AF115" s="42"/>
      <c r="AG115" s="42"/>
      <c r="AH115" s="26"/>
      <c r="AI115" s="26"/>
      <c r="AJ115" s="42"/>
      <c r="AK115" s="42"/>
      <c r="AL115" s="26"/>
      <c r="AM115" s="26"/>
      <c r="AN115" s="27"/>
      <c r="AO115" s="18">
        <f t="shared" si="170"/>
        <v>0</v>
      </c>
      <c r="AP115" s="25"/>
      <c r="AR115" s="42">
        <f t="shared" si="90"/>
        <v>0</v>
      </c>
      <c r="AS115" s="42">
        <f t="shared" si="91"/>
        <v>0</v>
      </c>
      <c r="AT115" s="42">
        <f t="shared" si="85"/>
        <v>0</v>
      </c>
      <c r="AU115" s="42">
        <f t="shared" si="92"/>
        <v>0</v>
      </c>
      <c r="AV115" s="42">
        <f t="shared" si="86"/>
        <v>0</v>
      </c>
      <c r="AW115" s="42">
        <f t="shared" si="87"/>
        <v>0</v>
      </c>
      <c r="AX115" s="26"/>
      <c r="AY115" s="26"/>
      <c r="AZ115" s="42">
        <f t="shared" si="88"/>
        <v>0</v>
      </c>
      <c r="BA115" s="42">
        <f t="shared" si="89"/>
        <v>0</v>
      </c>
      <c r="BB115" s="26"/>
      <c r="BC115" s="26"/>
      <c r="BD115" s="18">
        <f t="shared" si="109"/>
        <v>0</v>
      </c>
      <c r="BE115" s="18">
        <f t="shared" si="110"/>
        <v>0</v>
      </c>
      <c r="BF115" s="25"/>
      <c r="BG115" s="41" t="s">
        <v>209</v>
      </c>
      <c r="BH115" s="42"/>
      <c r="BI115" s="42"/>
      <c r="BJ115" s="42"/>
      <c r="BK115" s="42"/>
      <c r="BL115" s="42"/>
      <c r="BM115" s="42"/>
      <c r="BN115" s="26"/>
      <c r="BO115" s="26"/>
      <c r="BP115" s="42"/>
      <c r="BQ115" s="42"/>
      <c r="BR115" s="26"/>
      <c r="BS115" s="26"/>
      <c r="BT115" s="27"/>
      <c r="BU115" s="18">
        <f t="shared" si="171"/>
        <v>0</v>
      </c>
      <c r="BV115" s="25"/>
      <c r="BW115" s="41" t="s">
        <v>209</v>
      </c>
      <c r="CB115" s="18">
        <f t="shared" si="115"/>
        <v>0</v>
      </c>
      <c r="CC115" s="18">
        <f t="shared" si="116"/>
        <v>0</v>
      </c>
      <c r="CD115" s="323"/>
      <c r="CE115" s="323"/>
      <c r="CH115" s="323"/>
      <c r="CI115" s="323"/>
      <c r="CJ115" s="18">
        <f t="shared" si="118"/>
        <v>0</v>
      </c>
      <c r="CK115" s="18">
        <f t="shared" si="119"/>
        <v>0</v>
      </c>
      <c r="CL115" s="323"/>
      <c r="CM115" s="41" t="s">
        <v>209</v>
      </c>
      <c r="CR115" s="18">
        <f>$E115</f>
        <v>0</v>
      </c>
      <c r="CS115" s="18">
        <f t="shared" si="121"/>
        <v>0</v>
      </c>
      <c r="CT115" s="323"/>
      <c r="CU115" s="323"/>
      <c r="CX115" s="323"/>
      <c r="CY115" s="323"/>
      <c r="DB115" s="323"/>
      <c r="DC115" s="41" t="s">
        <v>209</v>
      </c>
      <c r="DH115" s="18">
        <f>$E115</f>
        <v>0</v>
      </c>
      <c r="DI115" s="18">
        <f t="shared" si="124"/>
        <v>0</v>
      </c>
      <c r="DJ115" s="323"/>
      <c r="DK115" s="323"/>
      <c r="DN115" s="323"/>
      <c r="DO115" s="323"/>
      <c r="DP115" s="16">
        <f t="shared" si="126"/>
        <v>0</v>
      </c>
      <c r="DQ115" s="16">
        <f t="shared" si="127"/>
        <v>0</v>
      </c>
      <c r="DR115" s="323"/>
      <c r="DS115" s="41" t="s">
        <v>209</v>
      </c>
      <c r="DX115" s="18">
        <f>$E115</f>
        <v>0</v>
      </c>
      <c r="DY115" s="18">
        <f t="shared" si="129"/>
        <v>0</v>
      </c>
      <c r="DZ115" s="323"/>
      <c r="EA115" s="323"/>
      <c r="ED115" s="323"/>
      <c r="EE115" s="323"/>
      <c r="EF115" s="16">
        <f t="shared" si="131"/>
        <v>0</v>
      </c>
      <c r="EG115" s="16">
        <f t="shared" si="132"/>
        <v>0</v>
      </c>
      <c r="EH115" s="323"/>
    </row>
    <row r="116" spans="1:138" s="41" customFormat="1" ht="14" hidden="1" customHeight="1" outlineLevel="1" x14ac:dyDescent="0.15">
      <c r="B116" s="41" t="s">
        <v>52</v>
      </c>
      <c r="C116" s="42"/>
      <c r="D116" s="42">
        <v>59024</v>
      </c>
      <c r="E116" s="42">
        <v>2807</v>
      </c>
      <c r="F116" s="26"/>
      <c r="G116" s="42"/>
      <c r="H116" s="26"/>
      <c r="I116" s="18">
        <f t="shared" si="104"/>
        <v>61831</v>
      </c>
      <c r="J116" s="25"/>
      <c r="K116" s="41" t="s">
        <v>52</v>
      </c>
      <c r="L116" s="42"/>
      <c r="M116" s="42"/>
      <c r="N116" s="42">
        <v>59024</v>
      </c>
      <c r="O116" s="42"/>
      <c r="P116" s="42">
        <v>2807</v>
      </c>
      <c r="Q116" s="42"/>
      <c r="R116" s="26"/>
      <c r="S116" s="26"/>
      <c r="T116" s="42"/>
      <c r="U116" s="42"/>
      <c r="V116" s="26"/>
      <c r="W116" s="26"/>
      <c r="X116" s="42"/>
      <c r="Y116" s="42"/>
      <c r="Z116" s="25"/>
      <c r="AA116" s="41" t="s">
        <v>52</v>
      </c>
      <c r="AB116" s="42"/>
      <c r="AC116" s="42"/>
      <c r="AD116" s="42"/>
      <c r="AE116" s="42"/>
      <c r="AF116" s="42"/>
      <c r="AG116" s="42"/>
      <c r="AH116" s="26"/>
      <c r="AI116" s="26"/>
      <c r="AJ116" s="42"/>
      <c r="AK116" s="42"/>
      <c r="AL116" s="26"/>
      <c r="AM116" s="26"/>
      <c r="AN116" s="27"/>
      <c r="AO116" s="18">
        <f t="shared" si="170"/>
        <v>0</v>
      </c>
      <c r="AP116" s="25"/>
      <c r="AR116" s="42">
        <f t="shared" si="90"/>
        <v>0</v>
      </c>
      <c r="AS116" s="42">
        <f t="shared" si="91"/>
        <v>0</v>
      </c>
      <c r="AT116" s="42">
        <v>59024</v>
      </c>
      <c r="AU116" s="42">
        <f t="shared" si="92"/>
        <v>0</v>
      </c>
      <c r="AV116" s="42">
        <v>2807</v>
      </c>
      <c r="AW116" s="42">
        <f t="shared" si="87"/>
        <v>0</v>
      </c>
      <c r="AX116" s="26"/>
      <c r="AY116" s="26"/>
      <c r="AZ116" s="42">
        <f t="shared" si="88"/>
        <v>0</v>
      </c>
      <c r="BA116" s="42">
        <f t="shared" si="89"/>
        <v>0</v>
      </c>
      <c r="BB116" s="26"/>
      <c r="BC116" s="26"/>
      <c r="BD116" s="18">
        <f t="shared" si="109"/>
        <v>61831</v>
      </c>
      <c r="BE116" s="18">
        <f t="shared" si="110"/>
        <v>0</v>
      </c>
      <c r="BF116" s="25"/>
      <c r="BG116" s="41" t="s">
        <v>52</v>
      </c>
      <c r="BH116" s="42"/>
      <c r="BI116" s="42"/>
      <c r="BJ116" s="42"/>
      <c r="BK116" s="42"/>
      <c r="BL116" s="42"/>
      <c r="BM116" s="42"/>
      <c r="BN116" s="26"/>
      <c r="BO116" s="26"/>
      <c r="BP116" s="42"/>
      <c r="BQ116" s="42"/>
      <c r="BR116" s="26"/>
      <c r="BS116" s="26"/>
      <c r="BT116" s="27"/>
      <c r="BU116" s="18">
        <f t="shared" si="171"/>
        <v>0</v>
      </c>
      <c r="BV116" s="25"/>
      <c r="BW116" s="41" t="s">
        <v>52</v>
      </c>
      <c r="BZ116" s="42">
        <v>59024</v>
      </c>
      <c r="CA116" s="42">
        <v>59024</v>
      </c>
      <c r="CB116" s="18">
        <f t="shared" si="115"/>
        <v>2807</v>
      </c>
      <c r="CC116" s="18">
        <f t="shared" si="116"/>
        <v>2807</v>
      </c>
      <c r="CD116" s="323"/>
      <c r="CE116" s="323"/>
      <c r="CH116" s="323"/>
      <c r="CI116" s="323"/>
      <c r="CJ116" s="18">
        <f t="shared" si="118"/>
        <v>61831</v>
      </c>
      <c r="CK116" s="18">
        <f t="shared" si="119"/>
        <v>61831</v>
      </c>
      <c r="CL116" s="323"/>
      <c r="CM116" s="41" t="s">
        <v>52</v>
      </c>
      <c r="CP116" s="42">
        <v>59024</v>
      </c>
      <c r="CQ116" s="42">
        <v>59024</v>
      </c>
      <c r="CR116" s="18">
        <f>$E116</f>
        <v>2807</v>
      </c>
      <c r="CS116" s="18">
        <f t="shared" si="121"/>
        <v>2807</v>
      </c>
      <c r="CT116" s="323"/>
      <c r="CU116" s="323"/>
      <c r="CX116" s="323"/>
      <c r="CY116" s="323"/>
      <c r="DB116" s="323"/>
      <c r="DC116" s="41" t="s">
        <v>52</v>
      </c>
      <c r="DF116" s="42">
        <v>59024</v>
      </c>
      <c r="DG116" s="42">
        <v>59024</v>
      </c>
      <c r="DH116" s="18">
        <f>$E116</f>
        <v>2807</v>
      </c>
      <c r="DI116" s="18">
        <f t="shared" si="124"/>
        <v>2807</v>
      </c>
      <c r="DJ116" s="323"/>
      <c r="DK116" s="323"/>
      <c r="DN116" s="323"/>
      <c r="DO116" s="323"/>
      <c r="DP116" s="16">
        <f t="shared" si="126"/>
        <v>61831</v>
      </c>
      <c r="DQ116" s="16">
        <f t="shared" si="127"/>
        <v>61831</v>
      </c>
      <c r="DR116" s="323"/>
      <c r="DS116" s="41" t="s">
        <v>52</v>
      </c>
      <c r="DV116" s="42">
        <v>59024</v>
      </c>
      <c r="DW116" s="42">
        <v>59024</v>
      </c>
      <c r="DX116" s="18">
        <f>$E116</f>
        <v>2807</v>
      </c>
      <c r="DY116" s="18">
        <f t="shared" si="129"/>
        <v>2807</v>
      </c>
      <c r="DZ116" s="323"/>
      <c r="EA116" s="323"/>
      <c r="ED116" s="323"/>
      <c r="EE116" s="323"/>
      <c r="EF116" s="16">
        <f t="shared" si="131"/>
        <v>61831</v>
      </c>
      <c r="EG116" s="16">
        <f t="shared" si="132"/>
        <v>61831</v>
      </c>
      <c r="EH116" s="323"/>
    </row>
    <row r="117" spans="1:138" s="41" customFormat="1" ht="14" hidden="1" customHeight="1" outlineLevel="1" x14ac:dyDescent="0.15">
      <c r="B117" s="41" t="s">
        <v>255</v>
      </c>
      <c r="C117" s="42"/>
      <c r="D117" s="42"/>
      <c r="E117" s="42"/>
      <c r="F117" s="26"/>
      <c r="G117" s="42"/>
      <c r="H117" s="26"/>
      <c r="I117" s="18">
        <f t="shared" si="104"/>
        <v>0</v>
      </c>
      <c r="J117" s="25"/>
      <c r="K117" s="41" t="s">
        <v>255</v>
      </c>
      <c r="L117" s="42"/>
      <c r="M117" s="42"/>
      <c r="N117" s="42"/>
      <c r="O117" s="42"/>
      <c r="P117" s="42"/>
      <c r="Q117" s="42"/>
      <c r="R117" s="26"/>
      <c r="S117" s="26"/>
      <c r="T117" s="42"/>
      <c r="U117" s="42"/>
      <c r="V117" s="26"/>
      <c r="W117" s="26"/>
      <c r="X117" s="42"/>
      <c r="Y117" s="42"/>
      <c r="Z117" s="25"/>
      <c r="AA117" s="41" t="s">
        <v>255</v>
      </c>
      <c r="AB117" s="42"/>
      <c r="AC117" s="42"/>
      <c r="AD117" s="42"/>
      <c r="AE117" s="42"/>
      <c r="AF117" s="42"/>
      <c r="AG117" s="42"/>
      <c r="AH117" s="26"/>
      <c r="AI117" s="26"/>
      <c r="AJ117" s="42"/>
      <c r="AK117" s="42"/>
      <c r="AL117" s="26"/>
      <c r="AM117" s="26"/>
      <c r="AN117" s="27"/>
      <c r="AO117" s="18">
        <f t="shared" si="170"/>
        <v>0</v>
      </c>
      <c r="AP117" s="25"/>
      <c r="AR117" s="42">
        <f t="shared" si="90"/>
        <v>0</v>
      </c>
      <c r="AS117" s="42">
        <f t="shared" si="91"/>
        <v>0</v>
      </c>
      <c r="AT117" s="42">
        <f t="shared" si="85"/>
        <v>0</v>
      </c>
      <c r="AU117" s="42">
        <f t="shared" si="92"/>
        <v>0</v>
      </c>
      <c r="AV117" s="42">
        <f t="shared" si="86"/>
        <v>0</v>
      </c>
      <c r="AW117" s="42">
        <f t="shared" si="87"/>
        <v>0</v>
      </c>
      <c r="AX117" s="26"/>
      <c r="AY117" s="26"/>
      <c r="AZ117" s="42">
        <f t="shared" si="88"/>
        <v>0</v>
      </c>
      <c r="BA117" s="42">
        <f t="shared" si="89"/>
        <v>0</v>
      </c>
      <c r="BB117" s="26"/>
      <c r="BC117" s="26"/>
      <c r="BD117" s="18">
        <f t="shared" si="109"/>
        <v>0</v>
      </c>
      <c r="BE117" s="18">
        <f t="shared" si="110"/>
        <v>0</v>
      </c>
      <c r="BF117" s="25"/>
      <c r="BG117" s="41" t="s">
        <v>255</v>
      </c>
      <c r="BH117" s="42"/>
      <c r="BI117" s="42"/>
      <c r="BJ117" s="42"/>
      <c r="BK117" s="42"/>
      <c r="BL117" s="42"/>
      <c r="BM117" s="42"/>
      <c r="BN117" s="26"/>
      <c r="BO117" s="26"/>
      <c r="BP117" s="42"/>
      <c r="BQ117" s="42"/>
      <c r="BR117" s="26"/>
      <c r="BS117" s="26"/>
      <c r="BT117" s="27"/>
      <c r="BU117" s="18">
        <f t="shared" si="171"/>
        <v>0</v>
      </c>
      <c r="BV117" s="25"/>
      <c r="BW117" s="41" t="s">
        <v>255</v>
      </c>
      <c r="CB117" s="18">
        <f t="shared" si="115"/>
        <v>0</v>
      </c>
      <c r="CC117" s="18">
        <f t="shared" si="116"/>
        <v>0</v>
      </c>
      <c r="CD117" s="323"/>
      <c r="CE117" s="323"/>
      <c r="CH117" s="323"/>
      <c r="CI117" s="323"/>
      <c r="CJ117" s="18">
        <f t="shared" si="118"/>
        <v>0</v>
      </c>
      <c r="CK117" s="18">
        <f t="shared" si="119"/>
        <v>0</v>
      </c>
      <c r="CL117" s="323"/>
      <c r="CM117" s="41" t="s">
        <v>255</v>
      </c>
      <c r="CR117" s="18">
        <f>$E117</f>
        <v>0</v>
      </c>
      <c r="CS117" s="18">
        <f t="shared" si="121"/>
        <v>0</v>
      </c>
      <c r="CT117" s="323"/>
      <c r="CU117" s="323"/>
      <c r="CX117" s="323"/>
      <c r="CY117" s="323"/>
      <c r="DB117" s="323"/>
      <c r="DC117" s="41" t="s">
        <v>255</v>
      </c>
      <c r="DH117" s="18">
        <f>$E117</f>
        <v>0</v>
      </c>
      <c r="DI117" s="18">
        <f t="shared" si="124"/>
        <v>0</v>
      </c>
      <c r="DJ117" s="323"/>
      <c r="DK117" s="323"/>
      <c r="DN117" s="323"/>
      <c r="DO117" s="323"/>
      <c r="DP117" s="16">
        <f t="shared" si="126"/>
        <v>0</v>
      </c>
      <c r="DQ117" s="16">
        <f t="shared" si="127"/>
        <v>0</v>
      </c>
      <c r="DR117" s="323"/>
      <c r="DS117" s="41" t="s">
        <v>255</v>
      </c>
      <c r="DX117" s="18">
        <f>$E117</f>
        <v>0</v>
      </c>
      <c r="DY117" s="18">
        <f t="shared" si="129"/>
        <v>0</v>
      </c>
      <c r="DZ117" s="323"/>
      <c r="EA117" s="323"/>
      <c r="ED117" s="323"/>
      <c r="EE117" s="323"/>
      <c r="EF117" s="16">
        <f t="shared" si="131"/>
        <v>0</v>
      </c>
      <c r="EG117" s="16">
        <f t="shared" si="132"/>
        <v>0</v>
      </c>
      <c r="EH117" s="323"/>
    </row>
    <row r="118" spans="1:138" s="41" customFormat="1" ht="14" hidden="1" customHeight="1" outlineLevel="1" x14ac:dyDescent="0.15">
      <c r="B118" s="41" t="s">
        <v>183</v>
      </c>
      <c r="C118" s="42"/>
      <c r="D118" s="42"/>
      <c r="E118" s="42"/>
      <c r="F118" s="26"/>
      <c r="G118" s="42"/>
      <c r="H118" s="26"/>
      <c r="I118" s="18">
        <f t="shared" si="104"/>
        <v>0</v>
      </c>
      <c r="J118" s="25"/>
      <c r="K118" s="41" t="s">
        <v>183</v>
      </c>
      <c r="L118" s="42"/>
      <c r="M118" s="42"/>
      <c r="N118" s="42"/>
      <c r="O118" s="42"/>
      <c r="P118" s="42"/>
      <c r="Q118" s="42"/>
      <c r="R118" s="26"/>
      <c r="S118" s="26"/>
      <c r="T118" s="42"/>
      <c r="U118" s="42"/>
      <c r="V118" s="26"/>
      <c r="W118" s="26"/>
      <c r="X118" s="42"/>
      <c r="Y118" s="42"/>
      <c r="Z118" s="25"/>
      <c r="AA118" s="41" t="s">
        <v>183</v>
      </c>
      <c r="AB118" s="42"/>
      <c r="AC118" s="42"/>
      <c r="AD118" s="42"/>
      <c r="AE118" s="42"/>
      <c r="AF118" s="42"/>
      <c r="AG118" s="42"/>
      <c r="AH118" s="26"/>
      <c r="AI118" s="26"/>
      <c r="AJ118" s="42"/>
      <c r="AK118" s="42"/>
      <c r="AL118" s="26"/>
      <c r="AM118" s="26"/>
      <c r="AN118" s="27"/>
      <c r="AO118" s="18">
        <f t="shared" si="170"/>
        <v>0</v>
      </c>
      <c r="AP118" s="25"/>
      <c r="AR118" s="42">
        <f t="shared" si="90"/>
        <v>0</v>
      </c>
      <c r="AS118" s="42">
        <f t="shared" si="91"/>
        <v>0</v>
      </c>
      <c r="AT118" s="42">
        <f t="shared" si="85"/>
        <v>0</v>
      </c>
      <c r="AU118" s="42">
        <f t="shared" si="92"/>
        <v>0</v>
      </c>
      <c r="AV118" s="42">
        <f t="shared" si="86"/>
        <v>0</v>
      </c>
      <c r="AW118" s="42">
        <f t="shared" si="87"/>
        <v>0</v>
      </c>
      <c r="AX118" s="26"/>
      <c r="AY118" s="26"/>
      <c r="AZ118" s="42">
        <f t="shared" si="88"/>
        <v>0</v>
      </c>
      <c r="BA118" s="42">
        <f t="shared" si="89"/>
        <v>0</v>
      </c>
      <c r="BB118" s="26"/>
      <c r="BC118" s="26"/>
      <c r="BD118" s="18">
        <f t="shared" si="109"/>
        <v>0</v>
      </c>
      <c r="BE118" s="18">
        <f t="shared" si="110"/>
        <v>0</v>
      </c>
      <c r="BF118" s="25"/>
      <c r="BG118" s="41" t="s">
        <v>183</v>
      </c>
      <c r="BH118" s="42"/>
      <c r="BI118" s="42"/>
      <c r="BJ118" s="42"/>
      <c r="BK118" s="42"/>
      <c r="BL118" s="42"/>
      <c r="BM118" s="42"/>
      <c r="BN118" s="26"/>
      <c r="BO118" s="26"/>
      <c r="BP118" s="42"/>
      <c r="BQ118" s="42"/>
      <c r="BR118" s="26"/>
      <c r="BS118" s="26"/>
      <c r="BT118" s="27"/>
      <c r="BU118" s="18">
        <f t="shared" si="171"/>
        <v>0</v>
      </c>
      <c r="BV118" s="25"/>
      <c r="BW118" s="41" t="s">
        <v>183</v>
      </c>
      <c r="CB118" s="18">
        <f t="shared" si="115"/>
        <v>0</v>
      </c>
      <c r="CC118" s="18">
        <f t="shared" si="116"/>
        <v>0</v>
      </c>
      <c r="CD118" s="323"/>
      <c r="CE118" s="323"/>
      <c r="CH118" s="323"/>
      <c r="CI118" s="323"/>
      <c r="CJ118" s="18">
        <f t="shared" si="118"/>
        <v>0</v>
      </c>
      <c r="CK118" s="18">
        <f t="shared" si="119"/>
        <v>0</v>
      </c>
      <c r="CL118" s="323"/>
      <c r="CM118" s="41" t="s">
        <v>183</v>
      </c>
      <c r="CR118" s="18">
        <f>$E118</f>
        <v>0</v>
      </c>
      <c r="CS118" s="18">
        <f t="shared" si="121"/>
        <v>0</v>
      </c>
      <c r="CT118" s="323"/>
      <c r="CU118" s="323"/>
      <c r="CX118" s="323"/>
      <c r="CY118" s="323"/>
      <c r="DB118" s="323"/>
      <c r="DC118" s="41" t="s">
        <v>183</v>
      </c>
      <c r="DH118" s="18">
        <f>$E118</f>
        <v>0</v>
      </c>
      <c r="DI118" s="18">
        <f t="shared" si="124"/>
        <v>0</v>
      </c>
      <c r="DJ118" s="323"/>
      <c r="DK118" s="323"/>
      <c r="DN118" s="323"/>
      <c r="DO118" s="323"/>
      <c r="DP118" s="16">
        <f t="shared" si="126"/>
        <v>0</v>
      </c>
      <c r="DQ118" s="16">
        <f t="shared" si="127"/>
        <v>0</v>
      </c>
      <c r="DR118" s="323"/>
      <c r="DS118" s="41" t="s">
        <v>183</v>
      </c>
      <c r="DX118" s="18">
        <f>$E118</f>
        <v>0</v>
      </c>
      <c r="DY118" s="18">
        <f t="shared" si="129"/>
        <v>0</v>
      </c>
      <c r="DZ118" s="323"/>
      <c r="EA118" s="323"/>
      <c r="ED118" s="323"/>
      <c r="EE118" s="323"/>
      <c r="EF118" s="16">
        <f t="shared" si="131"/>
        <v>0</v>
      </c>
      <c r="EG118" s="16">
        <f t="shared" si="132"/>
        <v>0</v>
      </c>
      <c r="EH118" s="323"/>
    </row>
    <row r="119" spans="1:138" s="41" customFormat="1" ht="14" hidden="1" customHeight="1" outlineLevel="1" x14ac:dyDescent="0.15">
      <c r="B119" s="41" t="s">
        <v>184</v>
      </c>
      <c r="C119" s="42"/>
      <c r="D119" s="42"/>
      <c r="E119" s="42"/>
      <c r="F119" s="26"/>
      <c r="G119" s="42"/>
      <c r="H119" s="26"/>
      <c r="I119" s="18">
        <f t="shared" si="104"/>
        <v>0</v>
      </c>
      <c r="J119" s="25"/>
      <c r="K119" s="41" t="s">
        <v>184</v>
      </c>
      <c r="L119" s="42"/>
      <c r="M119" s="42"/>
      <c r="N119" s="42"/>
      <c r="O119" s="42"/>
      <c r="P119" s="42"/>
      <c r="Q119" s="42"/>
      <c r="R119" s="26"/>
      <c r="S119" s="26"/>
      <c r="T119" s="42"/>
      <c r="U119" s="42"/>
      <c r="V119" s="26"/>
      <c r="W119" s="26"/>
      <c r="X119" s="42"/>
      <c r="Y119" s="42"/>
      <c r="Z119" s="25"/>
      <c r="AA119" s="41" t="s">
        <v>184</v>
      </c>
      <c r="AB119" s="42"/>
      <c r="AC119" s="42"/>
      <c r="AD119" s="42"/>
      <c r="AE119" s="42"/>
      <c r="AF119" s="42"/>
      <c r="AG119" s="42"/>
      <c r="AH119" s="26"/>
      <c r="AI119" s="26"/>
      <c r="AJ119" s="42"/>
      <c r="AK119" s="42"/>
      <c r="AL119" s="26"/>
      <c r="AM119" s="26"/>
      <c r="AN119" s="27"/>
      <c r="AO119" s="18">
        <f t="shared" si="170"/>
        <v>0</v>
      </c>
      <c r="AP119" s="25"/>
      <c r="AR119" s="42">
        <f t="shared" si="90"/>
        <v>0</v>
      </c>
      <c r="AS119" s="42">
        <f t="shared" si="91"/>
        <v>0</v>
      </c>
      <c r="AT119" s="42">
        <f t="shared" si="85"/>
        <v>0</v>
      </c>
      <c r="AU119" s="42">
        <f t="shared" si="92"/>
        <v>0</v>
      </c>
      <c r="AV119" s="42">
        <f t="shared" si="86"/>
        <v>0</v>
      </c>
      <c r="AW119" s="42">
        <f t="shared" si="87"/>
        <v>0</v>
      </c>
      <c r="AX119" s="26"/>
      <c r="AY119" s="26"/>
      <c r="AZ119" s="42">
        <f t="shared" si="88"/>
        <v>0</v>
      </c>
      <c r="BA119" s="42">
        <f t="shared" si="89"/>
        <v>0</v>
      </c>
      <c r="BB119" s="26"/>
      <c r="BC119" s="26"/>
      <c r="BD119" s="18">
        <f t="shared" si="109"/>
        <v>0</v>
      </c>
      <c r="BE119" s="18">
        <f t="shared" si="110"/>
        <v>0</v>
      </c>
      <c r="BF119" s="25"/>
      <c r="BG119" s="41" t="s">
        <v>184</v>
      </c>
      <c r="BH119" s="42"/>
      <c r="BI119" s="42"/>
      <c r="BJ119" s="42"/>
      <c r="BK119" s="42"/>
      <c r="BL119" s="42"/>
      <c r="BM119" s="42"/>
      <c r="BN119" s="26"/>
      <c r="BO119" s="26"/>
      <c r="BP119" s="42"/>
      <c r="BQ119" s="42"/>
      <c r="BR119" s="26"/>
      <c r="BS119" s="26"/>
      <c r="BT119" s="27"/>
      <c r="BU119" s="18">
        <f t="shared" si="171"/>
        <v>0</v>
      </c>
      <c r="BV119" s="25"/>
      <c r="BW119" s="41" t="s">
        <v>184</v>
      </c>
      <c r="CB119" s="18">
        <f t="shared" si="115"/>
        <v>0</v>
      </c>
      <c r="CC119" s="18">
        <f t="shared" si="116"/>
        <v>0</v>
      </c>
      <c r="CD119" s="323"/>
      <c r="CE119" s="323"/>
      <c r="CH119" s="323"/>
      <c r="CI119" s="323"/>
      <c r="CJ119" s="18">
        <f t="shared" si="118"/>
        <v>0</v>
      </c>
      <c r="CK119" s="18">
        <f t="shared" si="119"/>
        <v>0</v>
      </c>
      <c r="CL119" s="323"/>
      <c r="CM119" s="41" t="s">
        <v>184</v>
      </c>
      <c r="CR119" s="18">
        <f>$E119</f>
        <v>0</v>
      </c>
      <c r="CS119" s="18">
        <f t="shared" si="121"/>
        <v>0</v>
      </c>
      <c r="CT119" s="323"/>
      <c r="CU119" s="323"/>
      <c r="CX119" s="323"/>
      <c r="CY119" s="323"/>
      <c r="DB119" s="323"/>
      <c r="DC119" s="41" t="s">
        <v>184</v>
      </c>
      <c r="DH119" s="18">
        <f>$E119</f>
        <v>0</v>
      </c>
      <c r="DI119" s="18">
        <f t="shared" si="124"/>
        <v>0</v>
      </c>
      <c r="DJ119" s="323"/>
      <c r="DK119" s="323"/>
      <c r="DN119" s="323"/>
      <c r="DO119" s="323"/>
      <c r="DP119" s="16">
        <f t="shared" si="126"/>
        <v>0</v>
      </c>
      <c r="DQ119" s="16">
        <f t="shared" si="127"/>
        <v>0</v>
      </c>
      <c r="DR119" s="323"/>
      <c r="DS119" s="41" t="s">
        <v>184</v>
      </c>
      <c r="DX119" s="18">
        <f>$E119</f>
        <v>0</v>
      </c>
      <c r="DY119" s="18">
        <f t="shared" si="129"/>
        <v>0</v>
      </c>
      <c r="DZ119" s="323"/>
      <c r="EA119" s="323"/>
      <c r="ED119" s="323"/>
      <c r="EE119" s="323"/>
      <c r="EF119" s="16">
        <f t="shared" si="131"/>
        <v>0</v>
      </c>
      <c r="EG119" s="16">
        <f t="shared" si="132"/>
        <v>0</v>
      </c>
      <c r="EH119" s="323"/>
    </row>
    <row r="120" spans="1:138" s="41" customFormat="1" ht="14" hidden="1" customHeight="1" outlineLevel="1" x14ac:dyDescent="0.15">
      <c r="B120" s="41" t="s">
        <v>224</v>
      </c>
      <c r="C120" s="42"/>
      <c r="D120" s="42"/>
      <c r="E120" s="42"/>
      <c r="F120" s="26"/>
      <c r="G120" s="42"/>
      <c r="H120" s="26"/>
      <c r="I120" s="18">
        <f t="shared" si="104"/>
        <v>0</v>
      </c>
      <c r="J120" s="25"/>
      <c r="K120" s="41" t="s">
        <v>224</v>
      </c>
      <c r="L120" s="42"/>
      <c r="M120" s="42"/>
      <c r="N120" s="42"/>
      <c r="O120" s="42"/>
      <c r="P120" s="42"/>
      <c r="Q120" s="42"/>
      <c r="R120" s="26"/>
      <c r="S120" s="26"/>
      <c r="T120" s="42"/>
      <c r="U120" s="42"/>
      <c r="V120" s="26"/>
      <c r="W120" s="26"/>
      <c r="X120" s="42"/>
      <c r="Y120" s="42"/>
      <c r="Z120" s="25"/>
      <c r="AA120" s="41" t="s">
        <v>224</v>
      </c>
      <c r="AB120" s="42"/>
      <c r="AC120" s="42"/>
      <c r="AD120" s="42"/>
      <c r="AE120" s="42"/>
      <c r="AF120" s="42"/>
      <c r="AG120" s="42"/>
      <c r="AH120" s="26"/>
      <c r="AI120" s="26"/>
      <c r="AJ120" s="42"/>
      <c r="AK120" s="42"/>
      <c r="AL120" s="26"/>
      <c r="AM120" s="26"/>
      <c r="AN120" s="27"/>
      <c r="AO120" s="18">
        <f t="shared" si="170"/>
        <v>0</v>
      </c>
      <c r="AP120" s="25"/>
      <c r="AR120" s="42">
        <f t="shared" si="90"/>
        <v>0</v>
      </c>
      <c r="AS120" s="42">
        <f t="shared" si="91"/>
        <v>0</v>
      </c>
      <c r="AT120" s="42">
        <f t="shared" si="85"/>
        <v>0</v>
      </c>
      <c r="AU120" s="42">
        <f t="shared" si="92"/>
        <v>0</v>
      </c>
      <c r="AV120" s="42">
        <f t="shared" si="86"/>
        <v>0</v>
      </c>
      <c r="AW120" s="42">
        <f t="shared" si="87"/>
        <v>0</v>
      </c>
      <c r="AX120" s="26"/>
      <c r="AY120" s="26"/>
      <c r="AZ120" s="42">
        <f t="shared" si="88"/>
        <v>0</v>
      </c>
      <c r="BA120" s="42">
        <f t="shared" si="89"/>
        <v>0</v>
      </c>
      <c r="BB120" s="26"/>
      <c r="BC120" s="26"/>
      <c r="BD120" s="18">
        <f t="shared" si="109"/>
        <v>0</v>
      </c>
      <c r="BE120" s="18">
        <f t="shared" si="110"/>
        <v>0</v>
      </c>
      <c r="BF120" s="25"/>
      <c r="BG120" s="41" t="s">
        <v>224</v>
      </c>
      <c r="BH120" s="42"/>
      <c r="BI120" s="42"/>
      <c r="BJ120" s="42"/>
      <c r="BK120" s="42"/>
      <c r="BL120" s="42"/>
      <c r="BM120" s="42"/>
      <c r="BN120" s="26"/>
      <c r="BO120" s="26"/>
      <c r="BP120" s="42"/>
      <c r="BQ120" s="42"/>
      <c r="BR120" s="26"/>
      <c r="BS120" s="26"/>
      <c r="BT120" s="27"/>
      <c r="BU120" s="18">
        <f t="shared" si="171"/>
        <v>0</v>
      </c>
      <c r="BV120" s="25"/>
      <c r="BW120" s="41" t="s">
        <v>224</v>
      </c>
      <c r="CB120" s="18">
        <f t="shared" si="115"/>
        <v>0</v>
      </c>
      <c r="CC120" s="18">
        <f t="shared" si="116"/>
        <v>0</v>
      </c>
      <c r="CD120" s="323"/>
      <c r="CE120" s="323"/>
      <c r="CH120" s="323"/>
      <c r="CI120" s="323"/>
      <c r="CJ120" s="18">
        <f t="shared" si="118"/>
        <v>0</v>
      </c>
      <c r="CK120" s="18">
        <f t="shared" si="119"/>
        <v>0</v>
      </c>
      <c r="CL120" s="323"/>
      <c r="CM120" s="41" t="s">
        <v>224</v>
      </c>
      <c r="CR120" s="18">
        <f>$E120</f>
        <v>0</v>
      </c>
      <c r="CS120" s="18">
        <f t="shared" si="121"/>
        <v>0</v>
      </c>
      <c r="CT120" s="323"/>
      <c r="CU120" s="323"/>
      <c r="CX120" s="323"/>
      <c r="CY120" s="323"/>
      <c r="DB120" s="323"/>
      <c r="DC120" s="41" t="s">
        <v>224</v>
      </c>
      <c r="DH120" s="18">
        <f>$E120</f>
        <v>0</v>
      </c>
      <c r="DI120" s="18">
        <f t="shared" si="124"/>
        <v>0</v>
      </c>
      <c r="DJ120" s="323"/>
      <c r="DK120" s="323"/>
      <c r="DN120" s="323"/>
      <c r="DO120" s="323"/>
      <c r="DP120" s="16">
        <f t="shared" si="126"/>
        <v>0</v>
      </c>
      <c r="DQ120" s="16">
        <f t="shared" si="127"/>
        <v>0</v>
      </c>
      <c r="DR120" s="323"/>
      <c r="DS120" s="41" t="s">
        <v>224</v>
      </c>
      <c r="DX120" s="18">
        <f>$E120</f>
        <v>0</v>
      </c>
      <c r="DY120" s="18">
        <f t="shared" si="129"/>
        <v>0</v>
      </c>
      <c r="DZ120" s="323"/>
      <c r="EA120" s="323"/>
      <c r="ED120" s="323"/>
      <c r="EE120" s="323"/>
      <c r="EF120" s="16">
        <f t="shared" si="131"/>
        <v>0</v>
      </c>
      <c r="EG120" s="16">
        <f t="shared" si="132"/>
        <v>0</v>
      </c>
      <c r="EH120" s="323"/>
    </row>
    <row r="121" spans="1:138" collapsed="1" x14ac:dyDescent="0.15">
      <c r="A121" s="3" t="s">
        <v>318</v>
      </c>
      <c r="C121" s="18">
        <f>SUM(C112:C120)</f>
        <v>0</v>
      </c>
      <c r="D121" s="18">
        <f>SUM(D112:D120)</f>
        <v>59024</v>
      </c>
      <c r="E121" s="18">
        <f>SUM(E112:E120)</f>
        <v>2807</v>
      </c>
      <c r="F121" s="17"/>
      <c r="G121" s="18">
        <f>SUM(G112:G120)</f>
        <v>10403</v>
      </c>
      <c r="H121" s="17"/>
      <c r="I121" s="18">
        <f t="shared" si="104"/>
        <v>72234</v>
      </c>
      <c r="J121" s="16"/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7"/>
      <c r="S121" s="17"/>
      <c r="T121" s="18">
        <f>SUM(T112:T120)</f>
        <v>10403</v>
      </c>
      <c r="U121" s="18">
        <f>SUM(U112:U120)</f>
        <v>10403</v>
      </c>
      <c r="V121" s="17"/>
      <c r="W121" s="17"/>
      <c r="X121" s="18">
        <f>SUM(L121,N121,P121,T121)</f>
        <v>10403</v>
      </c>
      <c r="Y121" s="18">
        <f>SUM(M121,O121,Q121,U121)</f>
        <v>10403</v>
      </c>
      <c r="Z121" s="16"/>
      <c r="AB121" s="18">
        <v>0</v>
      </c>
      <c r="AC121" s="18">
        <v>0</v>
      </c>
      <c r="AD121" s="18">
        <v>0</v>
      </c>
      <c r="AE121" s="18">
        <v>0</v>
      </c>
      <c r="AF121" s="18">
        <v>0</v>
      </c>
      <c r="AG121" s="18">
        <v>0</v>
      </c>
      <c r="AH121" s="17"/>
      <c r="AI121" s="17"/>
      <c r="AJ121" s="18">
        <f>SUM(AJ112:AJ120)</f>
        <v>10403</v>
      </c>
      <c r="AK121" s="18">
        <v>10403</v>
      </c>
      <c r="AL121" s="17"/>
      <c r="AM121" s="17"/>
      <c r="AN121" s="18">
        <f>SUM(AB121,AD121,AF121,AJ121)</f>
        <v>10403</v>
      </c>
      <c r="AO121" s="18">
        <f>SUM(AC121,AE121,AG121,AK121)</f>
        <v>10403</v>
      </c>
      <c r="AP121" s="16"/>
      <c r="AR121" s="18">
        <v>0</v>
      </c>
      <c r="AS121" s="18">
        <v>0</v>
      </c>
      <c r="AT121" s="18">
        <v>0</v>
      </c>
      <c r="AU121" s="18">
        <v>0</v>
      </c>
      <c r="AV121" s="18">
        <v>0</v>
      </c>
      <c r="AW121" s="18">
        <v>0</v>
      </c>
      <c r="AX121" s="17"/>
      <c r="AY121" s="17"/>
      <c r="AZ121" s="18">
        <v>10403</v>
      </c>
      <c r="BA121" s="18">
        <v>10403</v>
      </c>
      <c r="BB121" s="17"/>
      <c r="BC121" s="17"/>
      <c r="BD121" s="18">
        <f t="shared" si="109"/>
        <v>10403</v>
      </c>
      <c r="BE121" s="18">
        <f t="shared" si="110"/>
        <v>10403</v>
      </c>
      <c r="BF121" s="16"/>
      <c r="BH121" s="18">
        <v>0</v>
      </c>
      <c r="BI121" s="18">
        <v>0</v>
      </c>
      <c r="BJ121" s="18">
        <v>0</v>
      </c>
      <c r="BK121" s="18">
        <v>0</v>
      </c>
      <c r="BL121" s="18">
        <v>0</v>
      </c>
      <c r="BM121" s="18">
        <v>0</v>
      </c>
      <c r="BN121" s="17"/>
      <c r="BO121" s="17"/>
      <c r="BP121" s="18">
        <f>SUM(BP112:BP120)</f>
        <v>10403</v>
      </c>
      <c r="BQ121" s="18">
        <v>10403</v>
      </c>
      <c r="BR121" s="17"/>
      <c r="BS121" s="17"/>
      <c r="BT121" s="18">
        <f>SUM(BH121,BJ121,BL121,BP121)</f>
        <v>10403</v>
      </c>
      <c r="BU121" s="18">
        <f>SUM(BI121,BK121,BM121,BQ121)</f>
        <v>10403</v>
      </c>
      <c r="BV121" s="16"/>
      <c r="BX121" s="18">
        <v>0</v>
      </c>
      <c r="BY121" s="18">
        <v>0</v>
      </c>
      <c r="BZ121" s="18">
        <v>0</v>
      </c>
      <c r="CA121" s="18">
        <v>0</v>
      </c>
      <c r="CB121" s="18">
        <f t="shared" si="115"/>
        <v>2807</v>
      </c>
      <c r="CC121" s="18">
        <f t="shared" si="116"/>
        <v>2807</v>
      </c>
      <c r="CD121" s="13"/>
      <c r="CE121" s="13"/>
      <c r="CF121" s="18">
        <f>SUM(CF112:CF120)</f>
        <v>10403</v>
      </c>
      <c r="CG121" s="18">
        <f>SUM(CG112:CG120)</f>
        <v>10403</v>
      </c>
      <c r="CH121" s="13"/>
      <c r="CI121" s="13"/>
      <c r="CJ121" s="18">
        <f t="shared" si="118"/>
        <v>13210</v>
      </c>
      <c r="CK121" s="18">
        <f t="shared" si="119"/>
        <v>13210</v>
      </c>
      <c r="CL121" s="13"/>
      <c r="CN121" s="18">
        <v>0</v>
      </c>
      <c r="CO121" s="18">
        <v>0</v>
      </c>
      <c r="CP121" s="18">
        <v>0</v>
      </c>
      <c r="CQ121" s="18">
        <v>0</v>
      </c>
      <c r="CR121" s="18">
        <f>$E121</f>
        <v>2807</v>
      </c>
      <c r="CS121" s="18">
        <f t="shared" si="121"/>
        <v>2807</v>
      </c>
      <c r="CT121" s="13"/>
      <c r="CU121" s="13"/>
      <c r="CV121" s="18">
        <f>SUM(CV112:CV120)</f>
        <v>10403</v>
      </c>
      <c r="CW121" s="18">
        <f>SUM(CW112:CW120)</f>
        <v>10403</v>
      </c>
      <c r="CX121" s="13"/>
      <c r="CY121" s="13"/>
      <c r="CZ121" s="18">
        <f>SUM(CN121,CP121,CR121,CV121)</f>
        <v>13210</v>
      </c>
      <c r="DA121" s="18">
        <f>SUM(CO121,CQ121,CS121,CW121)</f>
        <v>13210</v>
      </c>
      <c r="DB121" s="13"/>
      <c r="DD121" s="18">
        <v>0</v>
      </c>
      <c r="DE121" s="18">
        <v>0</v>
      </c>
      <c r="DF121" s="18">
        <v>0</v>
      </c>
      <c r="DG121" s="18">
        <v>0</v>
      </c>
      <c r="DH121" s="18">
        <f>$E121</f>
        <v>2807</v>
      </c>
      <c r="DI121" s="18">
        <f t="shared" si="124"/>
        <v>2807</v>
      </c>
      <c r="DJ121" s="13"/>
      <c r="DK121" s="13"/>
      <c r="DL121" s="18">
        <f>SUM(DL112:DL120)</f>
        <v>10403</v>
      </c>
      <c r="DM121" s="18">
        <f>SUM(DM112:DM120)</f>
        <v>10403</v>
      </c>
      <c r="DN121" s="13"/>
      <c r="DO121" s="13"/>
      <c r="DP121" s="16">
        <f t="shared" si="126"/>
        <v>13210</v>
      </c>
      <c r="DQ121" s="16">
        <f t="shared" si="127"/>
        <v>13210</v>
      </c>
      <c r="DR121" s="13"/>
      <c r="DT121" s="18">
        <v>0</v>
      </c>
      <c r="DU121" s="18">
        <v>0</v>
      </c>
      <c r="DV121" s="18">
        <v>0</v>
      </c>
      <c r="DW121" s="18">
        <v>0</v>
      </c>
      <c r="DX121" s="18">
        <f>$E121</f>
        <v>2807</v>
      </c>
      <c r="DY121" s="18">
        <f t="shared" si="129"/>
        <v>2807</v>
      </c>
      <c r="DZ121" s="13"/>
      <c r="EA121" s="13"/>
      <c r="EB121" s="18">
        <f>SUM(EB112:EB120)</f>
        <v>10403</v>
      </c>
      <c r="EC121" s="18">
        <f>SUM(EC112:EC120)</f>
        <v>10403</v>
      </c>
      <c r="ED121" s="13"/>
      <c r="EE121" s="13"/>
      <c r="EF121" s="16">
        <f t="shared" si="131"/>
        <v>13210</v>
      </c>
      <c r="EG121" s="16">
        <f t="shared" si="132"/>
        <v>13210</v>
      </c>
      <c r="EH121" s="13"/>
    </row>
    <row r="122" spans="1:138" x14ac:dyDescent="0.15">
      <c r="C122" s="18"/>
      <c r="D122" s="18"/>
      <c r="E122" s="18"/>
      <c r="F122" s="17"/>
      <c r="G122" s="18"/>
      <c r="H122" s="17"/>
      <c r="I122" s="18"/>
      <c r="J122" s="16"/>
      <c r="L122" s="18"/>
      <c r="M122" s="18"/>
      <c r="N122" s="18"/>
      <c r="O122" s="18"/>
      <c r="P122" s="18"/>
      <c r="Q122" s="18"/>
      <c r="R122" s="17"/>
      <c r="S122" s="17"/>
      <c r="T122" s="18"/>
      <c r="U122" s="18"/>
      <c r="V122" s="17"/>
      <c r="W122" s="17"/>
      <c r="X122" s="18"/>
      <c r="Y122" s="18"/>
      <c r="Z122" s="16"/>
      <c r="AB122" s="18"/>
      <c r="AC122" s="18"/>
      <c r="AD122" s="18"/>
      <c r="AE122" s="18"/>
      <c r="AF122" s="18"/>
      <c r="AG122" s="18"/>
      <c r="AH122" s="17"/>
      <c r="AI122" s="17"/>
      <c r="AJ122" s="18"/>
      <c r="AK122" s="18"/>
      <c r="AL122" s="17"/>
      <c r="AM122" s="17"/>
      <c r="AN122" s="18"/>
      <c r="AO122" s="18"/>
      <c r="AP122" s="16"/>
      <c r="AR122" s="18">
        <f t="shared" si="90"/>
        <v>0</v>
      </c>
      <c r="AS122" s="18">
        <f t="shared" si="91"/>
        <v>0</v>
      </c>
      <c r="AT122" s="18">
        <f t="shared" si="85"/>
        <v>0</v>
      </c>
      <c r="AU122" s="18">
        <f t="shared" si="92"/>
        <v>0</v>
      </c>
      <c r="AV122" s="18">
        <f t="shared" si="86"/>
        <v>0</v>
      </c>
      <c r="AW122" s="18">
        <f t="shared" si="87"/>
        <v>0</v>
      </c>
      <c r="AX122" s="17"/>
      <c r="AY122" s="17"/>
      <c r="AZ122" s="18">
        <f t="shared" si="88"/>
        <v>0</v>
      </c>
      <c r="BA122" s="18">
        <f t="shared" si="89"/>
        <v>0</v>
      </c>
      <c r="BB122" s="17"/>
      <c r="BC122" s="17"/>
      <c r="BD122" s="18">
        <f t="shared" si="109"/>
        <v>0</v>
      </c>
      <c r="BE122" s="18">
        <f t="shared" si="110"/>
        <v>0</v>
      </c>
      <c r="BF122" s="16"/>
      <c r="BH122" s="18"/>
      <c r="BI122" s="18"/>
      <c r="BJ122" s="18"/>
      <c r="BK122" s="18"/>
      <c r="BL122" s="18"/>
      <c r="BM122" s="18"/>
      <c r="BN122" s="17"/>
      <c r="BO122" s="17"/>
      <c r="BP122" s="18"/>
      <c r="BQ122" s="18"/>
      <c r="BR122" s="17"/>
      <c r="BS122" s="17"/>
      <c r="BT122" s="18"/>
      <c r="BU122" s="18"/>
      <c r="BV122" s="16"/>
      <c r="CB122" s="18">
        <f t="shared" si="115"/>
        <v>0</v>
      </c>
      <c r="CD122" s="13"/>
      <c r="CE122" s="13"/>
      <c r="CH122" s="13"/>
      <c r="CI122" s="13"/>
      <c r="CJ122" s="18">
        <f t="shared" si="118"/>
        <v>0</v>
      </c>
      <c r="CK122" s="18">
        <f t="shared" si="119"/>
        <v>0</v>
      </c>
      <c r="CL122" s="13"/>
      <c r="CR122" s="18">
        <f>$E122</f>
        <v>0</v>
      </c>
      <c r="CT122" s="13"/>
      <c r="CU122" s="13"/>
      <c r="CX122" s="13"/>
      <c r="CY122" s="13"/>
      <c r="DB122" s="13"/>
      <c r="DH122" s="18">
        <f>$E122</f>
        <v>0</v>
      </c>
      <c r="DJ122" s="13"/>
      <c r="DK122" s="13"/>
      <c r="DN122" s="13"/>
      <c r="DO122" s="13"/>
      <c r="DP122" s="16"/>
      <c r="DQ122" s="16"/>
      <c r="DR122" s="13"/>
      <c r="DX122" s="18">
        <f>$E122</f>
        <v>0</v>
      </c>
      <c r="DZ122" s="13"/>
      <c r="EA122" s="13"/>
      <c r="ED122" s="13"/>
      <c r="EE122" s="13"/>
      <c r="EF122" s="16"/>
      <c r="EG122" s="16"/>
      <c r="EH122" s="13"/>
    </row>
    <row r="123" spans="1:138" ht="15" customHeight="1" x14ac:dyDescent="0.15">
      <c r="A123" s="43" t="s">
        <v>97</v>
      </c>
      <c r="B123" s="43"/>
      <c r="C123" s="44">
        <v>1993353</v>
      </c>
      <c r="D123" s="44">
        <v>1815858</v>
      </c>
      <c r="E123" s="44">
        <v>435600</v>
      </c>
      <c r="F123" s="197"/>
      <c r="G123" s="44">
        <v>163692</v>
      </c>
      <c r="H123" s="197"/>
      <c r="I123" s="18">
        <f t="shared" si="104"/>
        <v>4408503</v>
      </c>
      <c r="J123" s="45"/>
      <c r="K123" s="43" t="s">
        <v>960</v>
      </c>
      <c r="L123" s="44">
        <f>SUM(L21,L33,L53,L63,L75,L86,L92,L99,L101,L106,L111,L121)</f>
        <v>8267.4188461538288</v>
      </c>
      <c r="M123" s="44">
        <f t="shared" ref="M123:Q123" si="172">SUM(M21,M33,M53,M63,M75,M86,M92,M99,M101,M106,M111,M121)</f>
        <v>14794.328461538453</v>
      </c>
      <c r="N123" s="44">
        <f t="shared" si="172"/>
        <v>9653.4907692307133</v>
      </c>
      <c r="O123" s="44">
        <f t="shared" si="172"/>
        <v>17354.750769230763</v>
      </c>
      <c r="P123" s="44">
        <f t="shared" si="172"/>
        <v>6804.1927884615307</v>
      </c>
      <c r="Q123" s="44">
        <f t="shared" si="172"/>
        <v>8441.56538461538</v>
      </c>
      <c r="R123" s="197"/>
      <c r="S123" s="197"/>
      <c r="T123" s="44">
        <f t="shared" ref="T123:U123" si="173">SUM(T21,T33,T53,T63,T75,T86,T92,T99,T101,T106,T111,T121)</f>
        <v>-31754</v>
      </c>
      <c r="U123" s="44">
        <f t="shared" si="173"/>
        <v>-31754</v>
      </c>
      <c r="V123" s="197"/>
      <c r="W123" s="197"/>
      <c r="X123" s="44">
        <f t="shared" ref="X123:Y123" si="174">SUM(X21,X33,X53,X63,X75,X86,X92,X99,X101,X106,X111,X121)</f>
        <v>-7028.8975961539254</v>
      </c>
      <c r="Y123" s="44">
        <f t="shared" si="174"/>
        <v>8836.6446153845882</v>
      </c>
      <c r="Z123" s="45"/>
      <c r="AA123" s="43" t="s">
        <v>986</v>
      </c>
      <c r="AB123" s="44">
        <f>SUM(AB121,AB111,AB106,AB101,AB99,AB92,AB86,AB75,AB63,AB53,AB33,AB21)</f>
        <v>31329.16615384617</v>
      </c>
      <c r="AC123" s="44">
        <f t="shared" ref="AC123:AG123" si="175">SUM(AC121,AC111,AC106,AC101,AC99,AC92,AC86,AC75,AC63,AC53,AC33,AC21)</f>
        <v>36985.821153846118</v>
      </c>
      <c r="AD123" s="44">
        <f t="shared" si="175"/>
        <v>36581.649230769217</v>
      </c>
      <c r="AE123" s="44">
        <f t="shared" si="175"/>
        <v>43186.669230769228</v>
      </c>
      <c r="AF123" s="44">
        <f t="shared" si="175"/>
        <v>12589.575961538461</v>
      </c>
      <c r="AG123" s="44">
        <f t="shared" si="175"/>
        <v>14008.632211538463</v>
      </c>
      <c r="AH123" s="197"/>
      <c r="AI123" s="197"/>
      <c r="AJ123" s="44">
        <f>SUM(AJ121,AJ111,AJ106,AJ101,AJ99,AJ92,AJ86,AJ75,AJ63,AJ53,AJ33,AJ21)</f>
        <v>-31754</v>
      </c>
      <c r="AK123" s="44">
        <f>SUM(AK121,AK111,AK106,AK101,AK99,AK92,AK86,AK75,AK63,AK53,AK33,AK21)</f>
        <v>-31754</v>
      </c>
      <c r="AL123" s="197"/>
      <c r="AM123" s="197"/>
      <c r="AN123" s="18">
        <f>SUM(AB123,AD123,AF123,AJ123)</f>
        <v>48746.391346153847</v>
      </c>
      <c r="AO123" s="18">
        <f>SUM(AC123,AE123,AG123,AK123)</f>
        <v>62427.122596153815</v>
      </c>
      <c r="AP123" s="45"/>
      <c r="AQ123" s="43" t="str">
        <f t="shared" ref="AQ123:AQ129" si="176">AA123</f>
        <v>INCOME IMPACT (REDUCTION)</v>
      </c>
      <c r="AR123" s="44">
        <v>8267.4188461538288</v>
      </c>
      <c r="AS123" s="44">
        <v>14794.328461538453</v>
      </c>
      <c r="AT123" s="44">
        <v>9653.4907692307133</v>
      </c>
      <c r="AU123" s="44">
        <v>17354.750769230763</v>
      </c>
      <c r="AV123" s="44">
        <v>6804.1927884615307</v>
      </c>
      <c r="AW123" s="44">
        <v>8441.56538461538</v>
      </c>
      <c r="AX123" s="197"/>
      <c r="AY123" s="197"/>
      <c r="AZ123" s="44">
        <v>-31754</v>
      </c>
      <c r="BA123" s="44">
        <v>-31754</v>
      </c>
      <c r="BB123" s="197"/>
      <c r="BC123" s="197"/>
      <c r="BD123" s="18">
        <f t="shared" si="109"/>
        <v>-7028.8975961539254</v>
      </c>
      <c r="BE123" s="18">
        <f t="shared" si="110"/>
        <v>8836.6446153845973</v>
      </c>
      <c r="BF123" s="45"/>
      <c r="BG123" s="43" t="s">
        <v>960</v>
      </c>
      <c r="BH123" s="44">
        <f>SUM(BH121,BH111,BH106,BH101,BH99,BH92,BH86,BH75,BH63,BH53,BH33,BH21)</f>
        <v>31329.16615384617</v>
      </c>
      <c r="BI123" s="44">
        <f t="shared" ref="BI123:BM123" si="177">SUM(BI121,BI111,BI106,BI101,BI99,BI92,BI86,BI75,BI63,BI53,BI33,BI21)</f>
        <v>36985.821153846118</v>
      </c>
      <c r="BJ123" s="44">
        <f t="shared" si="177"/>
        <v>36581.649230769217</v>
      </c>
      <c r="BK123" s="44">
        <f t="shared" si="177"/>
        <v>43186.669230769228</v>
      </c>
      <c r="BL123" s="44">
        <f t="shared" si="177"/>
        <v>12589.575961538461</v>
      </c>
      <c r="BM123" s="44">
        <f t="shared" si="177"/>
        <v>14008.632211538463</v>
      </c>
      <c r="BN123" s="197"/>
      <c r="BO123" s="197"/>
      <c r="BP123" s="44">
        <f>SUM(BP121,BP111,BP106,BP101,BP99,BP92,BP86,BP75,BP63,BP53,BP33,BP21)</f>
        <v>-31754</v>
      </c>
      <c r="BQ123" s="44">
        <f>SUM(BQ121,BQ111,BQ106,BQ101,BQ99,BQ92,BQ86,BQ75,BQ63,BQ53,BQ33,BQ21)</f>
        <v>-31754</v>
      </c>
      <c r="BR123" s="197"/>
      <c r="BS123" s="197"/>
      <c r="BT123" s="18">
        <f>SUM(BH123,BJ123,BL123,BP123)</f>
        <v>48746.391346153847</v>
      </c>
      <c r="BU123" s="18">
        <f>SUM(BI123,BK123,BM123,BQ123)</f>
        <v>62427.122596153815</v>
      </c>
      <c r="BV123" s="45"/>
      <c r="BW123" s="43" t="s">
        <v>986</v>
      </c>
      <c r="BX123" s="44">
        <f>SUM(BX21,BX33,BX53,BX63,BX75,BX86,BX92,BX99,BX101,BX106,BX111,BX121)</f>
        <v>-402711.18050000002</v>
      </c>
      <c r="BY123" s="44">
        <f t="shared" ref="BY123:CC123" si="178">SUM(BY21,BY33,BY53,BY63,BY75,BY86,BY92,BY99,BY101,BY106,BY111,BY121)</f>
        <v>-394226.19800000003</v>
      </c>
      <c r="BZ123" s="44">
        <f t="shared" si="178"/>
        <v>-152324.23086538468</v>
      </c>
      <c r="CA123" s="44">
        <f t="shared" si="178"/>
        <v>-142321.43615384615</v>
      </c>
      <c r="CB123" s="46">
        <f t="shared" si="115"/>
        <v>435600</v>
      </c>
      <c r="CC123" s="44">
        <f t="shared" si="178"/>
        <v>435600</v>
      </c>
      <c r="CD123" s="13"/>
      <c r="CE123" s="13"/>
      <c r="CF123" s="44">
        <f t="shared" ref="CF123:CG123" si="179">SUM(CF21,CF33,CF53,CF63,CF75,CF86,CF92,CF99,CF101,CF106,CF111,CF121)</f>
        <v>-31754</v>
      </c>
      <c r="CG123" s="44">
        <f t="shared" si="179"/>
        <v>-31754</v>
      </c>
      <c r="CH123" s="13"/>
      <c r="CI123" s="13"/>
      <c r="CJ123" s="46">
        <f t="shared" si="118"/>
        <v>-151189.4113653847</v>
      </c>
      <c r="CK123" s="46">
        <f t="shared" si="119"/>
        <v>-132701.63415384619</v>
      </c>
      <c r="CL123" s="13"/>
      <c r="CM123" s="43" t="s">
        <v>986</v>
      </c>
      <c r="CN123" s="44">
        <f>SUM(CN21,CN33,CN53,CN63,CN75,CN86,CN92,CN99,CN101,CN106,CN111,CN121)</f>
        <v>-372730.90899999993</v>
      </c>
      <c r="CO123" s="44">
        <f t="shared" ref="CO123:CS123" si="180">SUM(CO21,CO33,CO53,CO63,CO75,CO86,CO92,CO99,CO101,CO106,CO111,CO121)</f>
        <v>-365377.25750000007</v>
      </c>
      <c r="CP123" s="44">
        <f t="shared" si="180"/>
        <v>-116981.02288461536</v>
      </c>
      <c r="CQ123" s="44">
        <f t="shared" si="180"/>
        <v>-108311.93413461541</v>
      </c>
      <c r="CR123" s="46">
        <f>$E123</f>
        <v>435600</v>
      </c>
      <c r="CS123" s="44">
        <f t="shared" ref="CS123:CW123" si="181">SUM(CS21,CS33,CS53,CS63,CS75,CS86,CS92,CS99,CS101,CS106,CS111,CS121)</f>
        <v>435600</v>
      </c>
      <c r="CT123" s="13"/>
      <c r="CU123" s="13"/>
      <c r="CV123" s="44">
        <f t="shared" ref="CV123:CW123" si="182">SUM(CV21,CV33,CV53,CV63,CV75,CV86,CV92,CV99,CV101,CV106,CV111,CV121)</f>
        <v>-31754</v>
      </c>
      <c r="CW123" s="44">
        <f t="shared" si="182"/>
        <v>-31754</v>
      </c>
      <c r="CX123" s="13"/>
      <c r="CY123" s="13"/>
      <c r="CZ123" s="44">
        <f t="shared" ref="CZ123:DA123" si="183">SUM(CZ21,CZ33,CZ53,CZ63,CZ75,CZ86,CZ92,CZ99,CZ101,CZ106,CZ111,CZ121)</f>
        <v>-85865.931884615289</v>
      </c>
      <c r="DA123" s="44">
        <f t="shared" si="183"/>
        <v>-69843.191634615447</v>
      </c>
      <c r="DB123" s="13"/>
      <c r="DC123" s="43" t="s">
        <v>986</v>
      </c>
      <c r="DD123" s="44">
        <f>SUM(DD21,DD33,DD53,DD63,DD75,DD86,DD92,DD99,DD101,DD106,DD111,DD121)</f>
        <v>-242169.283</v>
      </c>
      <c r="DE123" s="44">
        <f t="shared" ref="DE123:DI123" si="184">SUM(DE21,DE33,DE53,DE63,DE75,DE86,DE92,DE99,DE101,DE106,DE111,DE121)</f>
        <v>-234891.38800000004</v>
      </c>
      <c r="DF123" s="44">
        <f t="shared" si="184"/>
        <v>-152324.23086538468</v>
      </c>
      <c r="DG123" s="44">
        <f t="shared" si="184"/>
        <v>-142321.43615384615</v>
      </c>
      <c r="DH123" s="46">
        <f>$E123</f>
        <v>435600</v>
      </c>
      <c r="DI123" s="44">
        <f t="shared" ref="DI123:DM123" si="185">SUM(DI21,DI33,DI53,DI63,DI75,DI86,DI92,DI99,DI101,DI106,DI111,DI121)</f>
        <v>435600</v>
      </c>
      <c r="DJ123" s="44">
        <f t="shared" si="185"/>
        <v>-150000</v>
      </c>
      <c r="DK123" s="44">
        <f t="shared" si="185"/>
        <v>-150000</v>
      </c>
      <c r="DL123" s="44">
        <f t="shared" ref="DL123:DM123" si="186">SUM(DL21,DL33,DL53,DL63,DL75,DL86,DL92,DL99,DL101,DL106,DL111,DL121)</f>
        <v>-31754</v>
      </c>
      <c r="DM123" s="44">
        <f t="shared" si="186"/>
        <v>-31754</v>
      </c>
      <c r="DN123" s="13"/>
      <c r="DO123" s="13"/>
      <c r="DP123" s="70">
        <f t="shared" si="126"/>
        <v>-140647.51386538468</v>
      </c>
      <c r="DQ123" s="70">
        <f t="shared" si="127"/>
        <v>-123366.82415384619</v>
      </c>
      <c r="DR123" s="13"/>
      <c r="DS123" s="43" t="s">
        <v>986</v>
      </c>
      <c r="DT123" s="44">
        <f>SUM(DT21,DT33,DT53,DT63,DT75,DT86,DT92,DT99,DT101,DT106,DT111,DT121)</f>
        <v>-216454.05399999995</v>
      </c>
      <c r="DU123" s="44">
        <f t="shared" ref="DU123:DY123" si="187">SUM(DU21,DU33,DU53,DU63,DU75,DU86,DU92,DU99,DU101,DU106,DU111,DU121)</f>
        <v>-210146.54500000004</v>
      </c>
      <c r="DV123" s="44">
        <f t="shared" si="187"/>
        <v>-116981.02288461536</v>
      </c>
      <c r="DW123" s="44">
        <f t="shared" si="187"/>
        <v>-108311.93413461541</v>
      </c>
      <c r="DX123" s="46">
        <f>$E123</f>
        <v>435600</v>
      </c>
      <c r="DY123" s="44">
        <f t="shared" ref="DY123:EC123" si="188">SUM(DY21,DY33,DY53,DY63,DY75,DY86,DY92,DY99,DY101,DY106,DY111,DY121)</f>
        <v>435600</v>
      </c>
      <c r="DZ123" s="44">
        <f t="shared" si="188"/>
        <v>-150000</v>
      </c>
      <c r="EA123" s="44">
        <f t="shared" si="188"/>
        <v>-150000</v>
      </c>
      <c r="EB123" s="44">
        <f t="shared" si="188"/>
        <v>-31754</v>
      </c>
      <c r="EC123" s="44">
        <f t="shared" si="188"/>
        <v>-31754</v>
      </c>
      <c r="ED123" s="13"/>
      <c r="EE123" s="13"/>
      <c r="EF123" s="70">
        <f t="shared" ref="EF123:EF160" si="189">SUM(DT123,DV123,DX123,EB123,DZ123)</f>
        <v>-79589.076884615293</v>
      </c>
      <c r="EG123" s="70">
        <f t="shared" ref="EG123:EG160" si="190">SUM(DU123,DW123,DY123,EC123,EA123)</f>
        <v>-64612.479134615452</v>
      </c>
      <c r="EH123" s="13"/>
    </row>
    <row r="124" spans="1:138" ht="14" hidden="1" customHeight="1" outlineLevel="1" x14ac:dyDescent="0.15">
      <c r="B124" s="43" t="s">
        <v>319</v>
      </c>
      <c r="C124" s="44">
        <f>SUM(C21,C33,C53,C63,C75,C86,C92,C99,C101,C106,C111,C121)</f>
        <v>1993353</v>
      </c>
      <c r="D124" s="44">
        <f>SUM(D21,D33,D53,D63,D75,D86,D92,D99,D101,D106,D111,D121)</f>
        <v>1815858</v>
      </c>
      <c r="E124" s="44">
        <f>SUM(E21,E33,E53,E63,E75,E86,E92,E99,E101,E106,E111,E121)</f>
        <v>435600</v>
      </c>
      <c r="F124" s="197"/>
      <c r="G124" s="44">
        <f>SUM(G21,G33,G53,G63,G75,G86,G92,G99,G101,G106,G111,G121)</f>
        <v>163692</v>
      </c>
      <c r="H124" s="197"/>
      <c r="I124" s="44">
        <f>SUM(I21,I33,I53,I63,I75,I86,I92,I99,I101,I106,I111,I121)</f>
        <v>4408503</v>
      </c>
      <c r="J124" s="45"/>
      <c r="K124" s="43" t="s">
        <v>319</v>
      </c>
      <c r="L124" s="44">
        <f>SUM(L21,L33,L53,L63,L75,L86,L92,L99,L101,L106,L111,L121)</f>
        <v>8267.4188461538288</v>
      </c>
      <c r="M124" s="44"/>
      <c r="N124" s="44">
        <f>SUM(N21,N33,N53,N63,N75,N86,N92,N99,N101,N106,N111,N121)</f>
        <v>9653.4907692307133</v>
      </c>
      <c r="O124" s="44"/>
      <c r="P124" s="44">
        <f>SUM(P21,P33,P53,P63,P75,P86,P92,P99,P101,P106,P111,P121)</f>
        <v>6804.1927884615307</v>
      </c>
      <c r="Q124" s="44"/>
      <c r="R124" s="197"/>
      <c r="S124" s="197"/>
      <c r="T124" s="44">
        <f>SUM(T21,T33,T53,T63,T75,T86,T92,T99,T101,T106,T111,T121)</f>
        <v>-31754</v>
      </c>
      <c r="U124" s="44"/>
      <c r="V124" s="197"/>
      <c r="W124" s="197"/>
      <c r="X124" s="44"/>
      <c r="Y124" s="44">
        <f>SUM(Y21,Y33,Y53,Y63,Y75,Y86,Y92,Y99,Y101,Y106,Y111,Y121)</f>
        <v>8836.6446153845882</v>
      </c>
      <c r="Z124" s="45"/>
      <c r="AA124" s="43" t="s">
        <v>319</v>
      </c>
      <c r="AB124" s="44">
        <f>SUM(AB21,AB33,AB53,AB63,AB75,AB86,AB92,AB99,AB101,AB106,AB111,AB121)</f>
        <v>31329.16615384617</v>
      </c>
      <c r="AC124" s="44"/>
      <c r="AD124" s="44">
        <f>SUM(AD21,AD33,AD53,AD63,AD75,AD86,AD92,AD99,AD101,AD106,AD111,AD121)</f>
        <v>36581.649230769217</v>
      </c>
      <c r="AE124" s="44"/>
      <c r="AF124" s="44">
        <f>SUM(AF21,AF33,AF53,AF63,AF75,AF86,AF92,AF99,AF101,AF106,AF111,AF121)</f>
        <v>12589.57596153846</v>
      </c>
      <c r="AG124" s="44"/>
      <c r="AH124" s="197"/>
      <c r="AI124" s="197"/>
      <c r="AJ124" s="44">
        <f>SUM(AJ21,AJ33,AJ53,AJ63,AJ75,AJ86,AJ92,AJ99,AJ101,AJ106,AJ111,AJ121)</f>
        <v>-31754</v>
      </c>
      <c r="AK124" s="44"/>
      <c r="AL124" s="197"/>
      <c r="AM124" s="197"/>
      <c r="AN124" s="44"/>
      <c r="AO124" s="44">
        <f>SUM(AO21,AO33,AO53,AO63,AO75,AO86,AO92,AO99,AO101,AO106,AO111,AO121)</f>
        <v>62427.1225961538</v>
      </c>
      <c r="AP124" s="45"/>
      <c r="AQ124" s="43" t="str">
        <f t="shared" si="176"/>
        <v>Test</v>
      </c>
      <c r="AR124" s="44">
        <f t="shared" si="90"/>
        <v>31329.16615384617</v>
      </c>
      <c r="AS124" s="44">
        <f t="shared" si="91"/>
        <v>0</v>
      </c>
      <c r="AT124" s="44">
        <f t="shared" si="85"/>
        <v>36581.649230769217</v>
      </c>
      <c r="AU124" s="44">
        <f t="shared" si="92"/>
        <v>0</v>
      </c>
      <c r="AV124" s="44">
        <f t="shared" si="86"/>
        <v>12589.57596153846</v>
      </c>
      <c r="AW124" s="44">
        <f t="shared" si="87"/>
        <v>0</v>
      </c>
      <c r="AX124" s="197"/>
      <c r="AY124" s="197"/>
      <c r="AZ124" s="44">
        <f t="shared" si="88"/>
        <v>-31754</v>
      </c>
      <c r="BA124" s="44">
        <f t="shared" si="89"/>
        <v>0</v>
      </c>
      <c r="BB124" s="197"/>
      <c r="BC124" s="197"/>
      <c r="BD124" s="44"/>
      <c r="BE124" s="44">
        <f>SUM(BE21,BE33,BE53,BE63,BE75,BE86,BE92,BE99,BE101,BE106,BE111,BE121)</f>
        <v>8836.6446153845882</v>
      </c>
      <c r="BF124" s="45"/>
      <c r="BG124" s="43" t="s">
        <v>319</v>
      </c>
      <c r="BH124" s="44">
        <f>SUM(BH21,BH33,BH53,BH63,BH75,BH86,BH92,BH99,BH101,BH106,BH111,BH121)</f>
        <v>31329.16615384617</v>
      </c>
      <c r="BI124" s="44"/>
      <c r="BJ124" s="44">
        <f>SUM(BJ21,BJ33,BJ53,BJ63,BJ75,BJ86,BJ92,BJ99,BJ101,BJ106,BJ111,BJ121)</f>
        <v>36581.649230769217</v>
      </c>
      <c r="BK124" s="44"/>
      <c r="BL124" s="44">
        <f>SUM(BL21,BL33,BL53,BL63,BL75,BL86,BL92,BL99,BL101,BL106,BL111,BL121)</f>
        <v>12589.57596153846</v>
      </c>
      <c r="BM124" s="44"/>
      <c r="BN124" s="197"/>
      <c r="BO124" s="197"/>
      <c r="BP124" s="44">
        <f>SUM(BP21,BP33,BP53,BP63,BP75,BP86,BP92,BP99,BP101,BP106,BP111,BP121)</f>
        <v>-31754</v>
      </c>
      <c r="BQ124" s="44"/>
      <c r="BR124" s="197"/>
      <c r="BS124" s="197"/>
      <c r="BT124" s="44"/>
      <c r="BU124" s="44">
        <f>SUM(BU21,BU33,BU53,BU63,BU75,BU86,BU92,BU99,BU101,BU106,BU111,BU121)</f>
        <v>62427.1225961538</v>
      </c>
      <c r="BV124" s="45"/>
      <c r="BW124" s="43" t="s">
        <v>319</v>
      </c>
      <c r="BX124" s="44">
        <f>SUM(BX21,BX33,BX53,BX63,BX75,BX86,BX92,BX99,BX101,BX106,BX111,BX121)</f>
        <v>-402711.18050000002</v>
      </c>
      <c r="BZ124" s="44">
        <f>SUM(BZ21,BZ33,BZ53,BZ63,BZ75,BZ86,BZ92,BZ99,BZ101,BZ106,BZ111,BZ121)</f>
        <v>-152324.23086538468</v>
      </c>
      <c r="CB124" s="44">
        <f>SUM(CB21,CB33,CB53,CB63,CB75,CB86,CB92,CB99,CB101,CB106,CB111,CB121)</f>
        <v>435600</v>
      </c>
      <c r="CD124" s="13"/>
      <c r="CE124" s="13"/>
      <c r="CF124" s="44">
        <f>SUM(CF21,CF33,CF53,CF63,CF75,CF86,CF92,CF99,CF101,CF106,CF111,CF121)</f>
        <v>-31754</v>
      </c>
      <c r="CH124" s="13"/>
      <c r="CI124" s="13"/>
      <c r="CK124" s="44">
        <f>SUM(CK21,CK33,CK53,CK63,CK75,CK86,CK92,CK99,CK101,CK106,CK111,CK121)</f>
        <v>-132701.63415384619</v>
      </c>
      <c r="CL124" s="13"/>
      <c r="CM124" s="43" t="s">
        <v>319</v>
      </c>
      <c r="CN124" s="44">
        <f>SUM(CN21,CN33,CN53,CN63,CN75,CN86,CN92,CN99,CN101,CN106,CN111,CN121)</f>
        <v>-372730.90899999993</v>
      </c>
      <c r="CP124" s="44">
        <f>SUM(CP21,CP33,CP53,CP63,CP75,CP86,CP92,CP99,CP101,CP106,CP111,CP121)</f>
        <v>-116981.02288461536</v>
      </c>
      <c r="CR124" s="44">
        <f>SUM(CR21,CR33,CR53,CR63,CR75,CR86,CR92,CR99,CR101,CR106,CR111,CR121)</f>
        <v>435600</v>
      </c>
      <c r="CT124" s="13"/>
      <c r="CU124" s="13"/>
      <c r="CV124" s="44">
        <f>SUM(CV21,CV33,CV53,CV63,CV75,CV86,CV92,CV99,CV101,CV106,CV111,CV121)</f>
        <v>-31754</v>
      </c>
      <c r="CX124" s="13"/>
      <c r="CY124" s="13"/>
      <c r="DA124" s="44">
        <f>SUM(DA21,DA33,DA53,DA63,DA75,DA86,DA92,DA99,DA101,DA106,DA111,DA121)</f>
        <v>-69843.191634615447</v>
      </c>
      <c r="DB124" s="13"/>
      <c r="DC124" s="43" t="s">
        <v>319</v>
      </c>
      <c r="DD124" s="44">
        <f>SUM(DD21,DD33,DD53,DD63,DD75,DD86,DD92,DD99,DD101,DD106,DD111,DD121)</f>
        <v>-242169.283</v>
      </c>
      <c r="DF124" s="44">
        <f>SUM(DF21,DF33,DF53,DF63,DF75,DF86,DF92,DF99,DF101,DF106,DF111,DF121)</f>
        <v>-152324.23086538468</v>
      </c>
      <c r="DH124" s="44">
        <f>SUM(DH21,DH33,DH53,DH63,DH75,DH86,DH92,DH99,DH101,DH106,DH111,DH121)</f>
        <v>435600</v>
      </c>
      <c r="DJ124" s="13"/>
      <c r="DK124" s="13"/>
      <c r="DL124" s="44">
        <f>SUM(DL21,DL33,DL53,DL63,DL75,DL86,DL92,DL99,DL101,DL106,DL111,DL121)</f>
        <v>-31754</v>
      </c>
      <c r="DN124" s="13"/>
      <c r="DO124" s="13"/>
      <c r="DQ124" s="44">
        <f>SUM(DQ21,DQ33,DQ53,DQ63,DQ75,DQ86,DQ92,DQ99,DQ101,DQ106,DQ111,DQ121)</f>
        <v>-123366.82415384619</v>
      </c>
      <c r="DR124" s="13"/>
      <c r="DS124" s="43" t="s">
        <v>319</v>
      </c>
      <c r="DT124" s="44">
        <f>SUM(DT21,DT33,DT53,DT63,DT75,DT86,DT92,DT99,DT101,DT106,DT111,DT121)</f>
        <v>-216454.05399999995</v>
      </c>
      <c r="DV124" s="44">
        <f>SUM(DV21,DV33,DV53,DV63,DV75,DV86,DV92,DV99,DV101,DV106,DV111,DV121)</f>
        <v>-116981.02288461536</v>
      </c>
      <c r="DX124" s="44">
        <f>SUM(DX21,DX33,DX53,DX63,DX75,DX86,DX92,DX99,DX101,DX106,DX111,DX121)</f>
        <v>435600</v>
      </c>
      <c r="DZ124" s="13"/>
      <c r="EA124" s="13"/>
      <c r="EB124" s="44">
        <f>SUM(EB21,EB33,EB53,EB63,EB75,EB86,EB92,EB99,EB101,EB106,EB111,EB121)</f>
        <v>-31754</v>
      </c>
      <c r="ED124" s="13"/>
      <c r="EE124" s="13"/>
      <c r="EG124" s="44">
        <f>SUM(EG21,EG33,EG53,EG63,EG75,EG86,EG92,EG99,EG101,EG106,EG111,EG121)</f>
        <v>-64612.479134615423</v>
      </c>
      <c r="EH124" s="13"/>
    </row>
    <row r="125" spans="1:138" collapsed="1" x14ac:dyDescent="0.15">
      <c r="B125" s="43"/>
      <c r="C125" s="44"/>
      <c r="D125" s="44"/>
      <c r="E125" s="44"/>
      <c r="F125" s="197"/>
      <c r="G125" s="44"/>
      <c r="H125" s="197"/>
      <c r="I125" s="44"/>
      <c r="J125" s="45"/>
      <c r="K125" s="43"/>
      <c r="L125" s="44"/>
      <c r="M125" s="44"/>
      <c r="N125" s="44"/>
      <c r="O125" s="44"/>
      <c r="P125" s="44"/>
      <c r="Q125" s="44"/>
      <c r="R125" s="197"/>
      <c r="S125" s="197"/>
      <c r="T125" s="44"/>
      <c r="U125" s="44"/>
      <c r="V125" s="197"/>
      <c r="W125" s="197"/>
      <c r="X125" s="44"/>
      <c r="Y125" s="44"/>
      <c r="Z125" s="45"/>
      <c r="AA125" s="43"/>
      <c r="AB125" s="44"/>
      <c r="AC125" s="44"/>
      <c r="AD125" s="44"/>
      <c r="AE125" s="44"/>
      <c r="AF125" s="44"/>
      <c r="AG125" s="44"/>
      <c r="AH125" s="197"/>
      <c r="AI125" s="197"/>
      <c r="AJ125" s="44"/>
      <c r="AK125" s="44"/>
      <c r="AL125" s="197"/>
      <c r="AM125" s="197"/>
      <c r="AN125" s="44"/>
      <c r="AO125" s="44"/>
      <c r="AP125" s="45"/>
      <c r="AQ125" s="43"/>
      <c r="AR125" s="44"/>
      <c r="AS125" s="44"/>
      <c r="AT125" s="44"/>
      <c r="AU125" s="44"/>
      <c r="AV125" s="44"/>
      <c r="AW125" s="44"/>
      <c r="AX125" s="197"/>
      <c r="AY125" s="197"/>
      <c r="AZ125" s="44"/>
      <c r="BA125" s="44"/>
      <c r="BB125" s="197"/>
      <c r="BC125" s="197"/>
      <c r="BD125" s="44"/>
      <c r="BE125" s="44"/>
      <c r="BF125" s="45"/>
      <c r="BG125" s="43"/>
      <c r="BH125" s="44"/>
      <c r="BI125" s="44"/>
      <c r="BJ125" s="44"/>
      <c r="BK125" s="44"/>
      <c r="BL125" s="44"/>
      <c r="BM125" s="44"/>
      <c r="BN125" s="197"/>
      <c r="BO125" s="197"/>
      <c r="BP125" s="44"/>
      <c r="BQ125" s="44"/>
      <c r="BR125" s="197"/>
      <c r="BS125" s="197"/>
      <c r="BT125" s="44"/>
      <c r="BU125" s="44"/>
      <c r="BV125" s="45"/>
      <c r="CD125" s="13"/>
      <c r="CE125" s="13"/>
      <c r="CH125" s="13"/>
      <c r="CI125" s="13"/>
      <c r="CL125" s="13"/>
      <c r="CT125" s="13"/>
      <c r="CU125" s="13"/>
      <c r="CX125" s="13"/>
      <c r="CY125" s="13"/>
      <c r="DB125" s="13"/>
      <c r="DJ125" s="13"/>
      <c r="DK125" s="13"/>
      <c r="DN125" s="13"/>
      <c r="DO125" s="13"/>
      <c r="DR125" s="13"/>
      <c r="DZ125" s="13"/>
      <c r="EA125" s="13"/>
      <c r="ED125" s="13"/>
      <c r="EE125" s="13"/>
      <c r="EH125" s="13"/>
    </row>
    <row r="126" spans="1:138" x14ac:dyDescent="0.15">
      <c r="C126" s="18"/>
      <c r="D126" s="18"/>
      <c r="E126" s="18"/>
      <c r="F126" s="17"/>
      <c r="G126" s="18"/>
      <c r="H126" s="17"/>
      <c r="I126" s="18"/>
      <c r="J126" s="16"/>
      <c r="L126" s="18"/>
      <c r="M126" s="18"/>
      <c r="N126" s="18"/>
      <c r="O126" s="18"/>
      <c r="P126" s="18"/>
      <c r="Q126" s="18"/>
      <c r="R126" s="17"/>
      <c r="S126" s="17"/>
      <c r="T126" s="18"/>
      <c r="U126" s="18"/>
      <c r="V126" s="17"/>
      <c r="W126" s="17"/>
      <c r="X126" s="18"/>
      <c r="Y126" s="18"/>
      <c r="Z126" s="16"/>
      <c r="AB126" s="18"/>
      <c r="AC126" s="18"/>
      <c r="AD126" s="18"/>
      <c r="AE126" s="18"/>
      <c r="AF126" s="18"/>
      <c r="AG126" s="18"/>
      <c r="AH126" s="17"/>
      <c r="AI126" s="17"/>
      <c r="AJ126" s="18"/>
      <c r="AK126" s="18"/>
      <c r="AL126" s="17"/>
      <c r="AM126" s="17"/>
      <c r="AN126" s="18"/>
      <c r="AO126" s="18"/>
      <c r="AP126" s="16"/>
      <c r="AR126" s="18"/>
      <c r="AS126" s="18"/>
      <c r="AT126" s="18"/>
      <c r="AU126" s="18"/>
      <c r="AV126" s="18"/>
      <c r="AW126" s="18"/>
      <c r="AX126" s="17"/>
      <c r="AY126" s="17"/>
      <c r="AZ126" s="18"/>
      <c r="BA126" s="18"/>
      <c r="BB126" s="17"/>
      <c r="BC126" s="17"/>
      <c r="BD126" s="18"/>
      <c r="BE126" s="18"/>
      <c r="BF126" s="16"/>
      <c r="BH126" s="18"/>
      <c r="BI126" s="18"/>
      <c r="BJ126" s="18"/>
      <c r="BK126" s="18"/>
      <c r="BL126" s="18"/>
      <c r="BM126" s="18"/>
      <c r="BN126" s="17"/>
      <c r="BO126" s="17"/>
      <c r="BP126" s="18"/>
      <c r="BQ126" s="18"/>
      <c r="BR126" s="17"/>
      <c r="BS126" s="17"/>
      <c r="BT126" s="18"/>
      <c r="BU126" s="18"/>
      <c r="BV126" s="16"/>
      <c r="CD126" s="13"/>
      <c r="CE126" s="13"/>
      <c r="CH126" s="13"/>
      <c r="CI126" s="13"/>
      <c r="CL126" s="13"/>
      <c r="CT126" s="13"/>
      <c r="CU126" s="13"/>
      <c r="CX126" s="13"/>
      <c r="CY126" s="13"/>
      <c r="DB126" s="13"/>
      <c r="DJ126" s="13"/>
      <c r="DK126" s="13"/>
      <c r="DN126" s="13"/>
      <c r="DO126" s="13"/>
      <c r="DR126" s="13"/>
      <c r="DZ126" s="13"/>
      <c r="EA126" s="13"/>
      <c r="ED126" s="13"/>
      <c r="EE126" s="13"/>
      <c r="EH126" s="13"/>
    </row>
    <row r="127" spans="1:138" x14ac:dyDescent="0.15">
      <c r="C127" s="18"/>
      <c r="D127" s="18"/>
      <c r="E127" s="18"/>
      <c r="F127" s="17"/>
      <c r="G127" s="18"/>
      <c r="H127" s="17"/>
      <c r="I127" s="18"/>
      <c r="J127" s="16"/>
      <c r="L127" s="18"/>
      <c r="M127" s="18"/>
      <c r="N127" s="18"/>
      <c r="O127" s="18"/>
      <c r="P127" s="18"/>
      <c r="Q127" s="18"/>
      <c r="R127" s="17"/>
      <c r="S127" s="17"/>
      <c r="T127" s="18"/>
      <c r="U127" s="18"/>
      <c r="V127" s="17"/>
      <c r="W127" s="17"/>
      <c r="X127" s="18"/>
      <c r="Y127" s="18"/>
      <c r="Z127" s="16"/>
      <c r="AB127" s="18"/>
      <c r="AC127" s="18"/>
      <c r="AD127" s="18"/>
      <c r="AE127" s="18"/>
      <c r="AF127" s="18"/>
      <c r="AG127" s="18"/>
      <c r="AH127" s="17"/>
      <c r="AI127" s="17"/>
      <c r="AJ127" s="18"/>
      <c r="AK127" s="18"/>
      <c r="AL127" s="17"/>
      <c r="AM127" s="17"/>
      <c r="AN127" s="18"/>
      <c r="AO127" s="18"/>
      <c r="AP127" s="16"/>
      <c r="AR127" s="18"/>
      <c r="AS127" s="18"/>
      <c r="AT127" s="18"/>
      <c r="AU127" s="18"/>
      <c r="AV127" s="18"/>
      <c r="AW127" s="18"/>
      <c r="AX127" s="17"/>
      <c r="AY127" s="17"/>
      <c r="AZ127" s="18"/>
      <c r="BA127" s="18"/>
      <c r="BB127" s="17"/>
      <c r="BC127" s="17"/>
      <c r="BD127" s="18"/>
      <c r="BE127" s="18"/>
      <c r="BF127" s="16"/>
      <c r="BH127" s="18"/>
      <c r="BI127" s="18"/>
      <c r="BJ127" s="18"/>
      <c r="BK127" s="18"/>
      <c r="BL127" s="18"/>
      <c r="BM127" s="18"/>
      <c r="BN127" s="17"/>
      <c r="BO127" s="17"/>
      <c r="BP127" s="18"/>
      <c r="BQ127" s="18"/>
      <c r="BR127" s="17"/>
      <c r="BS127" s="17"/>
      <c r="BT127" s="18"/>
      <c r="BU127" s="18"/>
      <c r="BV127" s="16"/>
      <c r="CD127" s="13"/>
      <c r="CE127" s="13"/>
      <c r="CH127" s="13"/>
      <c r="CI127" s="13"/>
      <c r="CL127" s="13"/>
      <c r="CT127" s="13"/>
      <c r="CU127" s="13"/>
      <c r="CX127" s="13"/>
      <c r="CY127" s="13"/>
      <c r="DB127" s="13"/>
      <c r="DJ127" s="13"/>
      <c r="DK127" s="13"/>
      <c r="DN127" s="13"/>
      <c r="DO127" s="13"/>
      <c r="DR127" s="13"/>
      <c r="DZ127" s="13"/>
      <c r="EA127" s="13"/>
      <c r="ED127" s="13"/>
      <c r="EE127" s="13"/>
      <c r="EH127" s="13"/>
    </row>
    <row r="128" spans="1:138" ht="18" customHeight="1" x14ac:dyDescent="0.2">
      <c r="A128" s="1" t="s">
        <v>92</v>
      </c>
      <c r="B128" s="43"/>
      <c r="C128" s="18"/>
      <c r="D128" s="18"/>
      <c r="E128" s="18"/>
      <c r="F128" s="17"/>
      <c r="G128" s="18"/>
      <c r="H128" s="17"/>
      <c r="I128" s="18"/>
      <c r="J128" s="16"/>
      <c r="K128" s="43"/>
      <c r="L128" s="18"/>
      <c r="M128" s="18"/>
      <c r="N128" s="18"/>
      <c r="O128" s="18"/>
      <c r="P128" s="18"/>
      <c r="Q128" s="18"/>
      <c r="R128" s="17"/>
      <c r="S128" s="17"/>
      <c r="T128" s="18"/>
      <c r="U128" s="18"/>
      <c r="V128" s="17"/>
      <c r="W128" s="17"/>
      <c r="X128" s="18"/>
      <c r="Y128" s="18"/>
      <c r="Z128" s="16"/>
      <c r="AA128" s="43"/>
      <c r="AB128" s="18"/>
      <c r="AC128" s="18"/>
      <c r="AD128" s="18"/>
      <c r="AE128" s="18"/>
      <c r="AF128" s="18"/>
      <c r="AG128" s="18"/>
      <c r="AH128" s="17"/>
      <c r="AI128" s="17"/>
      <c r="AJ128" s="18"/>
      <c r="AK128" s="18"/>
      <c r="AL128" s="17"/>
      <c r="AM128" s="17"/>
      <c r="AN128" s="18"/>
      <c r="AO128" s="18"/>
      <c r="AP128" s="16"/>
      <c r="AQ128" s="43"/>
      <c r="AR128" s="18"/>
      <c r="AS128" s="18"/>
      <c r="AT128" s="18"/>
      <c r="AU128" s="18"/>
      <c r="AV128" s="18"/>
      <c r="AW128" s="18"/>
      <c r="AX128" s="17"/>
      <c r="AY128" s="17"/>
      <c r="AZ128" s="18"/>
      <c r="BA128" s="18"/>
      <c r="BB128" s="17"/>
      <c r="BC128" s="17"/>
      <c r="BD128" s="18"/>
      <c r="BE128" s="18"/>
      <c r="BF128" s="16"/>
      <c r="BG128" s="43"/>
      <c r="BH128" s="18"/>
      <c r="BI128" s="18"/>
      <c r="BJ128" s="18"/>
      <c r="BK128" s="18"/>
      <c r="BL128" s="18"/>
      <c r="BM128" s="18"/>
      <c r="BN128" s="17"/>
      <c r="BO128" s="17"/>
      <c r="BP128" s="18"/>
      <c r="BQ128" s="18"/>
      <c r="BR128" s="17"/>
      <c r="BS128" s="17"/>
      <c r="BT128" s="18"/>
      <c r="BU128" s="18"/>
      <c r="BV128" s="16"/>
      <c r="CD128" s="13"/>
      <c r="CE128" s="13"/>
      <c r="CH128" s="13"/>
      <c r="CI128" s="13"/>
      <c r="CL128" s="13"/>
      <c r="CT128" s="13"/>
      <c r="CU128" s="13"/>
      <c r="CX128" s="13"/>
      <c r="CY128" s="13"/>
      <c r="DB128" s="13"/>
      <c r="DJ128" s="13"/>
      <c r="DK128" s="13"/>
      <c r="DN128" s="13"/>
      <c r="DO128" s="13"/>
      <c r="DR128" s="13"/>
      <c r="DZ128" s="13"/>
      <c r="EA128" s="13"/>
      <c r="ED128" s="13"/>
      <c r="EE128" s="13"/>
      <c r="EH128" s="13"/>
    </row>
    <row r="129" spans="1:138" ht="18" customHeight="1" x14ac:dyDescent="0.2">
      <c r="A129" s="1"/>
      <c r="B129" s="43"/>
      <c r="C129" s="18"/>
      <c r="D129" s="18"/>
      <c r="E129" s="18"/>
      <c r="F129" s="17"/>
      <c r="G129" s="18"/>
      <c r="H129" s="17"/>
      <c r="I129" s="18"/>
      <c r="J129" s="16"/>
      <c r="K129" s="43" t="s">
        <v>616</v>
      </c>
      <c r="L129" s="18" t="s">
        <v>954</v>
      </c>
      <c r="M129" s="238">
        <v>0.1</v>
      </c>
      <c r="N129" s="18"/>
      <c r="O129" s="18"/>
      <c r="P129" s="18"/>
      <c r="Q129" s="18"/>
      <c r="R129" s="17"/>
      <c r="S129" s="17"/>
      <c r="T129" s="18"/>
      <c r="U129" s="18"/>
      <c r="V129" s="17"/>
      <c r="W129" s="17"/>
      <c r="X129" s="18"/>
      <c r="Y129" s="18"/>
      <c r="Z129" s="16"/>
      <c r="AA129" s="43" t="s">
        <v>616</v>
      </c>
      <c r="AB129" s="18" t="s">
        <v>954</v>
      </c>
      <c r="AC129" s="238">
        <v>0.1</v>
      </c>
      <c r="AD129" s="18"/>
      <c r="AE129" s="18"/>
      <c r="AF129" s="18"/>
      <c r="AG129" s="18"/>
      <c r="AH129" s="17"/>
      <c r="AI129" s="17"/>
      <c r="AJ129" s="18"/>
      <c r="AK129" s="18"/>
      <c r="AL129" s="17"/>
      <c r="AM129" s="17"/>
      <c r="AN129" s="18"/>
      <c r="AO129" s="18"/>
      <c r="AP129" s="16"/>
      <c r="AQ129" s="43" t="str">
        <f t="shared" si="176"/>
        <v>Assumptions</v>
      </c>
      <c r="AR129" s="18" t="str">
        <f t="shared" si="90"/>
        <v xml:space="preserve">Marketing </v>
      </c>
      <c r="AS129" s="238">
        <f t="shared" si="91"/>
        <v>0.1</v>
      </c>
      <c r="AT129" s="18"/>
      <c r="AU129" s="18" t="s">
        <v>981</v>
      </c>
      <c r="AV129" s="18"/>
      <c r="AW129" s="18"/>
      <c r="AX129" s="17"/>
      <c r="AY129" s="17"/>
      <c r="AZ129" s="18"/>
      <c r="BA129" s="18"/>
      <c r="BB129" s="17"/>
      <c r="BC129" s="17"/>
      <c r="BD129" s="18"/>
      <c r="BE129" s="18"/>
      <c r="BF129" s="16"/>
      <c r="BG129" s="43" t="s">
        <v>616</v>
      </c>
      <c r="BH129" s="18" t="s">
        <v>954</v>
      </c>
      <c r="BI129" s="238">
        <v>0.1</v>
      </c>
      <c r="BJ129" s="18"/>
      <c r="BK129" s="18"/>
      <c r="BL129" s="18"/>
      <c r="BM129" s="18"/>
      <c r="BN129" s="17"/>
      <c r="BO129" s="17"/>
      <c r="BP129" s="18"/>
      <c r="BQ129" s="18"/>
      <c r="BR129" s="17"/>
      <c r="BS129" s="17"/>
      <c r="BT129" s="18"/>
      <c r="BU129" s="18"/>
      <c r="BV129" s="16"/>
      <c r="BW129" s="43" t="s">
        <v>616</v>
      </c>
      <c r="BX129" s="18" t="s">
        <v>954</v>
      </c>
      <c r="BY129" s="238">
        <v>-0.1</v>
      </c>
      <c r="CA129" s="3" t="s">
        <v>985</v>
      </c>
      <c r="CB129" s="311">
        <v>-0.1</v>
      </c>
      <c r="CD129" s="13"/>
      <c r="CE129" s="13"/>
      <c r="CH129" s="13"/>
      <c r="CI129" s="13"/>
      <c r="CL129" s="13"/>
      <c r="CM129" s="43" t="s">
        <v>616</v>
      </c>
      <c r="CN129" s="18" t="s">
        <v>954</v>
      </c>
      <c r="CO129" s="238">
        <v>-0.1</v>
      </c>
      <c r="CQ129" s="3" t="s">
        <v>985</v>
      </c>
      <c r="CR129" s="311">
        <v>-0.1</v>
      </c>
      <c r="CT129" s="13"/>
      <c r="CU129" s="13"/>
      <c r="CX129" s="13"/>
      <c r="CY129" s="13"/>
      <c r="DB129" s="13"/>
      <c r="DC129" s="43" t="s">
        <v>616</v>
      </c>
      <c r="DD129" s="18" t="s">
        <v>954</v>
      </c>
      <c r="DE129" s="238">
        <v>0.2</v>
      </c>
      <c r="DG129" s="3" t="s">
        <v>985</v>
      </c>
      <c r="DH129" s="311">
        <v>-0.1</v>
      </c>
      <c r="DJ129" s="13"/>
      <c r="DK129" s="13"/>
      <c r="DN129" s="13"/>
      <c r="DO129" s="13"/>
      <c r="DR129" s="13"/>
      <c r="DS129" s="43" t="s">
        <v>616</v>
      </c>
      <c r="DT129" s="18" t="s">
        <v>954</v>
      </c>
      <c r="DU129" s="238">
        <v>-0.1</v>
      </c>
      <c r="DW129" s="3" t="s">
        <v>985</v>
      </c>
      <c r="DX129" s="311">
        <v>-0.1</v>
      </c>
      <c r="DZ129" s="13"/>
      <c r="EA129" s="13"/>
      <c r="ED129" s="13"/>
      <c r="EE129" s="13"/>
      <c r="EH129" s="13"/>
    </row>
    <row r="130" spans="1:138" ht="18" customHeight="1" x14ac:dyDescent="0.2">
      <c r="A130" s="1"/>
      <c r="B130" s="43"/>
      <c r="C130" s="18"/>
      <c r="D130" s="18"/>
      <c r="E130" s="18"/>
      <c r="F130" s="17"/>
      <c r="G130" s="18"/>
      <c r="H130" s="17"/>
      <c r="I130" s="18"/>
      <c r="J130" s="16"/>
      <c r="K130" s="43"/>
      <c r="L130" s="18" t="s">
        <v>955</v>
      </c>
      <c r="M130" s="238">
        <v>0.05</v>
      </c>
      <c r="N130" s="18"/>
      <c r="O130" s="18"/>
      <c r="P130" s="18"/>
      <c r="Q130" s="18"/>
      <c r="R130" s="17"/>
      <c r="S130" s="17"/>
      <c r="T130" s="18"/>
      <c r="U130" s="18"/>
      <c r="V130" s="17"/>
      <c r="W130" s="17"/>
      <c r="X130" s="18"/>
      <c r="Y130" s="18"/>
      <c r="Z130" s="16"/>
      <c r="AA130" s="43"/>
      <c r="AB130" s="18" t="s">
        <v>955</v>
      </c>
      <c r="AC130" s="238">
        <v>0.05</v>
      </c>
      <c r="AD130" s="18"/>
      <c r="AE130" s="18"/>
      <c r="AF130" s="18"/>
      <c r="AG130" s="18"/>
      <c r="AH130" s="17"/>
      <c r="AI130" s="17"/>
      <c r="AJ130" s="18"/>
      <c r="AK130" s="18"/>
      <c r="AL130" s="17"/>
      <c r="AM130" s="17"/>
      <c r="AN130" s="18"/>
      <c r="AO130" s="18"/>
      <c r="AP130" s="16"/>
      <c r="AQ130" s="43"/>
      <c r="AR130" s="18" t="str">
        <f t="shared" ref="AR130:AR159" si="191">AB130</f>
        <v>F&amp;B Procurement</v>
      </c>
      <c r="AS130" s="238">
        <f t="shared" si="91"/>
        <v>0.05</v>
      </c>
      <c r="AT130" s="18"/>
      <c r="AU130" s="18" t="s">
        <v>982</v>
      </c>
      <c r="AV130" s="18"/>
      <c r="AW130" s="18"/>
      <c r="AX130" s="17"/>
      <c r="AY130" s="17"/>
      <c r="AZ130" s="18"/>
      <c r="BA130" s="18"/>
      <c r="BB130" s="17"/>
      <c r="BC130" s="17"/>
      <c r="BD130" s="18"/>
      <c r="BE130" s="18"/>
      <c r="BF130" s="16"/>
      <c r="BG130" s="43"/>
      <c r="BH130" s="18" t="s">
        <v>955</v>
      </c>
      <c r="BI130" s="238">
        <v>0.05</v>
      </c>
      <c r="BJ130" s="18"/>
      <c r="BK130" s="18"/>
      <c r="BL130" s="18"/>
      <c r="BM130" s="18"/>
      <c r="BN130" s="17"/>
      <c r="BO130" s="17"/>
      <c r="BP130" s="18"/>
      <c r="BQ130" s="18"/>
      <c r="BR130" s="17"/>
      <c r="BS130" s="17"/>
      <c r="BT130" s="18"/>
      <c r="BU130" s="18"/>
      <c r="BV130" s="16"/>
      <c r="BX130" s="18" t="s">
        <v>955</v>
      </c>
      <c r="BY130" s="238">
        <v>0.05</v>
      </c>
      <c r="CD130" s="13"/>
      <c r="CE130" s="13"/>
      <c r="CH130" s="13"/>
      <c r="CI130" s="13"/>
      <c r="CL130" s="13"/>
      <c r="CN130" s="18" t="s">
        <v>955</v>
      </c>
      <c r="CO130" s="238">
        <v>0.05</v>
      </c>
      <c r="CT130" s="13"/>
      <c r="CU130" s="13"/>
      <c r="CX130" s="13"/>
      <c r="CY130" s="13"/>
      <c r="DB130" s="13"/>
      <c r="DD130" s="18" t="s">
        <v>955</v>
      </c>
      <c r="DE130" s="238">
        <v>0.1</v>
      </c>
      <c r="DG130" s="3" t="s">
        <v>998</v>
      </c>
      <c r="DH130" s="311">
        <v>0.4</v>
      </c>
      <c r="DJ130" s="13"/>
      <c r="DK130" s="13"/>
      <c r="DN130" s="13"/>
      <c r="DO130" s="13"/>
      <c r="DR130" s="13"/>
      <c r="DT130" s="18" t="s">
        <v>955</v>
      </c>
      <c r="DU130" s="238">
        <v>0.1</v>
      </c>
      <c r="DW130" s="3" t="s">
        <v>998</v>
      </c>
      <c r="DX130" s="311">
        <v>0.4</v>
      </c>
      <c r="DZ130" s="13"/>
      <c r="EA130" s="13"/>
      <c r="ED130" s="13"/>
      <c r="EE130" s="13"/>
      <c r="EH130" s="13"/>
    </row>
    <row r="131" spans="1:138" ht="18" customHeight="1" x14ac:dyDescent="0.2">
      <c r="A131" s="1"/>
      <c r="B131" s="43"/>
      <c r="C131" s="18"/>
      <c r="D131" s="18"/>
      <c r="E131" s="18"/>
      <c r="F131" s="17"/>
      <c r="G131" s="18"/>
      <c r="H131" s="17"/>
      <c r="I131" s="18"/>
      <c r="J131" s="16"/>
      <c r="K131" s="43"/>
      <c r="L131" s="18" t="s">
        <v>956</v>
      </c>
      <c r="M131" s="238">
        <v>0.2</v>
      </c>
      <c r="N131" s="18"/>
      <c r="O131" s="18"/>
      <c r="P131" s="18"/>
      <c r="Q131" s="18"/>
      <c r="R131" s="17"/>
      <c r="S131" s="17"/>
      <c r="T131" s="18"/>
      <c r="U131" s="18"/>
      <c r="V131" s="17"/>
      <c r="W131" s="17"/>
      <c r="X131" s="18"/>
      <c r="Y131" s="18"/>
      <c r="Z131" s="16"/>
      <c r="AA131" s="43"/>
      <c r="AB131" s="18" t="s">
        <v>956</v>
      </c>
      <c r="AC131" s="238">
        <v>0.2</v>
      </c>
      <c r="AD131" s="18"/>
      <c r="AE131" s="18"/>
      <c r="AF131" s="18"/>
      <c r="AG131" s="18"/>
      <c r="AH131" s="17"/>
      <c r="AI131" s="17"/>
      <c r="AJ131" s="18"/>
      <c r="AK131" s="18"/>
      <c r="AL131" s="17"/>
      <c r="AM131" s="17"/>
      <c r="AN131" s="18"/>
      <c r="AO131" s="18"/>
      <c r="AP131" s="16"/>
      <c r="AQ131" s="43"/>
      <c r="AR131" s="18" t="str">
        <f t="shared" si="191"/>
        <v>Total Staffing</v>
      </c>
      <c r="AS131" s="238">
        <f t="shared" si="91"/>
        <v>0.2</v>
      </c>
      <c r="AT131" s="18"/>
      <c r="AU131" s="18"/>
      <c r="AV131" s="18"/>
      <c r="AW131" s="18"/>
      <c r="AX131" s="17"/>
      <c r="AY131" s="17"/>
      <c r="AZ131" s="18"/>
      <c r="BA131" s="18"/>
      <c r="BB131" s="17"/>
      <c r="BC131" s="17"/>
      <c r="BD131" s="18"/>
      <c r="BE131" s="18"/>
      <c r="BF131" s="16"/>
      <c r="BG131" s="43"/>
      <c r="BH131" s="18" t="s">
        <v>956</v>
      </c>
      <c r="BI131" s="238">
        <v>0.2</v>
      </c>
      <c r="BJ131" s="18"/>
      <c r="BK131" s="18"/>
      <c r="BL131" s="18"/>
      <c r="BM131" s="18"/>
      <c r="BN131" s="17"/>
      <c r="BO131" s="17"/>
      <c r="BP131" s="18"/>
      <c r="BQ131" s="18"/>
      <c r="BR131" s="17"/>
      <c r="BS131" s="17"/>
      <c r="BT131" s="18"/>
      <c r="BU131" s="18"/>
      <c r="BV131" s="16"/>
      <c r="BX131" s="18" t="s">
        <v>956</v>
      </c>
      <c r="BY131" s="238">
        <v>-0.2</v>
      </c>
      <c r="CD131" s="13"/>
      <c r="CE131" s="13"/>
      <c r="CH131" s="13"/>
      <c r="CI131" s="13"/>
      <c r="CL131" s="13"/>
      <c r="CN131" s="18" t="s">
        <v>956</v>
      </c>
      <c r="CO131" s="238">
        <v>-0.2</v>
      </c>
      <c r="CT131" s="13"/>
      <c r="CU131" s="13"/>
      <c r="CX131" s="13"/>
      <c r="CY131" s="13"/>
      <c r="DB131" s="13"/>
      <c r="DD131" s="18" t="s">
        <v>956</v>
      </c>
      <c r="DE131" s="238">
        <v>0.4</v>
      </c>
      <c r="DG131" s="3" t="s">
        <v>999</v>
      </c>
      <c r="DH131" s="311">
        <v>0.2</v>
      </c>
      <c r="DJ131" s="13"/>
      <c r="DK131" s="13"/>
      <c r="DN131" s="13"/>
      <c r="DO131" s="13"/>
      <c r="DR131" s="13"/>
      <c r="DT131" s="18" t="s">
        <v>956</v>
      </c>
      <c r="DU131" s="238">
        <v>0.4</v>
      </c>
      <c r="DW131" s="3" t="s">
        <v>999</v>
      </c>
      <c r="DX131" s="311">
        <v>0.2</v>
      </c>
      <c r="DZ131" s="13"/>
      <c r="EA131" s="13"/>
      <c r="ED131" s="13"/>
      <c r="EE131" s="13"/>
      <c r="EH131" s="13"/>
    </row>
    <row r="132" spans="1:138" ht="16" x14ac:dyDescent="0.2">
      <c r="A132" s="1"/>
      <c r="B132" s="43"/>
      <c r="C132" s="18"/>
      <c r="D132" s="18"/>
      <c r="E132" s="18"/>
      <c r="F132" s="17"/>
      <c r="G132" s="18"/>
      <c r="H132" s="17"/>
      <c r="I132" s="18"/>
      <c r="J132" s="16"/>
      <c r="K132" s="43"/>
      <c r="L132" s="18" t="s">
        <v>957</v>
      </c>
      <c r="M132" s="238">
        <v>0.25</v>
      </c>
      <c r="N132" s="18"/>
      <c r="O132" s="18"/>
      <c r="P132" s="18"/>
      <c r="Q132" s="18"/>
      <c r="R132" s="17"/>
      <c r="S132" s="17"/>
      <c r="T132" s="18"/>
      <c r="U132" s="18"/>
      <c r="V132" s="17"/>
      <c r="W132" s="17"/>
      <c r="X132" s="18"/>
      <c r="Y132" s="18"/>
      <c r="Z132" s="16"/>
      <c r="AA132" s="43"/>
      <c r="AB132" s="18" t="s">
        <v>957</v>
      </c>
      <c r="AC132" s="238">
        <v>0.25</v>
      </c>
      <c r="AD132" s="18"/>
      <c r="AE132" s="18"/>
      <c r="AF132" s="18"/>
      <c r="AG132" s="18"/>
      <c r="AH132" s="17"/>
      <c r="AI132" s="17"/>
      <c r="AJ132" s="18"/>
      <c r="AK132" s="18"/>
      <c r="AL132" s="17"/>
      <c r="AM132" s="17"/>
      <c r="AN132" s="18"/>
      <c r="AO132" s="18"/>
      <c r="AP132" s="16"/>
      <c r="AQ132" s="43"/>
      <c r="AR132" s="18" t="str">
        <f t="shared" si="191"/>
        <v>Equipment &amp; Services</v>
      </c>
      <c r="AS132" s="238">
        <f t="shared" si="91"/>
        <v>0.25</v>
      </c>
      <c r="AT132" s="18"/>
      <c r="AU132" s="18"/>
      <c r="AV132" s="18"/>
      <c r="AW132" s="18"/>
      <c r="AX132" s="17"/>
      <c r="AY132" s="17"/>
      <c r="AZ132" s="18"/>
      <c r="BA132" s="18"/>
      <c r="BB132" s="17"/>
      <c r="BC132" s="17"/>
      <c r="BD132" s="18"/>
      <c r="BE132" s="18"/>
      <c r="BF132" s="16"/>
      <c r="BG132" s="43"/>
      <c r="BH132" s="18" t="s">
        <v>957</v>
      </c>
      <c r="BI132" s="238">
        <v>0.25</v>
      </c>
      <c r="BJ132" s="18"/>
      <c r="BK132" s="18"/>
      <c r="BL132" s="18"/>
      <c r="BM132" s="18"/>
      <c r="BN132" s="17"/>
      <c r="BO132" s="17"/>
      <c r="BP132" s="18"/>
      <c r="BQ132" s="18"/>
      <c r="BR132" s="17"/>
      <c r="BS132" s="17"/>
      <c r="BT132" s="18"/>
      <c r="BU132" s="18"/>
      <c r="BV132" s="16"/>
      <c r="BX132" s="18" t="s">
        <v>957</v>
      </c>
      <c r="BY132" s="238">
        <v>0.25</v>
      </c>
      <c r="CD132" s="13"/>
      <c r="CE132" s="13"/>
      <c r="CH132" s="13"/>
      <c r="CI132" s="13"/>
      <c r="CL132" s="13"/>
      <c r="CN132" s="18" t="s">
        <v>957</v>
      </c>
      <c r="CO132" s="238">
        <v>0.25</v>
      </c>
      <c r="CT132" s="13"/>
      <c r="CU132" s="13"/>
      <c r="CX132" s="13"/>
      <c r="CY132" s="13"/>
      <c r="DB132" s="13"/>
      <c r="DD132" s="18" t="s">
        <v>957</v>
      </c>
      <c r="DE132" s="238">
        <v>0.25</v>
      </c>
      <c r="DJ132" s="13"/>
      <c r="DK132" s="13"/>
      <c r="DN132" s="13"/>
      <c r="DO132" s="13"/>
      <c r="DR132" s="13"/>
      <c r="DT132" s="18" t="s">
        <v>957</v>
      </c>
      <c r="DU132" s="238">
        <v>0.25</v>
      </c>
      <c r="DZ132" s="13"/>
      <c r="EA132" s="13"/>
      <c r="ED132" s="13"/>
      <c r="EE132" s="13"/>
      <c r="EH132" s="13"/>
    </row>
    <row r="133" spans="1:138" x14ac:dyDescent="0.15">
      <c r="B133" s="43"/>
      <c r="C133" s="18"/>
      <c r="D133" s="18"/>
      <c r="E133" s="18"/>
      <c r="F133" s="17"/>
      <c r="G133" s="18"/>
      <c r="H133" s="17"/>
      <c r="I133" s="18"/>
      <c r="J133" s="16"/>
      <c r="K133" s="43"/>
      <c r="L133" s="18"/>
      <c r="M133" s="18"/>
      <c r="N133" s="18"/>
      <c r="O133" s="18"/>
      <c r="P133" s="18"/>
      <c r="Q133" s="18"/>
      <c r="R133" s="17"/>
      <c r="S133" s="17"/>
      <c r="T133" s="18"/>
      <c r="U133" s="18"/>
      <c r="V133" s="17"/>
      <c r="W133" s="17"/>
      <c r="X133" s="18"/>
      <c r="Y133" s="18"/>
      <c r="Z133" s="16"/>
      <c r="AA133" s="43"/>
      <c r="AB133" s="18"/>
      <c r="AC133" s="18"/>
      <c r="AD133" s="18"/>
      <c r="AE133" s="18"/>
      <c r="AF133" s="18"/>
      <c r="AG133" s="18"/>
      <c r="AH133" s="17"/>
      <c r="AI133" s="17"/>
      <c r="AJ133" s="18"/>
      <c r="AK133" s="18"/>
      <c r="AL133" s="17"/>
      <c r="AM133" s="17"/>
      <c r="AN133" s="18"/>
      <c r="AO133" s="18"/>
      <c r="AP133" s="16"/>
      <c r="AQ133" s="43"/>
      <c r="AR133" s="18"/>
      <c r="AS133" s="18"/>
      <c r="AT133" s="18"/>
      <c r="AU133" s="18"/>
      <c r="AV133" s="18"/>
      <c r="AW133" s="18"/>
      <c r="AX133" s="17"/>
      <c r="AY133" s="17"/>
      <c r="AZ133" s="18"/>
      <c r="BA133" s="18"/>
      <c r="BB133" s="17"/>
      <c r="BC133" s="17"/>
      <c r="BD133" s="18"/>
      <c r="BE133" s="18"/>
      <c r="BF133" s="16"/>
      <c r="BG133" s="43"/>
      <c r="BH133" s="18"/>
      <c r="BI133" s="18"/>
      <c r="BJ133" s="18"/>
      <c r="BK133" s="18"/>
      <c r="BL133" s="18"/>
      <c r="BM133" s="18"/>
      <c r="BN133" s="17"/>
      <c r="BO133" s="17"/>
      <c r="BP133" s="18"/>
      <c r="BQ133" s="18"/>
      <c r="BR133" s="17"/>
      <c r="BS133" s="17"/>
      <c r="BT133" s="18"/>
      <c r="BU133" s="18"/>
      <c r="BV133" s="16"/>
      <c r="CD133" s="13"/>
      <c r="CE133" s="13"/>
      <c r="CH133" s="13"/>
      <c r="CI133" s="13"/>
      <c r="CL133" s="13"/>
      <c r="CT133" s="13"/>
      <c r="CU133" s="13"/>
      <c r="CX133" s="13"/>
      <c r="CY133" s="13"/>
      <c r="DB133" s="13"/>
      <c r="DJ133" s="13"/>
      <c r="DK133" s="13"/>
      <c r="DN133" s="13"/>
      <c r="DO133" s="13"/>
      <c r="DR133" s="13"/>
      <c r="DZ133" s="13"/>
      <c r="EA133" s="13"/>
      <c r="ED133" s="13"/>
      <c r="EE133" s="13"/>
      <c r="EH133" s="13"/>
    </row>
    <row r="134" spans="1:138" s="49" customFormat="1" ht="14" hidden="1" customHeight="1" outlineLevel="1" x14ac:dyDescent="0.15">
      <c r="A134" s="49" t="s">
        <v>320</v>
      </c>
      <c r="B134" s="49" t="s">
        <v>29</v>
      </c>
      <c r="C134" s="50">
        <v>-6000</v>
      </c>
      <c r="D134" s="50"/>
      <c r="E134" s="50"/>
      <c r="F134" s="26"/>
      <c r="G134" s="50"/>
      <c r="H134" s="26"/>
      <c r="I134" s="50"/>
      <c r="J134" s="25"/>
      <c r="K134" s="49" t="s">
        <v>29</v>
      </c>
      <c r="L134" s="50">
        <v>-6000</v>
      </c>
      <c r="M134" s="50"/>
      <c r="N134" s="50"/>
      <c r="O134" s="50"/>
      <c r="P134" s="50"/>
      <c r="Q134" s="50"/>
      <c r="R134" s="26"/>
      <c r="S134" s="26"/>
      <c r="T134" s="50"/>
      <c r="U134" s="50"/>
      <c r="V134" s="26"/>
      <c r="W134" s="26"/>
      <c r="X134" s="27"/>
      <c r="Y134" s="50"/>
      <c r="Z134" s="25"/>
      <c r="AA134" s="49" t="s">
        <v>29</v>
      </c>
      <c r="AB134" s="50">
        <v>-6000</v>
      </c>
      <c r="AC134" s="50"/>
      <c r="AD134" s="50"/>
      <c r="AE134" s="50"/>
      <c r="AF134" s="50"/>
      <c r="AG134" s="50"/>
      <c r="AH134" s="26"/>
      <c r="AI134" s="26"/>
      <c r="AJ134" s="50"/>
      <c r="AK134" s="50"/>
      <c r="AL134" s="26"/>
      <c r="AM134" s="26"/>
      <c r="AN134" s="27"/>
      <c r="AO134" s="50"/>
      <c r="AP134" s="25"/>
      <c r="AR134" s="50">
        <f t="shared" si="191"/>
        <v>-6000</v>
      </c>
      <c r="AS134" s="50"/>
      <c r="AT134" s="50">
        <f t="shared" ref="AT134:AT159" si="192">AD134</f>
        <v>0</v>
      </c>
      <c r="AU134" s="50"/>
      <c r="AV134" s="50">
        <f t="shared" ref="AV134:AV193" si="193">AF134</f>
        <v>0</v>
      </c>
      <c r="AW134" s="50"/>
      <c r="AX134" s="26"/>
      <c r="AY134" s="26"/>
      <c r="AZ134" s="50">
        <f t="shared" ref="AZ134:AZ193" si="194">AJ134</f>
        <v>0</v>
      </c>
      <c r="BA134" s="50">
        <f t="shared" ref="BA134:BA193" si="195">AK134</f>
        <v>0</v>
      </c>
      <c r="BB134" s="26"/>
      <c r="BC134" s="26"/>
      <c r="BD134" s="27"/>
      <c r="BE134" s="50"/>
      <c r="BF134" s="25"/>
      <c r="BG134" s="49" t="s">
        <v>29</v>
      </c>
      <c r="BH134" s="50">
        <v>-6000</v>
      </c>
      <c r="BI134" s="50"/>
      <c r="BJ134" s="50"/>
      <c r="BK134" s="50"/>
      <c r="BL134" s="50"/>
      <c r="BM134" s="50"/>
      <c r="BN134" s="26"/>
      <c r="BO134" s="26"/>
      <c r="BP134" s="50"/>
      <c r="BQ134" s="50"/>
      <c r="BR134" s="26"/>
      <c r="BS134" s="26"/>
      <c r="BT134" s="27"/>
      <c r="BU134" s="50"/>
      <c r="BV134" s="25"/>
      <c r="BW134" s="49" t="s">
        <v>29</v>
      </c>
      <c r="BX134" s="50">
        <v>-6000</v>
      </c>
      <c r="CD134" s="323"/>
      <c r="CE134" s="323"/>
      <c r="CH134" s="323"/>
      <c r="CI134" s="323"/>
      <c r="CL134" s="323"/>
      <c r="CM134" s="49" t="s">
        <v>29</v>
      </c>
      <c r="CN134" s="50">
        <v>-6000</v>
      </c>
      <c r="CT134" s="323"/>
      <c r="CU134" s="323"/>
      <c r="CX134" s="323"/>
      <c r="CY134" s="323"/>
      <c r="DB134" s="323"/>
      <c r="DC134" s="49" t="s">
        <v>29</v>
      </c>
      <c r="DD134" s="50">
        <v>-6000</v>
      </c>
      <c r="DJ134" s="323"/>
      <c r="DK134" s="323"/>
      <c r="DN134" s="323"/>
      <c r="DO134" s="323"/>
      <c r="DR134" s="323"/>
      <c r="DS134" s="49" t="s">
        <v>29</v>
      </c>
      <c r="DT134" s="50">
        <v>-6000</v>
      </c>
      <c r="DZ134" s="323"/>
      <c r="EA134" s="323"/>
      <c r="ED134" s="323"/>
      <c r="EE134" s="323"/>
      <c r="EH134" s="323"/>
    </row>
    <row r="135" spans="1:138" s="49" customFormat="1" ht="14" hidden="1" customHeight="1" outlineLevel="1" x14ac:dyDescent="0.15">
      <c r="B135" s="49" t="s">
        <v>108</v>
      </c>
      <c r="C135" s="50"/>
      <c r="D135" s="50"/>
      <c r="E135" s="50"/>
      <c r="F135" s="26"/>
      <c r="G135" s="50"/>
      <c r="H135" s="26"/>
      <c r="I135" s="50"/>
      <c r="J135" s="25"/>
      <c r="K135" s="49" t="s">
        <v>108</v>
      </c>
      <c r="L135" s="50"/>
      <c r="M135" s="50"/>
      <c r="N135" s="50"/>
      <c r="O135" s="50"/>
      <c r="P135" s="50"/>
      <c r="Q135" s="50"/>
      <c r="R135" s="26"/>
      <c r="S135" s="26"/>
      <c r="T135" s="50"/>
      <c r="U135" s="50"/>
      <c r="V135" s="26"/>
      <c r="W135" s="26"/>
      <c r="X135" s="27"/>
      <c r="Y135" s="50"/>
      <c r="Z135" s="25"/>
      <c r="AA135" s="49" t="s">
        <v>108</v>
      </c>
      <c r="AB135" s="50"/>
      <c r="AC135" s="50"/>
      <c r="AD135" s="50"/>
      <c r="AE135" s="50"/>
      <c r="AF135" s="50"/>
      <c r="AG135" s="50"/>
      <c r="AH135" s="26"/>
      <c r="AI135" s="26"/>
      <c r="AJ135" s="50"/>
      <c r="AK135" s="50"/>
      <c r="AL135" s="26"/>
      <c r="AM135" s="26"/>
      <c r="AN135" s="27"/>
      <c r="AO135" s="50"/>
      <c r="AP135" s="25"/>
      <c r="AR135" s="50">
        <f t="shared" si="191"/>
        <v>0</v>
      </c>
      <c r="AS135" s="50"/>
      <c r="AT135" s="50">
        <f t="shared" si="192"/>
        <v>0</v>
      </c>
      <c r="AU135" s="50"/>
      <c r="AV135" s="50">
        <f t="shared" si="193"/>
        <v>0</v>
      </c>
      <c r="AW135" s="50"/>
      <c r="AX135" s="26"/>
      <c r="AY135" s="26"/>
      <c r="AZ135" s="50">
        <f t="shared" si="194"/>
        <v>0</v>
      </c>
      <c r="BA135" s="50">
        <f t="shared" si="195"/>
        <v>0</v>
      </c>
      <c r="BB135" s="26"/>
      <c r="BC135" s="26"/>
      <c r="BD135" s="27"/>
      <c r="BE135" s="50"/>
      <c r="BF135" s="25"/>
      <c r="BG135" s="49" t="s">
        <v>108</v>
      </c>
      <c r="BH135" s="50"/>
      <c r="BI135" s="50"/>
      <c r="BJ135" s="50"/>
      <c r="BK135" s="50"/>
      <c r="BL135" s="50"/>
      <c r="BM135" s="50"/>
      <c r="BN135" s="26"/>
      <c r="BO135" s="26"/>
      <c r="BP135" s="50"/>
      <c r="BQ135" s="50"/>
      <c r="BR135" s="26"/>
      <c r="BS135" s="26"/>
      <c r="BT135" s="27"/>
      <c r="BU135" s="50"/>
      <c r="BV135" s="25"/>
      <c r="BW135" s="49" t="s">
        <v>108</v>
      </c>
      <c r="CD135" s="323"/>
      <c r="CE135" s="323"/>
      <c r="CH135" s="323"/>
      <c r="CI135" s="323"/>
      <c r="CL135" s="323"/>
      <c r="CM135" s="49" t="s">
        <v>108</v>
      </c>
      <c r="CT135" s="323"/>
      <c r="CU135" s="323"/>
      <c r="CX135" s="323"/>
      <c r="CY135" s="323"/>
      <c r="DB135" s="323"/>
      <c r="DC135" s="49" t="s">
        <v>108</v>
      </c>
      <c r="DJ135" s="323"/>
      <c r="DK135" s="323"/>
      <c r="DN135" s="323"/>
      <c r="DO135" s="323"/>
      <c r="DR135" s="323"/>
      <c r="DS135" s="49" t="s">
        <v>108</v>
      </c>
      <c r="DZ135" s="323"/>
      <c r="EA135" s="323"/>
      <c r="ED135" s="323"/>
      <c r="EE135" s="323"/>
      <c r="EH135" s="323"/>
    </row>
    <row r="136" spans="1:138" s="49" customFormat="1" ht="14" hidden="1" customHeight="1" outlineLevel="1" x14ac:dyDescent="0.15">
      <c r="B136" s="49" t="s">
        <v>289</v>
      </c>
      <c r="C136" s="50"/>
      <c r="D136" s="50">
        <v>-20518</v>
      </c>
      <c r="E136" s="50"/>
      <c r="F136" s="26"/>
      <c r="G136" s="50"/>
      <c r="H136" s="26"/>
      <c r="I136" s="50"/>
      <c r="J136" s="25"/>
      <c r="K136" s="49" t="s">
        <v>289</v>
      </c>
      <c r="L136" s="50"/>
      <c r="M136" s="50"/>
      <c r="N136" s="50">
        <v>-20518</v>
      </c>
      <c r="O136" s="50"/>
      <c r="P136" s="50"/>
      <c r="Q136" s="50"/>
      <c r="R136" s="26"/>
      <c r="S136" s="26"/>
      <c r="T136" s="50"/>
      <c r="U136" s="50"/>
      <c r="V136" s="26"/>
      <c r="W136" s="26"/>
      <c r="X136" s="27"/>
      <c r="Y136" s="50"/>
      <c r="Z136" s="25"/>
      <c r="AA136" s="49" t="s">
        <v>289</v>
      </c>
      <c r="AB136" s="50"/>
      <c r="AC136" s="50"/>
      <c r="AD136" s="50">
        <v>-20518</v>
      </c>
      <c r="AE136" s="50"/>
      <c r="AF136" s="50"/>
      <c r="AG136" s="50"/>
      <c r="AH136" s="26"/>
      <c r="AI136" s="26"/>
      <c r="AJ136" s="50"/>
      <c r="AK136" s="50"/>
      <c r="AL136" s="26"/>
      <c r="AM136" s="26"/>
      <c r="AN136" s="27"/>
      <c r="AO136" s="50"/>
      <c r="AP136" s="25"/>
      <c r="AR136" s="50">
        <f t="shared" si="191"/>
        <v>0</v>
      </c>
      <c r="AS136" s="50"/>
      <c r="AT136" s="50">
        <f t="shared" si="192"/>
        <v>-20518</v>
      </c>
      <c r="AU136" s="50"/>
      <c r="AV136" s="50">
        <f t="shared" si="193"/>
        <v>0</v>
      </c>
      <c r="AW136" s="50"/>
      <c r="AX136" s="26"/>
      <c r="AY136" s="26"/>
      <c r="AZ136" s="50">
        <f t="shared" si="194"/>
        <v>0</v>
      </c>
      <c r="BA136" s="50">
        <f t="shared" si="195"/>
        <v>0</v>
      </c>
      <c r="BB136" s="26"/>
      <c r="BC136" s="26"/>
      <c r="BD136" s="27"/>
      <c r="BE136" s="50"/>
      <c r="BF136" s="25"/>
      <c r="BG136" s="49" t="s">
        <v>289</v>
      </c>
      <c r="BH136" s="50"/>
      <c r="BI136" s="50"/>
      <c r="BJ136" s="50">
        <v>-20518</v>
      </c>
      <c r="BK136" s="50"/>
      <c r="BL136" s="50"/>
      <c r="BM136" s="50"/>
      <c r="BN136" s="26"/>
      <c r="BO136" s="26"/>
      <c r="BP136" s="50"/>
      <c r="BQ136" s="50"/>
      <c r="BR136" s="26"/>
      <c r="BS136" s="26"/>
      <c r="BT136" s="27"/>
      <c r="BU136" s="50"/>
      <c r="BV136" s="25"/>
      <c r="BW136" s="49" t="s">
        <v>289</v>
      </c>
      <c r="BZ136" s="50">
        <v>-20518</v>
      </c>
      <c r="CD136" s="323"/>
      <c r="CE136" s="323"/>
      <c r="CH136" s="323"/>
      <c r="CI136" s="323"/>
      <c r="CL136" s="323"/>
      <c r="CM136" s="49" t="s">
        <v>289</v>
      </c>
      <c r="CP136" s="50">
        <v>-20518</v>
      </c>
      <c r="CT136" s="323"/>
      <c r="CU136" s="323"/>
      <c r="CX136" s="323"/>
      <c r="CY136" s="323"/>
      <c r="DB136" s="323"/>
      <c r="DC136" s="49" t="s">
        <v>289</v>
      </c>
      <c r="DF136" s="50">
        <v>-20518</v>
      </c>
      <c r="DJ136" s="323"/>
      <c r="DK136" s="323"/>
      <c r="DN136" s="323"/>
      <c r="DO136" s="323"/>
      <c r="DR136" s="323"/>
      <c r="DS136" s="49" t="s">
        <v>289</v>
      </c>
      <c r="DV136" s="50">
        <v>-20518</v>
      </c>
      <c r="DZ136" s="323"/>
      <c r="EA136" s="323"/>
      <c r="ED136" s="323"/>
      <c r="EE136" s="323"/>
      <c r="EH136" s="323"/>
    </row>
    <row r="137" spans="1:138" s="49" customFormat="1" ht="14" hidden="1" customHeight="1" outlineLevel="1" x14ac:dyDescent="0.15">
      <c r="B137" s="49" t="s">
        <v>99</v>
      </c>
      <c r="C137" s="50"/>
      <c r="D137" s="50"/>
      <c r="E137" s="50"/>
      <c r="F137" s="26"/>
      <c r="G137" s="50">
        <v>-700</v>
      </c>
      <c r="H137" s="26"/>
      <c r="I137" s="50"/>
      <c r="J137" s="25"/>
      <c r="K137" s="49" t="s">
        <v>99</v>
      </c>
      <c r="L137" s="50"/>
      <c r="M137" s="50"/>
      <c r="N137" s="50"/>
      <c r="O137" s="50"/>
      <c r="P137" s="50"/>
      <c r="Q137" s="50"/>
      <c r="R137" s="26"/>
      <c r="S137" s="26"/>
      <c r="T137" s="50">
        <v>-700</v>
      </c>
      <c r="U137" s="50">
        <v>-700</v>
      </c>
      <c r="V137" s="26"/>
      <c r="W137" s="26"/>
      <c r="X137" s="27"/>
      <c r="Y137" s="50"/>
      <c r="Z137" s="25"/>
      <c r="AA137" s="49" t="s">
        <v>99</v>
      </c>
      <c r="AB137" s="50"/>
      <c r="AC137" s="50"/>
      <c r="AD137" s="50"/>
      <c r="AE137" s="50"/>
      <c r="AF137" s="50"/>
      <c r="AG137" s="50"/>
      <c r="AH137" s="26"/>
      <c r="AI137" s="26"/>
      <c r="AJ137" s="50">
        <v>-700</v>
      </c>
      <c r="AK137" s="50"/>
      <c r="AL137" s="26"/>
      <c r="AM137" s="26"/>
      <c r="AN137" s="27"/>
      <c r="AO137" s="50"/>
      <c r="AP137" s="25"/>
      <c r="AR137" s="50">
        <f t="shared" si="191"/>
        <v>0</v>
      </c>
      <c r="AS137" s="50"/>
      <c r="AT137" s="50">
        <f t="shared" si="192"/>
        <v>0</v>
      </c>
      <c r="AU137" s="50"/>
      <c r="AV137" s="50">
        <f t="shared" si="193"/>
        <v>0</v>
      </c>
      <c r="AW137" s="50"/>
      <c r="AX137" s="26"/>
      <c r="AY137" s="26"/>
      <c r="AZ137" s="50">
        <f t="shared" si="194"/>
        <v>-700</v>
      </c>
      <c r="BA137" s="50">
        <f t="shared" si="195"/>
        <v>0</v>
      </c>
      <c r="BB137" s="26"/>
      <c r="BC137" s="26"/>
      <c r="BD137" s="27"/>
      <c r="BE137" s="50"/>
      <c r="BF137" s="25"/>
      <c r="BG137" s="49" t="s">
        <v>99</v>
      </c>
      <c r="BH137" s="50"/>
      <c r="BI137" s="50"/>
      <c r="BJ137" s="50"/>
      <c r="BK137" s="50"/>
      <c r="BL137" s="50"/>
      <c r="BM137" s="50"/>
      <c r="BN137" s="26"/>
      <c r="BO137" s="26"/>
      <c r="BP137" s="50">
        <v>-700</v>
      </c>
      <c r="BQ137" s="50"/>
      <c r="BR137" s="26"/>
      <c r="BS137" s="26"/>
      <c r="BT137" s="27"/>
      <c r="BU137" s="50"/>
      <c r="BV137" s="25"/>
      <c r="BW137" s="49" t="s">
        <v>99</v>
      </c>
      <c r="CD137" s="323"/>
      <c r="CE137" s="323"/>
      <c r="CF137" s="50">
        <v>-700</v>
      </c>
      <c r="CG137" s="50">
        <v>-700</v>
      </c>
      <c r="CH137" s="323"/>
      <c r="CI137" s="323"/>
      <c r="CL137" s="323"/>
      <c r="CM137" s="49" t="s">
        <v>99</v>
      </c>
      <c r="CT137" s="323"/>
      <c r="CU137" s="323"/>
      <c r="CV137" s="50">
        <v>-700</v>
      </c>
      <c r="CW137" s="50">
        <v>-700</v>
      </c>
      <c r="CX137" s="323"/>
      <c r="CY137" s="323"/>
      <c r="DB137" s="323"/>
      <c r="DC137" s="49" t="s">
        <v>99</v>
      </c>
      <c r="DJ137" s="323"/>
      <c r="DK137" s="323"/>
      <c r="DL137" s="50">
        <v>-700</v>
      </c>
      <c r="DM137" s="50">
        <v>-700</v>
      </c>
      <c r="DN137" s="323"/>
      <c r="DO137" s="323"/>
      <c r="DR137" s="323"/>
      <c r="DS137" s="49" t="s">
        <v>99</v>
      </c>
      <c r="DZ137" s="323"/>
      <c r="EA137" s="323"/>
      <c r="EB137" s="50">
        <v>-700</v>
      </c>
      <c r="EC137" s="50">
        <v>-700</v>
      </c>
      <c r="ED137" s="323"/>
      <c r="EE137" s="323"/>
      <c r="EH137" s="323"/>
    </row>
    <row r="138" spans="1:138" s="49" customFormat="1" ht="14" hidden="1" customHeight="1" outlineLevel="1" x14ac:dyDescent="0.15">
      <c r="B138" s="49" t="s">
        <v>141</v>
      </c>
      <c r="C138" s="50"/>
      <c r="D138" s="50"/>
      <c r="E138" s="50"/>
      <c r="F138" s="26"/>
      <c r="G138" s="50"/>
      <c r="H138" s="26"/>
      <c r="I138" s="50"/>
      <c r="J138" s="25"/>
      <c r="K138" s="49" t="s">
        <v>141</v>
      </c>
      <c r="L138" s="50"/>
      <c r="M138" s="50"/>
      <c r="N138" s="50"/>
      <c r="O138" s="50"/>
      <c r="P138" s="50"/>
      <c r="Q138" s="50"/>
      <c r="R138" s="26"/>
      <c r="S138" s="26"/>
      <c r="T138" s="50"/>
      <c r="U138" s="50"/>
      <c r="V138" s="26"/>
      <c r="W138" s="26"/>
      <c r="X138" s="27"/>
      <c r="Y138" s="50"/>
      <c r="Z138" s="25"/>
      <c r="AA138" s="49" t="s">
        <v>141</v>
      </c>
      <c r="AB138" s="50"/>
      <c r="AC138" s="50"/>
      <c r="AD138" s="50"/>
      <c r="AE138" s="50"/>
      <c r="AF138" s="50"/>
      <c r="AG138" s="50"/>
      <c r="AH138" s="26"/>
      <c r="AI138" s="26"/>
      <c r="AJ138" s="50"/>
      <c r="AK138" s="50"/>
      <c r="AL138" s="26"/>
      <c r="AM138" s="26"/>
      <c r="AN138" s="27"/>
      <c r="AO138" s="50"/>
      <c r="AP138" s="25"/>
      <c r="AR138" s="50">
        <f t="shared" si="191"/>
        <v>0</v>
      </c>
      <c r="AS138" s="50"/>
      <c r="AT138" s="50">
        <f t="shared" si="192"/>
        <v>0</v>
      </c>
      <c r="AU138" s="50"/>
      <c r="AV138" s="50">
        <f t="shared" si="193"/>
        <v>0</v>
      </c>
      <c r="AW138" s="50"/>
      <c r="AX138" s="26"/>
      <c r="AY138" s="26"/>
      <c r="AZ138" s="50">
        <f t="shared" si="194"/>
        <v>0</v>
      </c>
      <c r="BA138" s="50">
        <f t="shared" si="195"/>
        <v>0</v>
      </c>
      <c r="BB138" s="26"/>
      <c r="BC138" s="26"/>
      <c r="BD138" s="27"/>
      <c r="BE138" s="50"/>
      <c r="BF138" s="25"/>
      <c r="BG138" s="49" t="s">
        <v>141</v>
      </c>
      <c r="BH138" s="50"/>
      <c r="BI138" s="50"/>
      <c r="BJ138" s="50"/>
      <c r="BK138" s="50"/>
      <c r="BL138" s="50"/>
      <c r="BM138" s="50"/>
      <c r="BN138" s="26"/>
      <c r="BO138" s="26"/>
      <c r="BP138" s="50"/>
      <c r="BQ138" s="50"/>
      <c r="BR138" s="26"/>
      <c r="BS138" s="26"/>
      <c r="BT138" s="27"/>
      <c r="BU138" s="50"/>
      <c r="BV138" s="25"/>
      <c r="BW138" s="49" t="s">
        <v>141</v>
      </c>
      <c r="CD138" s="323"/>
      <c r="CE138" s="323"/>
      <c r="CH138" s="323"/>
      <c r="CI138" s="323"/>
      <c r="CL138" s="323"/>
      <c r="CM138" s="49" t="s">
        <v>141</v>
      </c>
      <c r="CT138" s="323"/>
      <c r="CU138" s="323"/>
      <c r="CX138" s="323"/>
      <c r="CY138" s="323"/>
      <c r="DB138" s="323"/>
      <c r="DC138" s="49" t="s">
        <v>141</v>
      </c>
      <c r="DJ138" s="323"/>
      <c r="DK138" s="323"/>
      <c r="DN138" s="323"/>
      <c r="DO138" s="323"/>
      <c r="DR138" s="323"/>
      <c r="DS138" s="49" t="s">
        <v>141</v>
      </c>
      <c r="DZ138" s="323"/>
      <c r="EA138" s="323"/>
      <c r="ED138" s="323"/>
      <c r="EE138" s="323"/>
      <c r="EH138" s="323"/>
    </row>
    <row r="139" spans="1:138" s="49" customFormat="1" ht="14" hidden="1" customHeight="1" outlineLevel="1" x14ac:dyDescent="0.15">
      <c r="B139" s="49" t="s">
        <v>28</v>
      </c>
      <c r="C139" s="50">
        <v>-6280</v>
      </c>
      <c r="D139" s="50"/>
      <c r="E139" s="50"/>
      <c r="F139" s="26"/>
      <c r="G139" s="50"/>
      <c r="H139" s="26"/>
      <c r="I139" s="50"/>
      <c r="J139" s="25"/>
      <c r="K139" s="49" t="s">
        <v>28</v>
      </c>
      <c r="L139" s="50">
        <v>-6280</v>
      </c>
      <c r="M139" s="50"/>
      <c r="N139" s="50"/>
      <c r="O139" s="50"/>
      <c r="P139" s="50"/>
      <c r="Q139" s="50"/>
      <c r="R139" s="26"/>
      <c r="S139" s="26"/>
      <c r="T139" s="50"/>
      <c r="U139" s="50"/>
      <c r="V139" s="26"/>
      <c r="W139" s="26"/>
      <c r="X139" s="27"/>
      <c r="Y139" s="50"/>
      <c r="Z139" s="25"/>
      <c r="AA139" s="49" t="s">
        <v>28</v>
      </c>
      <c r="AB139" s="50">
        <v>-6280</v>
      </c>
      <c r="AC139" s="50"/>
      <c r="AD139" s="50"/>
      <c r="AE139" s="50"/>
      <c r="AF139" s="50"/>
      <c r="AG139" s="50"/>
      <c r="AH139" s="26"/>
      <c r="AI139" s="26"/>
      <c r="AJ139" s="50"/>
      <c r="AK139" s="50"/>
      <c r="AL139" s="26"/>
      <c r="AM139" s="26"/>
      <c r="AN139" s="27"/>
      <c r="AO139" s="50"/>
      <c r="AP139" s="25"/>
      <c r="AR139" s="50">
        <f t="shared" si="191"/>
        <v>-6280</v>
      </c>
      <c r="AS139" s="50"/>
      <c r="AT139" s="50">
        <f t="shared" si="192"/>
        <v>0</v>
      </c>
      <c r="AU139" s="50"/>
      <c r="AV139" s="50">
        <f t="shared" si="193"/>
        <v>0</v>
      </c>
      <c r="AW139" s="50"/>
      <c r="AX139" s="26"/>
      <c r="AY139" s="26"/>
      <c r="AZ139" s="50">
        <f t="shared" si="194"/>
        <v>0</v>
      </c>
      <c r="BA139" s="50">
        <f t="shared" si="195"/>
        <v>0</v>
      </c>
      <c r="BB139" s="26"/>
      <c r="BC139" s="26"/>
      <c r="BD139" s="27"/>
      <c r="BE139" s="50"/>
      <c r="BF139" s="25"/>
      <c r="BG139" s="49" t="s">
        <v>28</v>
      </c>
      <c r="BH139" s="50">
        <v>-6280</v>
      </c>
      <c r="BI139" s="50"/>
      <c r="BJ139" s="50"/>
      <c r="BK139" s="50"/>
      <c r="BL139" s="50"/>
      <c r="BM139" s="50"/>
      <c r="BN139" s="26"/>
      <c r="BO139" s="26"/>
      <c r="BP139" s="50"/>
      <c r="BQ139" s="50"/>
      <c r="BR139" s="26"/>
      <c r="BS139" s="26"/>
      <c r="BT139" s="27"/>
      <c r="BU139" s="50"/>
      <c r="BV139" s="25"/>
      <c r="BW139" s="49" t="s">
        <v>28</v>
      </c>
      <c r="BX139" s="50">
        <v>-6280</v>
      </c>
      <c r="CD139" s="323"/>
      <c r="CE139" s="323"/>
      <c r="CH139" s="323"/>
      <c r="CI139" s="323"/>
      <c r="CL139" s="323"/>
      <c r="CM139" s="49" t="s">
        <v>28</v>
      </c>
      <c r="CN139" s="50">
        <v>-6280</v>
      </c>
      <c r="CT139" s="323"/>
      <c r="CU139" s="323"/>
      <c r="CX139" s="323"/>
      <c r="CY139" s="323"/>
      <c r="DB139" s="323"/>
      <c r="DC139" s="49" t="s">
        <v>28</v>
      </c>
      <c r="DD139" s="50">
        <v>-6280</v>
      </c>
      <c r="DJ139" s="323"/>
      <c r="DK139" s="323"/>
      <c r="DN139" s="323"/>
      <c r="DO139" s="323"/>
      <c r="DR139" s="323"/>
      <c r="DS139" s="49" t="s">
        <v>28</v>
      </c>
      <c r="DT139" s="50">
        <v>-6280</v>
      </c>
      <c r="DZ139" s="323"/>
      <c r="EA139" s="323"/>
      <c r="ED139" s="323"/>
      <c r="EE139" s="323"/>
      <c r="EH139" s="323"/>
    </row>
    <row r="140" spans="1:138" s="49" customFormat="1" ht="14" hidden="1" customHeight="1" outlineLevel="1" x14ac:dyDescent="0.15">
      <c r="B140" s="49" t="s">
        <v>117</v>
      </c>
      <c r="C140" s="50"/>
      <c r="D140" s="50"/>
      <c r="E140" s="50"/>
      <c r="F140" s="26"/>
      <c r="G140" s="50"/>
      <c r="H140" s="26"/>
      <c r="I140" s="50"/>
      <c r="J140" s="25"/>
      <c r="K140" s="49" t="s">
        <v>117</v>
      </c>
      <c r="L140" s="50"/>
      <c r="M140" s="50"/>
      <c r="N140" s="50"/>
      <c r="O140" s="50"/>
      <c r="P140" s="50"/>
      <c r="Q140" s="50"/>
      <c r="R140" s="26"/>
      <c r="S140" s="26"/>
      <c r="T140" s="50"/>
      <c r="U140" s="50"/>
      <c r="V140" s="26"/>
      <c r="W140" s="26"/>
      <c r="X140" s="27"/>
      <c r="Y140" s="50"/>
      <c r="Z140" s="25"/>
      <c r="AA140" s="49" t="s">
        <v>117</v>
      </c>
      <c r="AB140" s="50"/>
      <c r="AC140" s="50"/>
      <c r="AD140" s="50"/>
      <c r="AE140" s="50"/>
      <c r="AF140" s="50"/>
      <c r="AG140" s="50"/>
      <c r="AH140" s="26"/>
      <c r="AI140" s="26"/>
      <c r="AJ140" s="50"/>
      <c r="AK140" s="50"/>
      <c r="AL140" s="26"/>
      <c r="AM140" s="26"/>
      <c r="AN140" s="27"/>
      <c r="AO140" s="50"/>
      <c r="AP140" s="25"/>
      <c r="AR140" s="50">
        <f t="shared" si="191"/>
        <v>0</v>
      </c>
      <c r="AS140" s="50"/>
      <c r="AT140" s="50">
        <f t="shared" si="192"/>
        <v>0</v>
      </c>
      <c r="AU140" s="50"/>
      <c r="AV140" s="50">
        <f t="shared" si="193"/>
        <v>0</v>
      </c>
      <c r="AW140" s="50"/>
      <c r="AX140" s="26"/>
      <c r="AY140" s="26"/>
      <c r="AZ140" s="50">
        <f t="shared" si="194"/>
        <v>0</v>
      </c>
      <c r="BA140" s="50">
        <f t="shared" si="195"/>
        <v>0</v>
      </c>
      <c r="BB140" s="26"/>
      <c r="BC140" s="26"/>
      <c r="BD140" s="27"/>
      <c r="BE140" s="50"/>
      <c r="BF140" s="25"/>
      <c r="BG140" s="49" t="s">
        <v>117</v>
      </c>
      <c r="BH140" s="50"/>
      <c r="BI140" s="50"/>
      <c r="BJ140" s="50"/>
      <c r="BK140" s="50"/>
      <c r="BL140" s="50"/>
      <c r="BM140" s="50"/>
      <c r="BN140" s="26"/>
      <c r="BO140" s="26"/>
      <c r="BP140" s="50"/>
      <c r="BQ140" s="50"/>
      <c r="BR140" s="26"/>
      <c r="BS140" s="26"/>
      <c r="BT140" s="27"/>
      <c r="BU140" s="50"/>
      <c r="BV140" s="25"/>
      <c r="BW140" s="49" t="s">
        <v>117</v>
      </c>
      <c r="CD140" s="323"/>
      <c r="CE140" s="323"/>
      <c r="CH140" s="323"/>
      <c r="CI140" s="323"/>
      <c r="CL140" s="323"/>
      <c r="CM140" s="49" t="s">
        <v>117</v>
      </c>
      <c r="CT140" s="323"/>
      <c r="CU140" s="323"/>
      <c r="CX140" s="323"/>
      <c r="CY140" s="323"/>
      <c r="DB140" s="323"/>
      <c r="DC140" s="49" t="s">
        <v>117</v>
      </c>
      <c r="DJ140" s="323"/>
      <c r="DK140" s="323"/>
      <c r="DN140" s="323"/>
      <c r="DO140" s="323"/>
      <c r="DR140" s="323"/>
      <c r="DS140" s="49" t="s">
        <v>117</v>
      </c>
      <c r="DZ140" s="323"/>
      <c r="EA140" s="323"/>
      <c r="ED140" s="323"/>
      <c r="EE140" s="323"/>
      <c r="EH140" s="323"/>
    </row>
    <row r="141" spans="1:138" s="49" customFormat="1" ht="14" hidden="1" customHeight="1" outlineLevel="1" x14ac:dyDescent="0.15">
      <c r="B141" s="49" t="s">
        <v>98</v>
      </c>
      <c r="C141" s="50"/>
      <c r="D141" s="50"/>
      <c r="E141" s="50"/>
      <c r="F141" s="26"/>
      <c r="G141" s="50">
        <v>-1014</v>
      </c>
      <c r="H141" s="26"/>
      <c r="I141" s="50"/>
      <c r="J141" s="25"/>
      <c r="K141" s="49" t="s">
        <v>98</v>
      </c>
      <c r="L141" s="50"/>
      <c r="M141" s="50"/>
      <c r="N141" s="50"/>
      <c r="O141" s="50"/>
      <c r="P141" s="50"/>
      <c r="Q141" s="50"/>
      <c r="R141" s="26"/>
      <c r="S141" s="26"/>
      <c r="T141" s="50">
        <v>-1014</v>
      </c>
      <c r="U141" s="50">
        <v>-1014</v>
      </c>
      <c r="V141" s="26"/>
      <c r="W141" s="26"/>
      <c r="X141" s="27"/>
      <c r="Y141" s="50"/>
      <c r="Z141" s="25"/>
      <c r="AA141" s="49" t="s">
        <v>98</v>
      </c>
      <c r="AB141" s="50"/>
      <c r="AC141" s="50"/>
      <c r="AD141" s="50"/>
      <c r="AE141" s="50"/>
      <c r="AF141" s="50"/>
      <c r="AG141" s="50"/>
      <c r="AH141" s="26"/>
      <c r="AI141" s="26"/>
      <c r="AJ141" s="50">
        <v>-1014</v>
      </c>
      <c r="AK141" s="50"/>
      <c r="AL141" s="26"/>
      <c r="AM141" s="26"/>
      <c r="AN141" s="27"/>
      <c r="AO141" s="50"/>
      <c r="AP141" s="25"/>
      <c r="AR141" s="50">
        <f t="shared" si="191"/>
        <v>0</v>
      </c>
      <c r="AS141" s="50"/>
      <c r="AT141" s="50">
        <f t="shared" si="192"/>
        <v>0</v>
      </c>
      <c r="AU141" s="50"/>
      <c r="AV141" s="50">
        <f t="shared" si="193"/>
        <v>0</v>
      </c>
      <c r="AW141" s="50"/>
      <c r="AX141" s="26"/>
      <c r="AY141" s="26"/>
      <c r="AZ141" s="50">
        <f t="shared" si="194"/>
        <v>-1014</v>
      </c>
      <c r="BA141" s="50">
        <f t="shared" si="195"/>
        <v>0</v>
      </c>
      <c r="BB141" s="26"/>
      <c r="BC141" s="26"/>
      <c r="BD141" s="27"/>
      <c r="BE141" s="50"/>
      <c r="BF141" s="25"/>
      <c r="BG141" s="49" t="s">
        <v>98</v>
      </c>
      <c r="BH141" s="50"/>
      <c r="BI141" s="50"/>
      <c r="BJ141" s="50"/>
      <c r="BK141" s="50"/>
      <c r="BL141" s="50"/>
      <c r="BM141" s="50"/>
      <c r="BN141" s="26"/>
      <c r="BO141" s="26"/>
      <c r="BP141" s="50">
        <v>-1014</v>
      </c>
      <c r="BQ141" s="50"/>
      <c r="BR141" s="26"/>
      <c r="BS141" s="26"/>
      <c r="BT141" s="27"/>
      <c r="BU141" s="50"/>
      <c r="BV141" s="25"/>
      <c r="BW141" s="49" t="s">
        <v>98</v>
      </c>
      <c r="CD141" s="323"/>
      <c r="CE141" s="323"/>
      <c r="CF141" s="50">
        <v>-1014</v>
      </c>
      <c r="CG141" s="50">
        <v>-1014</v>
      </c>
      <c r="CH141" s="323"/>
      <c r="CI141" s="323"/>
      <c r="CL141" s="323"/>
      <c r="CM141" s="49" t="s">
        <v>98</v>
      </c>
      <c r="CT141" s="323"/>
      <c r="CU141" s="323"/>
      <c r="CV141" s="50">
        <v>-1014</v>
      </c>
      <c r="CW141" s="50">
        <v>-1014</v>
      </c>
      <c r="CX141" s="323"/>
      <c r="CY141" s="323"/>
      <c r="DB141" s="323"/>
      <c r="DC141" s="49" t="s">
        <v>98</v>
      </c>
      <c r="DJ141" s="323"/>
      <c r="DK141" s="323"/>
      <c r="DL141" s="50">
        <v>-1014</v>
      </c>
      <c r="DM141" s="50">
        <v>-1014</v>
      </c>
      <c r="DN141" s="323"/>
      <c r="DO141" s="323"/>
      <c r="DR141" s="323"/>
      <c r="DS141" s="49" t="s">
        <v>98</v>
      </c>
      <c r="DZ141" s="323"/>
      <c r="EA141" s="323"/>
      <c r="EB141" s="50">
        <v>-1014</v>
      </c>
      <c r="EC141" s="50">
        <v>-1014</v>
      </c>
      <c r="ED141" s="323"/>
      <c r="EE141" s="323"/>
      <c r="EH141" s="323"/>
    </row>
    <row r="142" spans="1:138" s="49" customFormat="1" ht="14" hidden="1" customHeight="1" outlineLevel="1" x14ac:dyDescent="0.15">
      <c r="B142" s="49" t="s">
        <v>228</v>
      </c>
      <c r="C142" s="50"/>
      <c r="D142" s="50">
        <v>-12000</v>
      </c>
      <c r="E142" s="50"/>
      <c r="F142" s="26"/>
      <c r="G142" s="50"/>
      <c r="H142" s="26"/>
      <c r="I142" s="50"/>
      <c r="J142" s="25"/>
      <c r="K142" s="49" t="s">
        <v>228</v>
      </c>
      <c r="L142" s="50"/>
      <c r="M142" s="50"/>
      <c r="N142" s="50">
        <v>-12000</v>
      </c>
      <c r="O142" s="50"/>
      <c r="P142" s="50"/>
      <c r="Q142" s="50"/>
      <c r="R142" s="26"/>
      <c r="S142" s="26"/>
      <c r="T142" s="50"/>
      <c r="U142" s="50"/>
      <c r="V142" s="26"/>
      <c r="W142" s="26"/>
      <c r="X142" s="27"/>
      <c r="Y142" s="50"/>
      <c r="Z142" s="25"/>
      <c r="AA142" s="49" t="s">
        <v>228</v>
      </c>
      <c r="AB142" s="50"/>
      <c r="AC142" s="50"/>
      <c r="AD142" s="50">
        <v>-12000</v>
      </c>
      <c r="AE142" s="50"/>
      <c r="AF142" s="50"/>
      <c r="AG142" s="50"/>
      <c r="AH142" s="26"/>
      <c r="AI142" s="26"/>
      <c r="AJ142" s="50"/>
      <c r="AK142" s="50"/>
      <c r="AL142" s="26"/>
      <c r="AM142" s="26"/>
      <c r="AN142" s="27"/>
      <c r="AO142" s="50"/>
      <c r="AP142" s="25"/>
      <c r="AR142" s="50">
        <f t="shared" si="191"/>
        <v>0</v>
      </c>
      <c r="AS142" s="50"/>
      <c r="AT142" s="50">
        <f t="shared" si="192"/>
        <v>-12000</v>
      </c>
      <c r="AU142" s="50"/>
      <c r="AV142" s="50">
        <f t="shared" si="193"/>
        <v>0</v>
      </c>
      <c r="AW142" s="50"/>
      <c r="AX142" s="26"/>
      <c r="AY142" s="26"/>
      <c r="AZ142" s="50">
        <f t="shared" si="194"/>
        <v>0</v>
      </c>
      <c r="BA142" s="50">
        <f t="shared" si="195"/>
        <v>0</v>
      </c>
      <c r="BB142" s="26"/>
      <c r="BC142" s="26"/>
      <c r="BD142" s="27"/>
      <c r="BE142" s="50"/>
      <c r="BF142" s="25"/>
      <c r="BG142" s="49" t="s">
        <v>228</v>
      </c>
      <c r="BH142" s="50"/>
      <c r="BI142" s="50"/>
      <c r="BJ142" s="50">
        <v>-12000</v>
      </c>
      <c r="BK142" s="50"/>
      <c r="BL142" s="50"/>
      <c r="BM142" s="50"/>
      <c r="BN142" s="26"/>
      <c r="BO142" s="26"/>
      <c r="BP142" s="50"/>
      <c r="BQ142" s="50"/>
      <c r="BR142" s="26"/>
      <c r="BS142" s="26"/>
      <c r="BT142" s="27"/>
      <c r="BU142" s="50"/>
      <c r="BV142" s="25"/>
      <c r="BW142" s="49" t="s">
        <v>228</v>
      </c>
      <c r="BZ142" s="50">
        <v>-12000</v>
      </c>
      <c r="CD142" s="323"/>
      <c r="CE142" s="323"/>
      <c r="CH142" s="323"/>
      <c r="CI142" s="323"/>
      <c r="CL142" s="323"/>
      <c r="CM142" s="49" t="s">
        <v>228</v>
      </c>
      <c r="CP142" s="50">
        <v>-12000</v>
      </c>
      <c r="CT142" s="323"/>
      <c r="CU142" s="323"/>
      <c r="CX142" s="323"/>
      <c r="CY142" s="323"/>
      <c r="DB142" s="323"/>
      <c r="DC142" s="49" t="s">
        <v>228</v>
      </c>
      <c r="DF142" s="50">
        <v>-12000</v>
      </c>
      <c r="DJ142" s="323"/>
      <c r="DK142" s="323"/>
      <c r="DN142" s="323"/>
      <c r="DO142" s="323"/>
      <c r="DR142" s="323"/>
      <c r="DS142" s="49" t="s">
        <v>228</v>
      </c>
      <c r="DV142" s="50">
        <v>-12000</v>
      </c>
      <c r="DZ142" s="323"/>
      <c r="EA142" s="323"/>
      <c r="ED142" s="323"/>
      <c r="EE142" s="323"/>
      <c r="EH142" s="323"/>
    </row>
    <row r="143" spans="1:138" s="49" customFormat="1" ht="14" hidden="1" customHeight="1" outlineLevel="1" x14ac:dyDescent="0.15">
      <c r="B143" s="49" t="s">
        <v>32</v>
      </c>
      <c r="C143" s="50">
        <v>-29869</v>
      </c>
      <c r="D143" s="50"/>
      <c r="E143" s="50"/>
      <c r="F143" s="26"/>
      <c r="G143" s="50"/>
      <c r="H143" s="26"/>
      <c r="I143" s="50"/>
      <c r="J143" s="25"/>
      <c r="K143" s="49" t="s">
        <v>32</v>
      </c>
      <c r="L143" s="50">
        <v>-29869</v>
      </c>
      <c r="M143" s="50"/>
      <c r="N143" s="50"/>
      <c r="O143" s="50"/>
      <c r="P143" s="50"/>
      <c r="Q143" s="50"/>
      <c r="R143" s="26"/>
      <c r="S143" s="26"/>
      <c r="T143" s="50"/>
      <c r="U143" s="50"/>
      <c r="V143" s="26"/>
      <c r="W143" s="26"/>
      <c r="X143" s="27"/>
      <c r="Y143" s="50"/>
      <c r="Z143" s="25"/>
      <c r="AA143" s="49" t="s">
        <v>32</v>
      </c>
      <c r="AB143" s="50">
        <v>-29869</v>
      </c>
      <c r="AC143" s="50"/>
      <c r="AD143" s="50"/>
      <c r="AE143" s="50"/>
      <c r="AF143" s="50"/>
      <c r="AG143" s="50"/>
      <c r="AH143" s="26"/>
      <c r="AI143" s="26"/>
      <c r="AJ143" s="50"/>
      <c r="AK143" s="50"/>
      <c r="AL143" s="26"/>
      <c r="AM143" s="26"/>
      <c r="AN143" s="27"/>
      <c r="AO143" s="50"/>
      <c r="AP143" s="25"/>
      <c r="AR143" s="50">
        <f t="shared" si="191"/>
        <v>-29869</v>
      </c>
      <c r="AS143" s="50"/>
      <c r="AT143" s="50">
        <f t="shared" si="192"/>
        <v>0</v>
      </c>
      <c r="AU143" s="50"/>
      <c r="AV143" s="50">
        <f t="shared" si="193"/>
        <v>0</v>
      </c>
      <c r="AW143" s="50"/>
      <c r="AX143" s="26"/>
      <c r="AY143" s="26"/>
      <c r="AZ143" s="50">
        <f t="shared" si="194"/>
        <v>0</v>
      </c>
      <c r="BA143" s="50">
        <f t="shared" si="195"/>
        <v>0</v>
      </c>
      <c r="BB143" s="26"/>
      <c r="BC143" s="26"/>
      <c r="BD143" s="27"/>
      <c r="BE143" s="50"/>
      <c r="BF143" s="25"/>
      <c r="BG143" s="49" t="s">
        <v>32</v>
      </c>
      <c r="BH143" s="50">
        <v>-29869</v>
      </c>
      <c r="BI143" s="50"/>
      <c r="BJ143" s="50"/>
      <c r="BK143" s="50"/>
      <c r="BL143" s="50"/>
      <c r="BM143" s="50"/>
      <c r="BN143" s="26"/>
      <c r="BO143" s="26"/>
      <c r="BP143" s="50"/>
      <c r="BQ143" s="50"/>
      <c r="BR143" s="26"/>
      <c r="BS143" s="26"/>
      <c r="BT143" s="27"/>
      <c r="BU143" s="50"/>
      <c r="BV143" s="25"/>
      <c r="BW143" s="49" t="s">
        <v>32</v>
      </c>
      <c r="BX143" s="50">
        <v>-29869</v>
      </c>
      <c r="CD143" s="323"/>
      <c r="CE143" s="323"/>
      <c r="CH143" s="323"/>
      <c r="CI143" s="323"/>
      <c r="CL143" s="323"/>
      <c r="CM143" s="49" t="s">
        <v>32</v>
      </c>
      <c r="CN143" s="50">
        <v>-29869</v>
      </c>
      <c r="CT143" s="323"/>
      <c r="CU143" s="323"/>
      <c r="CX143" s="323"/>
      <c r="CY143" s="323"/>
      <c r="DB143" s="323"/>
      <c r="DC143" s="49" t="s">
        <v>32</v>
      </c>
      <c r="DD143" s="50">
        <v>-29869</v>
      </c>
      <c r="DJ143" s="323"/>
      <c r="DK143" s="323"/>
      <c r="DN143" s="323"/>
      <c r="DO143" s="323"/>
      <c r="DR143" s="323"/>
      <c r="DS143" s="49" t="s">
        <v>32</v>
      </c>
      <c r="DT143" s="50">
        <v>-29869</v>
      </c>
      <c r="DZ143" s="323"/>
      <c r="EA143" s="323"/>
      <c r="ED143" s="323"/>
      <c r="EE143" s="323"/>
      <c r="EH143" s="323"/>
    </row>
    <row r="144" spans="1:138" s="49" customFormat="1" ht="14" hidden="1" customHeight="1" outlineLevel="1" x14ac:dyDescent="0.15">
      <c r="B144" s="49" t="s">
        <v>231</v>
      </c>
      <c r="C144" s="50"/>
      <c r="D144" s="50"/>
      <c r="E144" s="50"/>
      <c r="F144" s="26"/>
      <c r="G144" s="50"/>
      <c r="H144" s="26"/>
      <c r="I144" s="50"/>
      <c r="J144" s="25"/>
      <c r="K144" s="49" t="s">
        <v>231</v>
      </c>
      <c r="L144" s="50"/>
      <c r="M144" s="50"/>
      <c r="N144" s="50"/>
      <c r="O144" s="50"/>
      <c r="P144" s="50"/>
      <c r="Q144" s="50"/>
      <c r="R144" s="26"/>
      <c r="S144" s="26"/>
      <c r="T144" s="50"/>
      <c r="U144" s="50"/>
      <c r="V144" s="26"/>
      <c r="W144" s="26"/>
      <c r="X144" s="27"/>
      <c r="Y144" s="50"/>
      <c r="Z144" s="25"/>
      <c r="AA144" s="49" t="s">
        <v>231</v>
      </c>
      <c r="AB144" s="50"/>
      <c r="AC144" s="50"/>
      <c r="AD144" s="50"/>
      <c r="AE144" s="50"/>
      <c r="AF144" s="50"/>
      <c r="AG144" s="50"/>
      <c r="AH144" s="26"/>
      <c r="AI144" s="26"/>
      <c r="AJ144" s="50"/>
      <c r="AK144" s="50"/>
      <c r="AL144" s="26"/>
      <c r="AM144" s="26"/>
      <c r="AN144" s="27"/>
      <c r="AO144" s="50"/>
      <c r="AP144" s="25"/>
      <c r="AR144" s="50">
        <f t="shared" si="191"/>
        <v>0</v>
      </c>
      <c r="AS144" s="50"/>
      <c r="AT144" s="50">
        <f t="shared" si="192"/>
        <v>0</v>
      </c>
      <c r="AU144" s="50"/>
      <c r="AV144" s="50">
        <f t="shared" si="193"/>
        <v>0</v>
      </c>
      <c r="AW144" s="50"/>
      <c r="AX144" s="26"/>
      <c r="AY144" s="26"/>
      <c r="AZ144" s="50">
        <f t="shared" si="194"/>
        <v>0</v>
      </c>
      <c r="BA144" s="50">
        <f t="shared" si="195"/>
        <v>0</v>
      </c>
      <c r="BB144" s="26"/>
      <c r="BC144" s="26"/>
      <c r="BD144" s="27"/>
      <c r="BE144" s="50"/>
      <c r="BF144" s="25"/>
      <c r="BG144" s="49" t="s">
        <v>231</v>
      </c>
      <c r="BH144" s="50"/>
      <c r="BI144" s="50"/>
      <c r="BJ144" s="50"/>
      <c r="BK144" s="50"/>
      <c r="BL144" s="50"/>
      <c r="BM144" s="50"/>
      <c r="BN144" s="26"/>
      <c r="BO144" s="26"/>
      <c r="BP144" s="50"/>
      <c r="BQ144" s="50"/>
      <c r="BR144" s="26"/>
      <c r="BS144" s="26"/>
      <c r="BT144" s="27"/>
      <c r="BU144" s="50"/>
      <c r="BV144" s="25"/>
      <c r="BW144" s="49" t="s">
        <v>231</v>
      </c>
      <c r="CD144" s="323"/>
      <c r="CE144" s="323"/>
      <c r="CH144" s="323"/>
      <c r="CI144" s="323"/>
      <c r="CL144" s="323"/>
      <c r="CM144" s="49" t="s">
        <v>231</v>
      </c>
      <c r="CT144" s="323"/>
      <c r="CU144" s="323"/>
      <c r="CX144" s="323"/>
      <c r="CY144" s="323"/>
      <c r="DB144" s="323"/>
      <c r="DC144" s="49" t="s">
        <v>231</v>
      </c>
      <c r="DJ144" s="323"/>
      <c r="DK144" s="323"/>
      <c r="DN144" s="323"/>
      <c r="DO144" s="323"/>
      <c r="DR144" s="323"/>
      <c r="DS144" s="49" t="s">
        <v>231</v>
      </c>
      <c r="DZ144" s="323"/>
      <c r="EA144" s="323"/>
      <c r="ED144" s="323"/>
      <c r="EE144" s="323"/>
      <c r="EH144" s="323"/>
    </row>
    <row r="145" spans="1:138" s="49" customFormat="1" ht="14" hidden="1" customHeight="1" outlineLevel="1" x14ac:dyDescent="0.15">
      <c r="B145" s="49" t="s">
        <v>104</v>
      </c>
      <c r="C145" s="50"/>
      <c r="D145" s="50"/>
      <c r="E145" s="50"/>
      <c r="F145" s="26"/>
      <c r="G145" s="50">
        <v>-298</v>
      </c>
      <c r="H145" s="26"/>
      <c r="I145" s="50"/>
      <c r="J145" s="25"/>
      <c r="K145" s="49" t="s">
        <v>104</v>
      </c>
      <c r="L145" s="50"/>
      <c r="M145" s="50"/>
      <c r="N145" s="50"/>
      <c r="O145" s="50"/>
      <c r="P145" s="50"/>
      <c r="Q145" s="50"/>
      <c r="R145" s="26"/>
      <c r="S145" s="26"/>
      <c r="T145" s="50">
        <v>-298</v>
      </c>
      <c r="U145" s="50">
        <v>-298</v>
      </c>
      <c r="V145" s="26"/>
      <c r="W145" s="26"/>
      <c r="X145" s="27"/>
      <c r="Y145" s="50"/>
      <c r="Z145" s="25"/>
      <c r="AA145" s="49" t="s">
        <v>104</v>
      </c>
      <c r="AB145" s="50"/>
      <c r="AC145" s="50"/>
      <c r="AD145" s="50"/>
      <c r="AE145" s="50"/>
      <c r="AF145" s="50"/>
      <c r="AG145" s="50"/>
      <c r="AH145" s="26"/>
      <c r="AI145" s="26"/>
      <c r="AJ145" s="50">
        <v>-298</v>
      </c>
      <c r="AK145" s="50"/>
      <c r="AL145" s="26"/>
      <c r="AM145" s="26"/>
      <c r="AN145" s="27"/>
      <c r="AO145" s="50"/>
      <c r="AP145" s="25"/>
      <c r="AR145" s="50">
        <f t="shared" si="191"/>
        <v>0</v>
      </c>
      <c r="AS145" s="50"/>
      <c r="AT145" s="50">
        <f t="shared" si="192"/>
        <v>0</v>
      </c>
      <c r="AU145" s="50"/>
      <c r="AV145" s="50">
        <f t="shared" si="193"/>
        <v>0</v>
      </c>
      <c r="AW145" s="50"/>
      <c r="AX145" s="26"/>
      <c r="AY145" s="26"/>
      <c r="AZ145" s="50">
        <f t="shared" si="194"/>
        <v>-298</v>
      </c>
      <c r="BA145" s="50">
        <f t="shared" si="195"/>
        <v>0</v>
      </c>
      <c r="BB145" s="26"/>
      <c r="BC145" s="26"/>
      <c r="BD145" s="27"/>
      <c r="BE145" s="50"/>
      <c r="BF145" s="25"/>
      <c r="BG145" s="49" t="s">
        <v>104</v>
      </c>
      <c r="BH145" s="50"/>
      <c r="BI145" s="50"/>
      <c r="BJ145" s="50"/>
      <c r="BK145" s="50"/>
      <c r="BL145" s="50"/>
      <c r="BM145" s="50"/>
      <c r="BN145" s="26"/>
      <c r="BO145" s="26"/>
      <c r="BP145" s="50">
        <v>-298</v>
      </c>
      <c r="BQ145" s="50"/>
      <c r="BR145" s="26"/>
      <c r="BS145" s="26"/>
      <c r="BT145" s="27"/>
      <c r="BU145" s="50"/>
      <c r="BV145" s="25"/>
      <c r="BW145" s="49" t="s">
        <v>104</v>
      </c>
      <c r="CD145" s="323"/>
      <c r="CE145" s="323"/>
      <c r="CF145" s="50">
        <v>-298</v>
      </c>
      <c r="CG145" s="50">
        <v>-298</v>
      </c>
      <c r="CH145" s="323"/>
      <c r="CI145" s="323"/>
      <c r="CL145" s="323"/>
      <c r="CM145" s="49" t="s">
        <v>104</v>
      </c>
      <c r="CT145" s="323"/>
      <c r="CU145" s="323"/>
      <c r="CV145" s="50">
        <v>-298</v>
      </c>
      <c r="CW145" s="50">
        <v>-298</v>
      </c>
      <c r="CX145" s="323"/>
      <c r="CY145" s="323"/>
      <c r="DB145" s="323"/>
      <c r="DC145" s="49" t="s">
        <v>104</v>
      </c>
      <c r="DJ145" s="323"/>
      <c r="DK145" s="323"/>
      <c r="DL145" s="50">
        <v>-298</v>
      </c>
      <c r="DM145" s="50">
        <v>-298</v>
      </c>
      <c r="DN145" s="323"/>
      <c r="DO145" s="323"/>
      <c r="DR145" s="323"/>
      <c r="DS145" s="49" t="s">
        <v>104</v>
      </c>
      <c r="DZ145" s="323"/>
      <c r="EA145" s="323"/>
      <c r="EB145" s="50">
        <v>-298</v>
      </c>
      <c r="EC145" s="50">
        <v>-298</v>
      </c>
      <c r="ED145" s="323"/>
      <c r="EE145" s="323"/>
      <c r="EH145" s="323"/>
    </row>
    <row r="146" spans="1:138" s="49" customFormat="1" ht="14" hidden="1" customHeight="1" outlineLevel="1" x14ac:dyDescent="0.15">
      <c r="B146" s="49" t="s">
        <v>60</v>
      </c>
      <c r="C146" s="50"/>
      <c r="D146" s="50">
        <v>-12996</v>
      </c>
      <c r="E146" s="50"/>
      <c r="F146" s="26"/>
      <c r="G146" s="50"/>
      <c r="H146" s="26"/>
      <c r="I146" s="50"/>
      <c r="J146" s="25"/>
      <c r="K146" s="49" t="s">
        <v>60</v>
      </c>
      <c r="L146" s="50"/>
      <c r="M146" s="50"/>
      <c r="N146" s="50">
        <v>-12996</v>
      </c>
      <c r="O146" s="50"/>
      <c r="P146" s="50"/>
      <c r="Q146" s="50"/>
      <c r="R146" s="26"/>
      <c r="S146" s="26"/>
      <c r="T146" s="50"/>
      <c r="U146" s="50"/>
      <c r="V146" s="26"/>
      <c r="W146" s="26"/>
      <c r="X146" s="27"/>
      <c r="Y146" s="50"/>
      <c r="Z146" s="25"/>
      <c r="AA146" s="49" t="s">
        <v>60</v>
      </c>
      <c r="AB146" s="50"/>
      <c r="AC146" s="50"/>
      <c r="AD146" s="50">
        <v>-12996</v>
      </c>
      <c r="AE146" s="50"/>
      <c r="AF146" s="50"/>
      <c r="AG146" s="50"/>
      <c r="AH146" s="26"/>
      <c r="AI146" s="26"/>
      <c r="AJ146" s="50"/>
      <c r="AK146" s="50"/>
      <c r="AL146" s="26"/>
      <c r="AM146" s="26"/>
      <c r="AN146" s="27"/>
      <c r="AO146" s="50"/>
      <c r="AP146" s="25"/>
      <c r="AR146" s="50">
        <f t="shared" si="191"/>
        <v>0</v>
      </c>
      <c r="AS146" s="50"/>
      <c r="AT146" s="50">
        <f t="shared" si="192"/>
        <v>-12996</v>
      </c>
      <c r="AU146" s="50"/>
      <c r="AV146" s="50">
        <f t="shared" si="193"/>
        <v>0</v>
      </c>
      <c r="AW146" s="50"/>
      <c r="AX146" s="26"/>
      <c r="AY146" s="26"/>
      <c r="AZ146" s="50">
        <f t="shared" si="194"/>
        <v>0</v>
      </c>
      <c r="BA146" s="50">
        <f t="shared" si="195"/>
        <v>0</v>
      </c>
      <c r="BB146" s="26"/>
      <c r="BC146" s="26"/>
      <c r="BD146" s="27"/>
      <c r="BE146" s="50"/>
      <c r="BF146" s="25"/>
      <c r="BG146" s="49" t="s">
        <v>60</v>
      </c>
      <c r="BH146" s="50"/>
      <c r="BI146" s="50"/>
      <c r="BJ146" s="50">
        <v>-12996</v>
      </c>
      <c r="BK146" s="50"/>
      <c r="BL146" s="50"/>
      <c r="BM146" s="50"/>
      <c r="BN146" s="26"/>
      <c r="BO146" s="26"/>
      <c r="BP146" s="50"/>
      <c r="BQ146" s="50"/>
      <c r="BR146" s="26"/>
      <c r="BS146" s="26"/>
      <c r="BT146" s="27"/>
      <c r="BU146" s="50"/>
      <c r="BV146" s="25"/>
      <c r="BW146" s="49" t="s">
        <v>60</v>
      </c>
      <c r="BZ146" s="50">
        <v>-12996</v>
      </c>
      <c r="CD146" s="323"/>
      <c r="CE146" s="323"/>
      <c r="CH146" s="323"/>
      <c r="CI146" s="323"/>
      <c r="CL146" s="323"/>
      <c r="CM146" s="49" t="s">
        <v>60</v>
      </c>
      <c r="CP146" s="50">
        <v>-12996</v>
      </c>
      <c r="CT146" s="323"/>
      <c r="CU146" s="323"/>
      <c r="CX146" s="323"/>
      <c r="CY146" s="323"/>
      <c r="DB146" s="323"/>
      <c r="DC146" s="49" t="s">
        <v>60</v>
      </c>
      <c r="DF146" s="50">
        <v>-12996</v>
      </c>
      <c r="DJ146" s="323"/>
      <c r="DK146" s="323"/>
      <c r="DN146" s="323"/>
      <c r="DO146" s="323"/>
      <c r="DR146" s="323"/>
      <c r="DS146" s="49" t="s">
        <v>60</v>
      </c>
      <c r="DV146" s="50">
        <v>-12996</v>
      </c>
      <c r="DZ146" s="323"/>
      <c r="EA146" s="323"/>
      <c r="ED146" s="323"/>
      <c r="EE146" s="323"/>
      <c r="EH146" s="323"/>
    </row>
    <row r="147" spans="1:138" s="49" customFormat="1" ht="14" hidden="1" customHeight="1" outlineLevel="1" x14ac:dyDescent="0.15">
      <c r="B147" s="49" t="s">
        <v>142</v>
      </c>
      <c r="C147" s="50"/>
      <c r="D147" s="50"/>
      <c r="E147" s="50"/>
      <c r="F147" s="26"/>
      <c r="G147" s="50"/>
      <c r="H147" s="26"/>
      <c r="I147" s="50"/>
      <c r="J147" s="25"/>
      <c r="K147" s="49" t="s">
        <v>142</v>
      </c>
      <c r="L147" s="50"/>
      <c r="M147" s="50"/>
      <c r="N147" s="50"/>
      <c r="O147" s="50"/>
      <c r="P147" s="50"/>
      <c r="Q147" s="50"/>
      <c r="R147" s="26"/>
      <c r="S147" s="26"/>
      <c r="T147" s="50"/>
      <c r="U147" s="50"/>
      <c r="V147" s="26"/>
      <c r="W147" s="26"/>
      <c r="X147" s="27"/>
      <c r="Y147" s="50"/>
      <c r="Z147" s="25"/>
      <c r="AA147" s="49" t="s">
        <v>142</v>
      </c>
      <c r="AB147" s="50"/>
      <c r="AC147" s="50"/>
      <c r="AD147" s="50"/>
      <c r="AE147" s="50"/>
      <c r="AF147" s="50"/>
      <c r="AG147" s="50"/>
      <c r="AH147" s="26"/>
      <c r="AI147" s="26"/>
      <c r="AJ147" s="50"/>
      <c r="AK147" s="50"/>
      <c r="AL147" s="26"/>
      <c r="AM147" s="26"/>
      <c r="AN147" s="27"/>
      <c r="AO147" s="50"/>
      <c r="AP147" s="25"/>
      <c r="AR147" s="50">
        <f t="shared" si="191"/>
        <v>0</v>
      </c>
      <c r="AS147" s="50"/>
      <c r="AT147" s="50">
        <f t="shared" si="192"/>
        <v>0</v>
      </c>
      <c r="AU147" s="50"/>
      <c r="AV147" s="50">
        <f t="shared" si="193"/>
        <v>0</v>
      </c>
      <c r="AW147" s="50"/>
      <c r="AX147" s="26"/>
      <c r="AY147" s="26"/>
      <c r="AZ147" s="50">
        <f t="shared" si="194"/>
        <v>0</v>
      </c>
      <c r="BA147" s="50">
        <f t="shared" si="195"/>
        <v>0</v>
      </c>
      <c r="BB147" s="26"/>
      <c r="BC147" s="26"/>
      <c r="BD147" s="27"/>
      <c r="BE147" s="50"/>
      <c r="BF147" s="25"/>
      <c r="BG147" s="49" t="s">
        <v>142</v>
      </c>
      <c r="BH147" s="50"/>
      <c r="BI147" s="50"/>
      <c r="BJ147" s="50"/>
      <c r="BK147" s="50"/>
      <c r="BL147" s="50"/>
      <c r="BM147" s="50"/>
      <c r="BN147" s="26"/>
      <c r="BO147" s="26"/>
      <c r="BP147" s="50"/>
      <c r="BQ147" s="50"/>
      <c r="BR147" s="26"/>
      <c r="BS147" s="26"/>
      <c r="BT147" s="27"/>
      <c r="BU147" s="50"/>
      <c r="BV147" s="25"/>
      <c r="BW147" s="49" t="s">
        <v>142</v>
      </c>
      <c r="CD147" s="323"/>
      <c r="CE147" s="323"/>
      <c r="CH147" s="323"/>
      <c r="CI147" s="323"/>
      <c r="CL147" s="323"/>
      <c r="CM147" s="49" t="s">
        <v>142</v>
      </c>
      <c r="CT147" s="323"/>
      <c r="CU147" s="323"/>
      <c r="CX147" s="323"/>
      <c r="CY147" s="323"/>
      <c r="DB147" s="323"/>
      <c r="DC147" s="49" t="s">
        <v>142</v>
      </c>
      <c r="DJ147" s="323"/>
      <c r="DK147" s="323"/>
      <c r="DN147" s="323"/>
      <c r="DO147" s="323"/>
      <c r="DR147" s="323"/>
      <c r="DS147" s="49" t="s">
        <v>142</v>
      </c>
      <c r="DZ147" s="323"/>
      <c r="EA147" s="323"/>
      <c r="ED147" s="323"/>
      <c r="EE147" s="323"/>
      <c r="EH147" s="323"/>
    </row>
    <row r="148" spans="1:138" s="49" customFormat="1" ht="14" hidden="1" customHeight="1" outlineLevel="1" x14ac:dyDescent="0.15">
      <c r="B148" s="49" t="s">
        <v>9</v>
      </c>
      <c r="C148" s="50">
        <v>-305418</v>
      </c>
      <c r="D148" s="50"/>
      <c r="E148" s="50"/>
      <c r="F148" s="26"/>
      <c r="G148" s="50"/>
      <c r="H148" s="26"/>
      <c r="I148" s="50"/>
      <c r="J148" s="25"/>
      <c r="K148" s="49" t="s">
        <v>9</v>
      </c>
      <c r="L148" s="50">
        <v>-305418</v>
      </c>
      <c r="M148" s="50"/>
      <c r="N148" s="50"/>
      <c r="O148" s="50"/>
      <c r="P148" s="50"/>
      <c r="Q148" s="50"/>
      <c r="R148" s="26"/>
      <c r="S148" s="26"/>
      <c r="T148" s="50"/>
      <c r="U148" s="50"/>
      <c r="V148" s="26"/>
      <c r="W148" s="26"/>
      <c r="X148" s="27"/>
      <c r="Y148" s="50"/>
      <c r="Z148" s="25"/>
      <c r="AA148" s="49" t="s">
        <v>9</v>
      </c>
      <c r="AB148" s="50">
        <v>-305418</v>
      </c>
      <c r="AC148" s="50"/>
      <c r="AD148" s="50"/>
      <c r="AE148" s="50"/>
      <c r="AF148" s="50"/>
      <c r="AG148" s="50"/>
      <c r="AH148" s="26"/>
      <c r="AI148" s="26"/>
      <c r="AJ148" s="50"/>
      <c r="AK148" s="50"/>
      <c r="AL148" s="26"/>
      <c r="AM148" s="26"/>
      <c r="AN148" s="27"/>
      <c r="AO148" s="50"/>
      <c r="AP148" s="25"/>
      <c r="AR148" s="50">
        <f t="shared" si="191"/>
        <v>-305418</v>
      </c>
      <c r="AS148" s="50"/>
      <c r="AT148" s="50">
        <f t="shared" si="192"/>
        <v>0</v>
      </c>
      <c r="AU148" s="50"/>
      <c r="AV148" s="50">
        <f t="shared" si="193"/>
        <v>0</v>
      </c>
      <c r="AW148" s="50"/>
      <c r="AX148" s="26"/>
      <c r="AY148" s="26"/>
      <c r="AZ148" s="50">
        <f t="shared" si="194"/>
        <v>0</v>
      </c>
      <c r="BA148" s="50">
        <f t="shared" si="195"/>
        <v>0</v>
      </c>
      <c r="BB148" s="26"/>
      <c r="BC148" s="26"/>
      <c r="BD148" s="27"/>
      <c r="BE148" s="50"/>
      <c r="BF148" s="25"/>
      <c r="BG148" s="49" t="s">
        <v>9</v>
      </c>
      <c r="BH148" s="50">
        <v>-305418</v>
      </c>
      <c r="BI148" s="50"/>
      <c r="BJ148" s="50"/>
      <c r="BK148" s="50"/>
      <c r="BL148" s="50"/>
      <c r="BM148" s="50"/>
      <c r="BN148" s="26"/>
      <c r="BO148" s="26"/>
      <c r="BP148" s="50"/>
      <c r="BQ148" s="50"/>
      <c r="BR148" s="26"/>
      <c r="BS148" s="26"/>
      <c r="BT148" s="27"/>
      <c r="BU148" s="50"/>
      <c r="BV148" s="25"/>
      <c r="BW148" s="49" t="s">
        <v>9</v>
      </c>
      <c r="BX148" s="50">
        <v>-305418</v>
      </c>
      <c r="CD148" s="323"/>
      <c r="CE148" s="323"/>
      <c r="CH148" s="323"/>
      <c r="CI148" s="323"/>
      <c r="CL148" s="323"/>
      <c r="CM148" s="49" t="s">
        <v>9</v>
      </c>
      <c r="CN148" s="50">
        <v>-305418</v>
      </c>
      <c r="CT148" s="323"/>
      <c r="CU148" s="323"/>
      <c r="CX148" s="323"/>
      <c r="CY148" s="323"/>
      <c r="DB148" s="323"/>
      <c r="DC148" s="49" t="s">
        <v>9</v>
      </c>
      <c r="DD148" s="50">
        <v>-305418</v>
      </c>
      <c r="DJ148" s="323"/>
      <c r="DK148" s="323"/>
      <c r="DN148" s="323"/>
      <c r="DO148" s="323"/>
      <c r="DR148" s="323"/>
      <c r="DS148" s="49" t="s">
        <v>9</v>
      </c>
      <c r="DT148" s="50">
        <v>-305418</v>
      </c>
      <c r="DZ148" s="323"/>
      <c r="EA148" s="323"/>
      <c r="ED148" s="323"/>
      <c r="EE148" s="323"/>
      <c r="EH148" s="323"/>
    </row>
    <row r="149" spans="1:138" s="49" customFormat="1" ht="14" hidden="1" customHeight="1" outlineLevel="1" x14ac:dyDescent="0.15">
      <c r="B149" s="49" t="s">
        <v>237</v>
      </c>
      <c r="C149" s="50"/>
      <c r="D149" s="50"/>
      <c r="E149" s="50"/>
      <c r="F149" s="26"/>
      <c r="G149" s="50"/>
      <c r="H149" s="26"/>
      <c r="I149" s="50"/>
      <c r="J149" s="25"/>
      <c r="K149" s="49" t="s">
        <v>237</v>
      </c>
      <c r="L149" s="50"/>
      <c r="M149" s="50"/>
      <c r="N149" s="50"/>
      <c r="O149" s="50"/>
      <c r="P149" s="50"/>
      <c r="Q149" s="50"/>
      <c r="R149" s="26"/>
      <c r="S149" s="26"/>
      <c r="T149" s="50"/>
      <c r="U149" s="50"/>
      <c r="V149" s="26"/>
      <c r="W149" s="26"/>
      <c r="X149" s="27"/>
      <c r="Y149" s="50"/>
      <c r="Z149" s="25"/>
      <c r="AA149" s="49" t="s">
        <v>237</v>
      </c>
      <c r="AB149" s="50"/>
      <c r="AC149" s="50"/>
      <c r="AD149" s="50"/>
      <c r="AE149" s="50"/>
      <c r="AF149" s="50"/>
      <c r="AG149" s="50"/>
      <c r="AH149" s="26"/>
      <c r="AI149" s="26"/>
      <c r="AJ149" s="50"/>
      <c r="AK149" s="50"/>
      <c r="AL149" s="26"/>
      <c r="AM149" s="26"/>
      <c r="AN149" s="27"/>
      <c r="AO149" s="50"/>
      <c r="AP149" s="25"/>
      <c r="AR149" s="50">
        <f t="shared" si="191"/>
        <v>0</v>
      </c>
      <c r="AS149" s="50"/>
      <c r="AT149" s="50">
        <f t="shared" si="192"/>
        <v>0</v>
      </c>
      <c r="AU149" s="50"/>
      <c r="AV149" s="50">
        <f t="shared" si="193"/>
        <v>0</v>
      </c>
      <c r="AW149" s="50"/>
      <c r="AX149" s="26"/>
      <c r="AY149" s="26"/>
      <c r="AZ149" s="50">
        <f t="shared" si="194"/>
        <v>0</v>
      </c>
      <c r="BA149" s="50">
        <f t="shared" si="195"/>
        <v>0</v>
      </c>
      <c r="BB149" s="26"/>
      <c r="BC149" s="26"/>
      <c r="BD149" s="27"/>
      <c r="BE149" s="50"/>
      <c r="BF149" s="25"/>
      <c r="BG149" s="49" t="s">
        <v>237</v>
      </c>
      <c r="BH149" s="50"/>
      <c r="BI149" s="50"/>
      <c r="BJ149" s="50"/>
      <c r="BK149" s="50"/>
      <c r="BL149" s="50"/>
      <c r="BM149" s="50"/>
      <c r="BN149" s="26"/>
      <c r="BO149" s="26"/>
      <c r="BP149" s="50"/>
      <c r="BQ149" s="50"/>
      <c r="BR149" s="26"/>
      <c r="BS149" s="26"/>
      <c r="BT149" s="27"/>
      <c r="BU149" s="50"/>
      <c r="BV149" s="25"/>
      <c r="BW149" s="49" t="s">
        <v>237</v>
      </c>
      <c r="CD149" s="323"/>
      <c r="CE149" s="323"/>
      <c r="CH149" s="323"/>
      <c r="CI149" s="323"/>
      <c r="CL149" s="323"/>
      <c r="CM149" s="49" t="s">
        <v>237</v>
      </c>
      <c r="CT149" s="323"/>
      <c r="CU149" s="323"/>
      <c r="CX149" s="323"/>
      <c r="CY149" s="323"/>
      <c r="DB149" s="323"/>
      <c r="DC149" s="49" t="s">
        <v>237</v>
      </c>
      <c r="DJ149" s="323"/>
      <c r="DK149" s="323"/>
      <c r="DN149" s="323"/>
      <c r="DO149" s="323"/>
      <c r="DR149" s="323"/>
      <c r="DS149" s="49" t="s">
        <v>237</v>
      </c>
      <c r="DZ149" s="323"/>
      <c r="EA149" s="323"/>
      <c r="ED149" s="323"/>
      <c r="EE149" s="323"/>
      <c r="EH149" s="323"/>
    </row>
    <row r="150" spans="1:138" s="49" customFormat="1" ht="14" hidden="1" customHeight="1" outlineLevel="1" x14ac:dyDescent="0.15">
      <c r="B150" s="49" t="s">
        <v>77</v>
      </c>
      <c r="C150" s="50"/>
      <c r="D150" s="50"/>
      <c r="E150" s="50">
        <v>-778</v>
      </c>
      <c r="F150" s="26"/>
      <c r="G150" s="50"/>
      <c r="H150" s="26"/>
      <c r="I150" s="50"/>
      <c r="J150" s="25"/>
      <c r="K150" s="49" t="s">
        <v>77</v>
      </c>
      <c r="L150" s="50"/>
      <c r="M150" s="50"/>
      <c r="N150" s="50"/>
      <c r="O150" s="50"/>
      <c r="P150" s="50">
        <v>-778</v>
      </c>
      <c r="Q150" s="50"/>
      <c r="R150" s="26"/>
      <c r="S150" s="26"/>
      <c r="T150" s="50"/>
      <c r="U150" s="50"/>
      <c r="V150" s="26"/>
      <c r="W150" s="26"/>
      <c r="X150" s="27"/>
      <c r="Y150" s="50"/>
      <c r="Z150" s="25"/>
      <c r="AA150" s="49" t="s">
        <v>77</v>
      </c>
      <c r="AB150" s="50"/>
      <c r="AC150" s="50"/>
      <c r="AD150" s="50"/>
      <c r="AE150" s="50"/>
      <c r="AF150" s="50">
        <v>-778</v>
      </c>
      <c r="AG150" s="50"/>
      <c r="AH150" s="26"/>
      <c r="AI150" s="26"/>
      <c r="AJ150" s="50"/>
      <c r="AK150" s="50"/>
      <c r="AL150" s="26"/>
      <c r="AM150" s="26"/>
      <c r="AN150" s="27"/>
      <c r="AO150" s="50"/>
      <c r="AP150" s="25"/>
      <c r="AR150" s="50">
        <f t="shared" si="191"/>
        <v>0</v>
      </c>
      <c r="AS150" s="50"/>
      <c r="AT150" s="50">
        <f t="shared" si="192"/>
        <v>0</v>
      </c>
      <c r="AU150" s="50"/>
      <c r="AV150" s="50">
        <f t="shared" si="193"/>
        <v>-778</v>
      </c>
      <c r="AW150" s="50"/>
      <c r="AX150" s="26"/>
      <c r="AY150" s="26"/>
      <c r="AZ150" s="50">
        <f t="shared" si="194"/>
        <v>0</v>
      </c>
      <c r="BA150" s="50">
        <f t="shared" si="195"/>
        <v>0</v>
      </c>
      <c r="BB150" s="26"/>
      <c r="BC150" s="26"/>
      <c r="BD150" s="27"/>
      <c r="BE150" s="50"/>
      <c r="BF150" s="25"/>
      <c r="BG150" s="49" t="s">
        <v>77</v>
      </c>
      <c r="BH150" s="50"/>
      <c r="BI150" s="50"/>
      <c r="BJ150" s="50"/>
      <c r="BK150" s="50"/>
      <c r="BL150" s="50">
        <v>-778</v>
      </c>
      <c r="BM150" s="50"/>
      <c r="BN150" s="26"/>
      <c r="BO150" s="26"/>
      <c r="BP150" s="50"/>
      <c r="BQ150" s="50"/>
      <c r="BR150" s="26"/>
      <c r="BS150" s="26"/>
      <c r="BT150" s="27"/>
      <c r="BU150" s="50"/>
      <c r="BV150" s="25"/>
      <c r="BW150" s="49" t="s">
        <v>77</v>
      </c>
      <c r="CB150" s="50">
        <v>-778</v>
      </c>
      <c r="CD150" s="323"/>
      <c r="CE150" s="323"/>
      <c r="CH150" s="323"/>
      <c r="CI150" s="323"/>
      <c r="CL150" s="323"/>
      <c r="CM150" s="49" t="s">
        <v>77</v>
      </c>
      <c r="CR150" s="50">
        <v>-778</v>
      </c>
      <c r="CT150" s="323"/>
      <c r="CU150" s="323"/>
      <c r="CX150" s="323"/>
      <c r="CY150" s="323"/>
      <c r="DB150" s="323"/>
      <c r="DC150" s="49" t="s">
        <v>77</v>
      </c>
      <c r="DH150" s="50">
        <v>-778</v>
      </c>
      <c r="DJ150" s="323"/>
      <c r="DK150" s="323"/>
      <c r="DN150" s="323"/>
      <c r="DO150" s="323"/>
      <c r="DR150" s="323"/>
      <c r="DS150" s="49" t="s">
        <v>77</v>
      </c>
      <c r="DX150" s="50">
        <v>-778</v>
      </c>
      <c r="DZ150" s="323"/>
      <c r="EA150" s="323"/>
      <c r="ED150" s="323"/>
      <c r="EE150" s="323"/>
      <c r="EH150" s="323"/>
    </row>
    <row r="151" spans="1:138" s="49" customFormat="1" ht="14" hidden="1" customHeight="1" outlineLevel="1" x14ac:dyDescent="0.15">
      <c r="B151" s="49" t="s">
        <v>239</v>
      </c>
      <c r="C151" s="50"/>
      <c r="D151" s="50"/>
      <c r="E151" s="50"/>
      <c r="F151" s="26"/>
      <c r="G151" s="50"/>
      <c r="H151" s="26"/>
      <c r="I151" s="50"/>
      <c r="J151" s="25"/>
      <c r="K151" s="49" t="s">
        <v>239</v>
      </c>
      <c r="L151" s="50"/>
      <c r="M151" s="50"/>
      <c r="N151" s="50"/>
      <c r="O151" s="50"/>
      <c r="P151" s="50"/>
      <c r="Q151" s="50"/>
      <c r="R151" s="26"/>
      <c r="S151" s="26"/>
      <c r="T151" s="50"/>
      <c r="U151" s="50"/>
      <c r="V151" s="26"/>
      <c r="W151" s="26"/>
      <c r="X151" s="27"/>
      <c r="Y151" s="50"/>
      <c r="Z151" s="25"/>
      <c r="AA151" s="49" t="s">
        <v>239</v>
      </c>
      <c r="AB151" s="50"/>
      <c r="AC151" s="50"/>
      <c r="AD151" s="50"/>
      <c r="AE151" s="50"/>
      <c r="AF151" s="50"/>
      <c r="AG151" s="50"/>
      <c r="AH151" s="26"/>
      <c r="AI151" s="26"/>
      <c r="AJ151" s="50"/>
      <c r="AK151" s="50"/>
      <c r="AL151" s="26"/>
      <c r="AM151" s="26"/>
      <c r="AN151" s="27"/>
      <c r="AO151" s="50"/>
      <c r="AP151" s="25"/>
      <c r="AR151" s="50">
        <f t="shared" si="191"/>
        <v>0</v>
      </c>
      <c r="AS151" s="50"/>
      <c r="AT151" s="50">
        <f t="shared" si="192"/>
        <v>0</v>
      </c>
      <c r="AU151" s="50"/>
      <c r="AV151" s="50">
        <f t="shared" si="193"/>
        <v>0</v>
      </c>
      <c r="AW151" s="50"/>
      <c r="AX151" s="26"/>
      <c r="AY151" s="26"/>
      <c r="AZ151" s="50">
        <f t="shared" si="194"/>
        <v>0</v>
      </c>
      <c r="BA151" s="50">
        <f t="shared" si="195"/>
        <v>0</v>
      </c>
      <c r="BB151" s="26"/>
      <c r="BC151" s="26"/>
      <c r="BD151" s="27"/>
      <c r="BE151" s="50"/>
      <c r="BF151" s="25"/>
      <c r="BG151" s="49" t="s">
        <v>239</v>
      </c>
      <c r="BH151" s="50"/>
      <c r="BI151" s="50"/>
      <c r="BJ151" s="50"/>
      <c r="BK151" s="50"/>
      <c r="BL151" s="50"/>
      <c r="BM151" s="50"/>
      <c r="BN151" s="26"/>
      <c r="BO151" s="26"/>
      <c r="BP151" s="50"/>
      <c r="BQ151" s="50"/>
      <c r="BR151" s="26"/>
      <c r="BS151" s="26"/>
      <c r="BT151" s="27"/>
      <c r="BU151" s="50"/>
      <c r="BV151" s="25"/>
      <c r="BW151" s="49" t="s">
        <v>239</v>
      </c>
      <c r="CD151" s="323"/>
      <c r="CE151" s="323"/>
      <c r="CH151" s="323"/>
      <c r="CI151" s="323"/>
      <c r="CL151" s="323"/>
      <c r="CM151" s="49" t="s">
        <v>239</v>
      </c>
      <c r="CT151" s="323"/>
      <c r="CU151" s="323"/>
      <c r="CX151" s="323"/>
      <c r="CY151" s="323"/>
      <c r="DB151" s="323"/>
      <c r="DC151" s="49" t="s">
        <v>239</v>
      </c>
      <c r="DJ151" s="323"/>
      <c r="DK151" s="323"/>
      <c r="DN151" s="323"/>
      <c r="DO151" s="323"/>
      <c r="DR151" s="323"/>
      <c r="DS151" s="49" t="s">
        <v>239</v>
      </c>
      <c r="DZ151" s="323"/>
      <c r="EA151" s="323"/>
      <c r="ED151" s="323"/>
      <c r="EE151" s="323"/>
      <c r="EH151" s="323"/>
    </row>
    <row r="152" spans="1:138" s="49" customFormat="1" ht="14" hidden="1" customHeight="1" outlineLevel="1" x14ac:dyDescent="0.15">
      <c r="B152" s="49" t="s">
        <v>33</v>
      </c>
      <c r="C152" s="50"/>
      <c r="D152" s="50"/>
      <c r="E152" s="50"/>
      <c r="F152" s="26"/>
      <c r="G152" s="50"/>
      <c r="H152" s="26"/>
      <c r="I152" s="50"/>
      <c r="J152" s="25"/>
      <c r="K152" s="49" t="s">
        <v>33</v>
      </c>
      <c r="L152" s="50"/>
      <c r="M152" s="50"/>
      <c r="N152" s="50"/>
      <c r="O152" s="50"/>
      <c r="P152" s="50"/>
      <c r="Q152" s="50"/>
      <c r="R152" s="26"/>
      <c r="S152" s="26"/>
      <c r="T152" s="50"/>
      <c r="U152" s="50"/>
      <c r="V152" s="26"/>
      <c r="W152" s="26"/>
      <c r="X152" s="27"/>
      <c r="Y152" s="50"/>
      <c r="Z152" s="25"/>
      <c r="AA152" s="49" t="s">
        <v>33</v>
      </c>
      <c r="AB152" s="50"/>
      <c r="AC152" s="50"/>
      <c r="AD152" s="50"/>
      <c r="AE152" s="50"/>
      <c r="AF152" s="50"/>
      <c r="AG152" s="50"/>
      <c r="AH152" s="26"/>
      <c r="AI152" s="26"/>
      <c r="AJ152" s="50"/>
      <c r="AK152" s="50"/>
      <c r="AL152" s="26"/>
      <c r="AM152" s="26"/>
      <c r="AN152" s="27"/>
      <c r="AO152" s="50"/>
      <c r="AP152" s="25"/>
      <c r="AR152" s="50">
        <f t="shared" si="191"/>
        <v>0</v>
      </c>
      <c r="AS152" s="50"/>
      <c r="AT152" s="50">
        <f t="shared" si="192"/>
        <v>0</v>
      </c>
      <c r="AU152" s="50"/>
      <c r="AV152" s="50">
        <f t="shared" si="193"/>
        <v>0</v>
      </c>
      <c r="AW152" s="50"/>
      <c r="AX152" s="26"/>
      <c r="AY152" s="26"/>
      <c r="AZ152" s="50">
        <f t="shared" si="194"/>
        <v>0</v>
      </c>
      <c r="BA152" s="50">
        <f t="shared" si="195"/>
        <v>0</v>
      </c>
      <c r="BB152" s="26"/>
      <c r="BC152" s="26"/>
      <c r="BD152" s="27"/>
      <c r="BE152" s="50"/>
      <c r="BF152" s="25"/>
      <c r="BG152" s="49" t="s">
        <v>33</v>
      </c>
      <c r="BH152" s="50"/>
      <c r="BI152" s="50"/>
      <c r="BJ152" s="50"/>
      <c r="BK152" s="50"/>
      <c r="BL152" s="50"/>
      <c r="BM152" s="50"/>
      <c r="BN152" s="26"/>
      <c r="BO152" s="26"/>
      <c r="BP152" s="50"/>
      <c r="BQ152" s="50"/>
      <c r="BR152" s="26"/>
      <c r="BS152" s="26"/>
      <c r="BT152" s="27"/>
      <c r="BU152" s="50"/>
      <c r="BV152" s="25"/>
      <c r="BW152" s="49" t="s">
        <v>33</v>
      </c>
      <c r="CD152" s="323"/>
      <c r="CE152" s="323"/>
      <c r="CH152" s="323"/>
      <c r="CI152" s="323"/>
      <c r="CL152" s="323"/>
      <c r="CM152" s="49" t="s">
        <v>33</v>
      </c>
      <c r="CT152" s="323"/>
      <c r="CU152" s="323"/>
      <c r="CX152" s="323"/>
      <c r="CY152" s="323"/>
      <c r="DB152" s="323"/>
      <c r="DC152" s="49" t="s">
        <v>33</v>
      </c>
      <c r="DJ152" s="323"/>
      <c r="DK152" s="323"/>
      <c r="DN152" s="323"/>
      <c r="DO152" s="323"/>
      <c r="DR152" s="323"/>
      <c r="DS152" s="49" t="s">
        <v>33</v>
      </c>
      <c r="DZ152" s="323"/>
      <c r="EA152" s="323"/>
      <c r="ED152" s="323"/>
      <c r="EE152" s="323"/>
      <c r="EH152" s="323"/>
    </row>
    <row r="153" spans="1:138" s="49" customFormat="1" ht="14" hidden="1" customHeight="1" outlineLevel="1" x14ac:dyDescent="0.15">
      <c r="B153" s="49" t="s">
        <v>262</v>
      </c>
      <c r="C153" s="50"/>
      <c r="D153" s="50"/>
      <c r="E153" s="50"/>
      <c r="F153" s="26"/>
      <c r="G153" s="50"/>
      <c r="H153" s="26"/>
      <c r="I153" s="50"/>
      <c r="J153" s="25"/>
      <c r="K153" s="49" t="s">
        <v>262</v>
      </c>
      <c r="L153" s="50"/>
      <c r="M153" s="50"/>
      <c r="N153" s="50"/>
      <c r="O153" s="50"/>
      <c r="P153" s="50"/>
      <c r="Q153" s="50"/>
      <c r="R153" s="26"/>
      <c r="S153" s="26"/>
      <c r="T153" s="50"/>
      <c r="U153" s="50"/>
      <c r="V153" s="26"/>
      <c r="W153" s="26"/>
      <c r="X153" s="27"/>
      <c r="Y153" s="50"/>
      <c r="Z153" s="25"/>
      <c r="AA153" s="49" t="s">
        <v>262</v>
      </c>
      <c r="AB153" s="50"/>
      <c r="AC153" s="50"/>
      <c r="AD153" s="50"/>
      <c r="AE153" s="50"/>
      <c r="AF153" s="50"/>
      <c r="AG153" s="50"/>
      <c r="AH153" s="26"/>
      <c r="AI153" s="26"/>
      <c r="AJ153" s="50"/>
      <c r="AK153" s="50"/>
      <c r="AL153" s="26"/>
      <c r="AM153" s="26"/>
      <c r="AN153" s="27"/>
      <c r="AO153" s="50"/>
      <c r="AP153" s="25"/>
      <c r="AR153" s="50">
        <f t="shared" si="191"/>
        <v>0</v>
      </c>
      <c r="AS153" s="50"/>
      <c r="AT153" s="50">
        <f t="shared" si="192"/>
        <v>0</v>
      </c>
      <c r="AU153" s="50"/>
      <c r="AV153" s="50">
        <f t="shared" si="193"/>
        <v>0</v>
      </c>
      <c r="AW153" s="50"/>
      <c r="AX153" s="26"/>
      <c r="AY153" s="26"/>
      <c r="AZ153" s="50">
        <f t="shared" si="194"/>
        <v>0</v>
      </c>
      <c r="BA153" s="50">
        <f t="shared" si="195"/>
        <v>0</v>
      </c>
      <c r="BB153" s="26"/>
      <c r="BC153" s="26"/>
      <c r="BD153" s="27"/>
      <c r="BE153" s="50"/>
      <c r="BF153" s="25"/>
      <c r="BG153" s="49" t="s">
        <v>262</v>
      </c>
      <c r="BH153" s="50"/>
      <c r="BI153" s="50"/>
      <c r="BJ153" s="50"/>
      <c r="BK153" s="50"/>
      <c r="BL153" s="50"/>
      <c r="BM153" s="50"/>
      <c r="BN153" s="26"/>
      <c r="BO153" s="26"/>
      <c r="BP153" s="50"/>
      <c r="BQ153" s="50"/>
      <c r="BR153" s="26"/>
      <c r="BS153" s="26"/>
      <c r="BT153" s="27"/>
      <c r="BU153" s="50"/>
      <c r="BV153" s="25"/>
      <c r="BW153" s="49" t="s">
        <v>262</v>
      </c>
      <c r="CD153" s="323"/>
      <c r="CE153" s="323"/>
      <c r="CH153" s="323"/>
      <c r="CI153" s="323"/>
      <c r="CL153" s="323"/>
      <c r="CM153" s="49" t="s">
        <v>262</v>
      </c>
      <c r="CT153" s="323"/>
      <c r="CU153" s="323"/>
      <c r="CX153" s="323"/>
      <c r="CY153" s="323"/>
      <c r="DB153" s="323"/>
      <c r="DC153" s="49" t="s">
        <v>262</v>
      </c>
      <c r="DJ153" s="323"/>
      <c r="DK153" s="323"/>
      <c r="DN153" s="323"/>
      <c r="DO153" s="323"/>
      <c r="DR153" s="323"/>
      <c r="DS153" s="49" t="s">
        <v>262</v>
      </c>
      <c r="DZ153" s="323"/>
      <c r="EA153" s="323"/>
      <c r="ED153" s="323"/>
      <c r="EE153" s="323"/>
      <c r="EH153" s="323"/>
    </row>
    <row r="154" spans="1:138" s="49" customFormat="1" ht="14" hidden="1" customHeight="1" outlineLevel="1" x14ac:dyDescent="0.15">
      <c r="B154" s="49" t="s">
        <v>226</v>
      </c>
      <c r="C154" s="50"/>
      <c r="D154" s="50"/>
      <c r="E154" s="50"/>
      <c r="F154" s="26"/>
      <c r="G154" s="50"/>
      <c r="H154" s="26"/>
      <c r="I154" s="50"/>
      <c r="J154" s="25"/>
      <c r="K154" s="49" t="s">
        <v>226</v>
      </c>
      <c r="L154" s="50"/>
      <c r="M154" s="50"/>
      <c r="N154" s="50"/>
      <c r="O154" s="50"/>
      <c r="P154" s="50"/>
      <c r="Q154" s="50"/>
      <c r="R154" s="26"/>
      <c r="S154" s="26"/>
      <c r="T154" s="50"/>
      <c r="U154" s="50"/>
      <c r="V154" s="26"/>
      <c r="W154" s="26"/>
      <c r="X154" s="27"/>
      <c r="Y154" s="50"/>
      <c r="Z154" s="25"/>
      <c r="AA154" s="49" t="s">
        <v>226</v>
      </c>
      <c r="AB154" s="50"/>
      <c r="AC154" s="50"/>
      <c r="AD154" s="50"/>
      <c r="AE154" s="50"/>
      <c r="AF154" s="50"/>
      <c r="AG154" s="50"/>
      <c r="AH154" s="26"/>
      <c r="AI154" s="26"/>
      <c r="AJ154" s="50"/>
      <c r="AK154" s="50"/>
      <c r="AL154" s="26"/>
      <c r="AM154" s="26"/>
      <c r="AN154" s="27"/>
      <c r="AO154" s="50"/>
      <c r="AP154" s="25"/>
      <c r="AR154" s="50">
        <f t="shared" si="191"/>
        <v>0</v>
      </c>
      <c r="AS154" s="50"/>
      <c r="AT154" s="50">
        <f t="shared" si="192"/>
        <v>0</v>
      </c>
      <c r="AU154" s="50"/>
      <c r="AV154" s="50">
        <f t="shared" si="193"/>
        <v>0</v>
      </c>
      <c r="AW154" s="50"/>
      <c r="AX154" s="26"/>
      <c r="AY154" s="26"/>
      <c r="AZ154" s="50">
        <f t="shared" si="194"/>
        <v>0</v>
      </c>
      <c r="BA154" s="50">
        <f t="shared" si="195"/>
        <v>0</v>
      </c>
      <c r="BB154" s="26"/>
      <c r="BC154" s="26"/>
      <c r="BD154" s="27"/>
      <c r="BE154" s="50"/>
      <c r="BF154" s="25"/>
      <c r="BG154" s="49" t="s">
        <v>226</v>
      </c>
      <c r="BH154" s="50"/>
      <c r="BI154" s="50"/>
      <c r="BJ154" s="50"/>
      <c r="BK154" s="50"/>
      <c r="BL154" s="50"/>
      <c r="BM154" s="50"/>
      <c r="BN154" s="26"/>
      <c r="BO154" s="26"/>
      <c r="BP154" s="50"/>
      <c r="BQ154" s="50"/>
      <c r="BR154" s="26"/>
      <c r="BS154" s="26"/>
      <c r="BT154" s="27"/>
      <c r="BU154" s="50"/>
      <c r="BV154" s="25"/>
      <c r="BW154" s="49" t="s">
        <v>226</v>
      </c>
      <c r="CD154" s="323"/>
      <c r="CE154" s="323"/>
      <c r="CH154" s="323"/>
      <c r="CI154" s="323"/>
      <c r="CL154" s="323"/>
      <c r="CM154" s="49" t="s">
        <v>226</v>
      </c>
      <c r="CT154" s="323"/>
      <c r="CU154" s="323"/>
      <c r="CX154" s="323"/>
      <c r="CY154" s="323"/>
      <c r="DB154" s="323"/>
      <c r="DC154" s="49" t="s">
        <v>226</v>
      </c>
      <c r="DJ154" s="323"/>
      <c r="DK154" s="323"/>
      <c r="DN154" s="323"/>
      <c r="DO154" s="323"/>
      <c r="DR154" s="323"/>
      <c r="DS154" s="49" t="s">
        <v>226</v>
      </c>
      <c r="DZ154" s="323"/>
      <c r="EA154" s="323"/>
      <c r="ED154" s="323"/>
      <c r="EE154" s="323"/>
      <c r="EH154" s="323"/>
    </row>
    <row r="155" spans="1:138" s="49" customFormat="1" ht="14" hidden="1" customHeight="1" outlineLevel="1" x14ac:dyDescent="0.15">
      <c r="B155" s="49" t="s">
        <v>139</v>
      </c>
      <c r="C155" s="50"/>
      <c r="D155" s="50"/>
      <c r="E155" s="50"/>
      <c r="F155" s="26"/>
      <c r="G155" s="50"/>
      <c r="H155" s="26"/>
      <c r="I155" s="50"/>
      <c r="J155" s="25"/>
      <c r="K155" s="49" t="s">
        <v>139</v>
      </c>
      <c r="L155" s="50"/>
      <c r="M155" s="50"/>
      <c r="N155" s="50"/>
      <c r="O155" s="50"/>
      <c r="P155" s="50"/>
      <c r="Q155" s="50"/>
      <c r="R155" s="26"/>
      <c r="S155" s="26"/>
      <c r="T155" s="50"/>
      <c r="U155" s="50"/>
      <c r="V155" s="26"/>
      <c r="W155" s="26"/>
      <c r="X155" s="27"/>
      <c r="Y155" s="50"/>
      <c r="Z155" s="25"/>
      <c r="AA155" s="49" t="s">
        <v>139</v>
      </c>
      <c r="AB155" s="50"/>
      <c r="AC155" s="50"/>
      <c r="AD155" s="50"/>
      <c r="AE155" s="50"/>
      <c r="AF155" s="50"/>
      <c r="AG155" s="50"/>
      <c r="AH155" s="26"/>
      <c r="AI155" s="26"/>
      <c r="AJ155" s="50"/>
      <c r="AK155" s="50"/>
      <c r="AL155" s="26"/>
      <c r="AM155" s="26"/>
      <c r="AN155" s="27"/>
      <c r="AO155" s="50"/>
      <c r="AP155" s="25"/>
      <c r="AR155" s="50">
        <f t="shared" si="191"/>
        <v>0</v>
      </c>
      <c r="AS155" s="50"/>
      <c r="AT155" s="50">
        <f t="shared" si="192"/>
        <v>0</v>
      </c>
      <c r="AU155" s="50"/>
      <c r="AV155" s="50">
        <f t="shared" si="193"/>
        <v>0</v>
      </c>
      <c r="AW155" s="50"/>
      <c r="AX155" s="26"/>
      <c r="AY155" s="26"/>
      <c r="AZ155" s="50">
        <f t="shared" si="194"/>
        <v>0</v>
      </c>
      <c r="BA155" s="50">
        <f t="shared" si="195"/>
        <v>0</v>
      </c>
      <c r="BB155" s="26"/>
      <c r="BC155" s="26"/>
      <c r="BD155" s="27"/>
      <c r="BE155" s="50"/>
      <c r="BF155" s="25"/>
      <c r="BG155" s="49" t="s">
        <v>139</v>
      </c>
      <c r="BH155" s="50"/>
      <c r="BI155" s="50"/>
      <c r="BJ155" s="50"/>
      <c r="BK155" s="50"/>
      <c r="BL155" s="50"/>
      <c r="BM155" s="50"/>
      <c r="BN155" s="26"/>
      <c r="BO155" s="26"/>
      <c r="BP155" s="50"/>
      <c r="BQ155" s="50"/>
      <c r="BR155" s="26"/>
      <c r="BS155" s="26"/>
      <c r="BT155" s="27"/>
      <c r="BU155" s="50"/>
      <c r="BV155" s="25"/>
      <c r="BW155" s="49" t="s">
        <v>139</v>
      </c>
      <c r="CD155" s="323"/>
      <c r="CE155" s="323"/>
      <c r="CH155" s="323"/>
      <c r="CI155" s="323"/>
      <c r="CL155" s="323"/>
      <c r="CM155" s="49" t="s">
        <v>139</v>
      </c>
      <c r="CT155" s="323"/>
      <c r="CU155" s="323"/>
      <c r="CX155" s="323"/>
      <c r="CY155" s="323"/>
      <c r="DB155" s="323"/>
      <c r="DC155" s="49" t="s">
        <v>139</v>
      </c>
      <c r="DJ155" s="323"/>
      <c r="DK155" s="323"/>
      <c r="DN155" s="323"/>
      <c r="DO155" s="323"/>
      <c r="DR155" s="323"/>
      <c r="DS155" s="49" t="s">
        <v>139</v>
      </c>
      <c r="DZ155" s="323"/>
      <c r="EA155" s="323"/>
      <c r="ED155" s="323"/>
      <c r="EE155" s="323"/>
      <c r="EH155" s="323"/>
    </row>
    <row r="156" spans="1:138" s="49" customFormat="1" ht="14" hidden="1" customHeight="1" outlineLevel="1" x14ac:dyDescent="0.15">
      <c r="B156" s="49" t="s">
        <v>276</v>
      </c>
      <c r="C156" s="50"/>
      <c r="D156" s="50"/>
      <c r="E156" s="50"/>
      <c r="F156" s="26"/>
      <c r="G156" s="50"/>
      <c r="H156" s="26"/>
      <c r="I156" s="50"/>
      <c r="J156" s="25"/>
      <c r="K156" s="49" t="s">
        <v>276</v>
      </c>
      <c r="L156" s="50"/>
      <c r="M156" s="50"/>
      <c r="N156" s="50"/>
      <c r="O156" s="50"/>
      <c r="P156" s="50"/>
      <c r="Q156" s="50"/>
      <c r="R156" s="26"/>
      <c r="S156" s="26"/>
      <c r="T156" s="50"/>
      <c r="U156" s="50"/>
      <c r="V156" s="26"/>
      <c r="W156" s="26"/>
      <c r="X156" s="27"/>
      <c r="Y156" s="50"/>
      <c r="Z156" s="25"/>
      <c r="AA156" s="49" t="s">
        <v>276</v>
      </c>
      <c r="AB156" s="50"/>
      <c r="AC156" s="50"/>
      <c r="AD156" s="50"/>
      <c r="AE156" s="50"/>
      <c r="AF156" s="50"/>
      <c r="AG156" s="50"/>
      <c r="AH156" s="26"/>
      <c r="AI156" s="26"/>
      <c r="AJ156" s="50"/>
      <c r="AK156" s="50"/>
      <c r="AL156" s="26"/>
      <c r="AM156" s="26"/>
      <c r="AN156" s="27"/>
      <c r="AO156" s="50"/>
      <c r="AP156" s="25"/>
      <c r="AR156" s="50">
        <f t="shared" si="191"/>
        <v>0</v>
      </c>
      <c r="AS156" s="50"/>
      <c r="AT156" s="50">
        <f t="shared" si="192"/>
        <v>0</v>
      </c>
      <c r="AU156" s="50"/>
      <c r="AV156" s="50">
        <f t="shared" si="193"/>
        <v>0</v>
      </c>
      <c r="AW156" s="50"/>
      <c r="AX156" s="26"/>
      <c r="AY156" s="26"/>
      <c r="AZ156" s="50">
        <f t="shared" si="194"/>
        <v>0</v>
      </c>
      <c r="BA156" s="50">
        <f t="shared" si="195"/>
        <v>0</v>
      </c>
      <c r="BB156" s="26"/>
      <c r="BC156" s="26"/>
      <c r="BD156" s="27"/>
      <c r="BE156" s="50"/>
      <c r="BF156" s="25"/>
      <c r="BG156" s="49" t="s">
        <v>276</v>
      </c>
      <c r="BH156" s="50"/>
      <c r="BI156" s="50"/>
      <c r="BJ156" s="50"/>
      <c r="BK156" s="50"/>
      <c r="BL156" s="50"/>
      <c r="BM156" s="50"/>
      <c r="BN156" s="26"/>
      <c r="BO156" s="26"/>
      <c r="BP156" s="50"/>
      <c r="BQ156" s="50"/>
      <c r="BR156" s="26"/>
      <c r="BS156" s="26"/>
      <c r="BT156" s="27"/>
      <c r="BU156" s="50"/>
      <c r="BV156" s="25"/>
      <c r="BW156" s="49" t="s">
        <v>276</v>
      </c>
      <c r="CD156" s="323"/>
      <c r="CE156" s="323"/>
      <c r="CH156" s="323"/>
      <c r="CI156" s="323"/>
      <c r="CL156" s="323"/>
      <c r="CM156" s="49" t="s">
        <v>276</v>
      </c>
      <c r="CT156" s="323"/>
      <c r="CU156" s="323"/>
      <c r="CX156" s="323"/>
      <c r="CY156" s="323"/>
      <c r="DB156" s="323"/>
      <c r="DC156" s="49" t="s">
        <v>276</v>
      </c>
      <c r="DJ156" s="323"/>
      <c r="DK156" s="323"/>
      <c r="DN156" s="323"/>
      <c r="DO156" s="323"/>
      <c r="DR156" s="323"/>
      <c r="DS156" s="49" t="s">
        <v>276</v>
      </c>
      <c r="DZ156" s="323"/>
      <c r="EA156" s="323"/>
      <c r="ED156" s="323"/>
      <c r="EE156" s="323"/>
      <c r="EH156" s="323"/>
    </row>
    <row r="157" spans="1:138" s="49" customFormat="1" ht="14" hidden="1" customHeight="1" outlineLevel="1" x14ac:dyDescent="0.15">
      <c r="B157" s="49" t="s">
        <v>247</v>
      </c>
      <c r="C157" s="50"/>
      <c r="D157" s="50"/>
      <c r="E157" s="50"/>
      <c r="F157" s="26"/>
      <c r="G157" s="50"/>
      <c r="H157" s="26"/>
      <c r="I157" s="50"/>
      <c r="J157" s="25"/>
      <c r="K157" s="49" t="s">
        <v>247</v>
      </c>
      <c r="L157" s="50"/>
      <c r="M157" s="50"/>
      <c r="N157" s="50"/>
      <c r="O157" s="50"/>
      <c r="P157" s="50"/>
      <c r="Q157" s="50"/>
      <c r="R157" s="26"/>
      <c r="S157" s="26"/>
      <c r="T157" s="50"/>
      <c r="U157" s="50"/>
      <c r="V157" s="26"/>
      <c r="W157" s="26"/>
      <c r="X157" s="27"/>
      <c r="Y157" s="50"/>
      <c r="Z157" s="25"/>
      <c r="AA157" s="49" t="s">
        <v>247</v>
      </c>
      <c r="AB157" s="50"/>
      <c r="AC157" s="50"/>
      <c r="AD157" s="50"/>
      <c r="AE157" s="50"/>
      <c r="AF157" s="50"/>
      <c r="AG157" s="50"/>
      <c r="AH157" s="26"/>
      <c r="AI157" s="26"/>
      <c r="AJ157" s="50"/>
      <c r="AK157" s="50"/>
      <c r="AL157" s="26"/>
      <c r="AM157" s="26"/>
      <c r="AN157" s="27"/>
      <c r="AO157" s="50"/>
      <c r="AP157" s="25"/>
      <c r="AR157" s="50">
        <f t="shared" si="191"/>
        <v>0</v>
      </c>
      <c r="AS157" s="50"/>
      <c r="AT157" s="50">
        <f t="shared" si="192"/>
        <v>0</v>
      </c>
      <c r="AU157" s="50"/>
      <c r="AV157" s="50">
        <f t="shared" si="193"/>
        <v>0</v>
      </c>
      <c r="AW157" s="50"/>
      <c r="AX157" s="26"/>
      <c r="AY157" s="26"/>
      <c r="AZ157" s="50">
        <f t="shared" si="194"/>
        <v>0</v>
      </c>
      <c r="BA157" s="50">
        <f t="shared" si="195"/>
        <v>0</v>
      </c>
      <c r="BB157" s="26"/>
      <c r="BC157" s="26"/>
      <c r="BD157" s="27"/>
      <c r="BE157" s="50"/>
      <c r="BF157" s="25"/>
      <c r="BG157" s="49" t="s">
        <v>247</v>
      </c>
      <c r="BH157" s="50"/>
      <c r="BI157" s="50"/>
      <c r="BJ157" s="50"/>
      <c r="BK157" s="50"/>
      <c r="BL157" s="50"/>
      <c r="BM157" s="50"/>
      <c r="BN157" s="26"/>
      <c r="BO157" s="26"/>
      <c r="BP157" s="50"/>
      <c r="BQ157" s="50"/>
      <c r="BR157" s="26"/>
      <c r="BS157" s="26"/>
      <c r="BT157" s="27"/>
      <c r="BU157" s="50"/>
      <c r="BV157" s="25"/>
      <c r="BW157" s="49" t="s">
        <v>247</v>
      </c>
      <c r="CD157" s="323"/>
      <c r="CE157" s="323"/>
      <c r="CH157" s="323"/>
      <c r="CI157" s="323"/>
      <c r="CL157" s="323"/>
      <c r="CM157" s="49" t="s">
        <v>247</v>
      </c>
      <c r="CT157" s="323"/>
      <c r="CU157" s="323"/>
      <c r="CX157" s="323"/>
      <c r="CY157" s="323"/>
      <c r="DB157" s="323"/>
      <c r="DC157" s="49" t="s">
        <v>247</v>
      </c>
      <c r="DJ157" s="323"/>
      <c r="DK157" s="323"/>
      <c r="DN157" s="323"/>
      <c r="DO157" s="323"/>
      <c r="DR157" s="323"/>
      <c r="DS157" s="49" t="s">
        <v>247</v>
      </c>
      <c r="DZ157" s="323"/>
      <c r="EA157" s="323"/>
      <c r="ED157" s="323"/>
      <c r="EE157" s="323"/>
      <c r="EH157" s="323"/>
    </row>
    <row r="158" spans="1:138" s="49" customFormat="1" ht="14" hidden="1" customHeight="1" outlineLevel="1" x14ac:dyDescent="0.15">
      <c r="B158" s="49" t="s">
        <v>186</v>
      </c>
      <c r="C158" s="50"/>
      <c r="D158" s="50"/>
      <c r="E158" s="50"/>
      <c r="F158" s="26"/>
      <c r="G158" s="50"/>
      <c r="H158" s="26"/>
      <c r="I158" s="50"/>
      <c r="J158" s="25"/>
      <c r="K158" s="49" t="s">
        <v>186</v>
      </c>
      <c r="L158" s="50"/>
      <c r="M158" s="50"/>
      <c r="N158" s="50"/>
      <c r="O158" s="50"/>
      <c r="P158" s="50"/>
      <c r="Q158" s="50"/>
      <c r="R158" s="26"/>
      <c r="S158" s="26"/>
      <c r="T158" s="50"/>
      <c r="U158" s="50"/>
      <c r="V158" s="26"/>
      <c r="W158" s="26"/>
      <c r="X158" s="27"/>
      <c r="Y158" s="50"/>
      <c r="Z158" s="25"/>
      <c r="AA158" s="49" t="s">
        <v>186</v>
      </c>
      <c r="AB158" s="50"/>
      <c r="AC158" s="50"/>
      <c r="AD158" s="50"/>
      <c r="AE158" s="50"/>
      <c r="AF158" s="50"/>
      <c r="AG158" s="50"/>
      <c r="AH158" s="26"/>
      <c r="AI158" s="26"/>
      <c r="AJ158" s="50"/>
      <c r="AK158" s="50"/>
      <c r="AL158" s="26"/>
      <c r="AM158" s="26"/>
      <c r="AN158" s="27"/>
      <c r="AO158" s="50"/>
      <c r="AP158" s="25"/>
      <c r="AR158" s="50">
        <f t="shared" si="191"/>
        <v>0</v>
      </c>
      <c r="AS158" s="50"/>
      <c r="AT158" s="50">
        <f t="shared" si="192"/>
        <v>0</v>
      </c>
      <c r="AU158" s="50"/>
      <c r="AV158" s="50">
        <f t="shared" si="193"/>
        <v>0</v>
      </c>
      <c r="AW158" s="50"/>
      <c r="AX158" s="26"/>
      <c r="AY158" s="26"/>
      <c r="AZ158" s="50">
        <f t="shared" si="194"/>
        <v>0</v>
      </c>
      <c r="BA158" s="50">
        <f t="shared" si="195"/>
        <v>0</v>
      </c>
      <c r="BB158" s="26"/>
      <c r="BC158" s="26"/>
      <c r="BD158" s="27"/>
      <c r="BE158" s="50"/>
      <c r="BF158" s="25"/>
      <c r="BG158" s="49" t="s">
        <v>186</v>
      </c>
      <c r="BH158" s="50"/>
      <c r="BI158" s="50"/>
      <c r="BJ158" s="50"/>
      <c r="BK158" s="50"/>
      <c r="BL158" s="50"/>
      <c r="BM158" s="50"/>
      <c r="BN158" s="26"/>
      <c r="BO158" s="26"/>
      <c r="BP158" s="50"/>
      <c r="BQ158" s="50"/>
      <c r="BR158" s="26"/>
      <c r="BS158" s="26"/>
      <c r="BT158" s="27"/>
      <c r="BU158" s="50"/>
      <c r="BV158" s="25"/>
      <c r="BW158" s="49" t="s">
        <v>186</v>
      </c>
      <c r="CD158" s="323"/>
      <c r="CE158" s="323"/>
      <c r="CH158" s="323"/>
      <c r="CI158" s="323"/>
      <c r="CL158" s="323"/>
      <c r="CM158" s="49" t="s">
        <v>186</v>
      </c>
      <c r="CT158" s="323"/>
      <c r="CU158" s="323"/>
      <c r="CX158" s="323"/>
      <c r="CY158" s="323"/>
      <c r="DB158" s="323"/>
      <c r="DC158" s="49" t="s">
        <v>186</v>
      </c>
      <c r="DJ158" s="323"/>
      <c r="DK158" s="323"/>
      <c r="DN158" s="323"/>
      <c r="DO158" s="323"/>
      <c r="DR158" s="323"/>
      <c r="DS158" s="49" t="s">
        <v>186</v>
      </c>
      <c r="DZ158" s="323"/>
      <c r="EA158" s="323"/>
      <c r="ED158" s="323"/>
      <c r="EE158" s="323"/>
      <c r="EH158" s="323"/>
    </row>
    <row r="159" spans="1:138" s="49" customFormat="1" ht="14" hidden="1" customHeight="1" outlineLevel="1" x14ac:dyDescent="0.15">
      <c r="B159" s="49" t="s">
        <v>140</v>
      </c>
      <c r="C159" s="50"/>
      <c r="D159" s="50"/>
      <c r="E159" s="50"/>
      <c r="F159" s="26"/>
      <c r="G159" s="50"/>
      <c r="H159" s="26"/>
      <c r="I159" s="50"/>
      <c r="J159" s="25"/>
      <c r="K159" s="49" t="s">
        <v>140</v>
      </c>
      <c r="L159" s="50"/>
      <c r="M159" s="50"/>
      <c r="N159" s="50"/>
      <c r="O159" s="50"/>
      <c r="P159" s="50"/>
      <c r="Q159" s="50"/>
      <c r="R159" s="26"/>
      <c r="S159" s="26"/>
      <c r="T159" s="50"/>
      <c r="U159" s="50"/>
      <c r="V159" s="26"/>
      <c r="W159" s="26"/>
      <c r="X159" s="27"/>
      <c r="Y159" s="50"/>
      <c r="Z159" s="25"/>
      <c r="AA159" s="49" t="s">
        <v>140</v>
      </c>
      <c r="AB159" s="50"/>
      <c r="AC159" s="50"/>
      <c r="AD159" s="50"/>
      <c r="AE159" s="50"/>
      <c r="AF159" s="50"/>
      <c r="AG159" s="50"/>
      <c r="AH159" s="26"/>
      <c r="AI159" s="26"/>
      <c r="AJ159" s="50"/>
      <c r="AK159" s="50"/>
      <c r="AL159" s="26"/>
      <c r="AM159" s="26"/>
      <c r="AN159" s="27"/>
      <c r="AO159" s="50"/>
      <c r="AP159" s="25"/>
      <c r="AR159" s="50">
        <f t="shared" si="191"/>
        <v>0</v>
      </c>
      <c r="AS159" s="50"/>
      <c r="AT159" s="50">
        <f t="shared" si="192"/>
        <v>0</v>
      </c>
      <c r="AU159" s="50"/>
      <c r="AV159" s="50">
        <f t="shared" si="193"/>
        <v>0</v>
      </c>
      <c r="AW159" s="50"/>
      <c r="AX159" s="26"/>
      <c r="AY159" s="26"/>
      <c r="AZ159" s="50">
        <f t="shared" si="194"/>
        <v>0</v>
      </c>
      <c r="BA159" s="50">
        <f t="shared" si="195"/>
        <v>0</v>
      </c>
      <c r="BB159" s="26"/>
      <c r="BC159" s="26"/>
      <c r="BD159" s="27"/>
      <c r="BE159" s="50"/>
      <c r="BF159" s="25"/>
      <c r="BG159" s="49" t="s">
        <v>140</v>
      </c>
      <c r="BH159" s="50"/>
      <c r="BI159" s="50"/>
      <c r="BJ159" s="50"/>
      <c r="BK159" s="50"/>
      <c r="BL159" s="50"/>
      <c r="BM159" s="50"/>
      <c r="BN159" s="26"/>
      <c r="BO159" s="26"/>
      <c r="BP159" s="50"/>
      <c r="BQ159" s="50"/>
      <c r="BR159" s="26"/>
      <c r="BS159" s="26"/>
      <c r="BT159" s="27"/>
      <c r="BU159" s="50"/>
      <c r="BV159" s="25"/>
      <c r="BW159" s="49" t="s">
        <v>140</v>
      </c>
      <c r="CD159" s="323"/>
      <c r="CE159" s="323"/>
      <c r="CH159" s="323"/>
      <c r="CI159" s="323"/>
      <c r="CL159" s="323"/>
      <c r="CM159" s="49" t="s">
        <v>140</v>
      </c>
      <c r="CT159" s="323"/>
      <c r="CU159" s="323"/>
      <c r="CX159" s="323"/>
      <c r="CY159" s="323"/>
      <c r="DB159" s="323"/>
      <c r="DC159" s="49" t="s">
        <v>140</v>
      </c>
      <c r="DJ159" s="323"/>
      <c r="DK159" s="323"/>
      <c r="DN159" s="323"/>
      <c r="DO159" s="323"/>
      <c r="DR159" s="323"/>
      <c r="DS159" s="49" t="s">
        <v>140</v>
      </c>
      <c r="DZ159" s="323"/>
      <c r="EA159" s="323"/>
      <c r="ED159" s="323"/>
      <c r="EE159" s="323"/>
      <c r="EH159" s="323"/>
    </row>
    <row r="160" spans="1:138" collapsed="1" x14ac:dyDescent="0.15">
      <c r="A160" s="3" t="s">
        <v>320</v>
      </c>
      <c r="B160" s="43"/>
      <c r="C160" s="18">
        <f>SUM(C134:C159)</f>
        <v>-347567</v>
      </c>
      <c r="D160" s="18">
        <f t="shared" ref="D160:G160" si="196">SUM(D134:D159)</f>
        <v>-45514</v>
      </c>
      <c r="E160" s="18">
        <f t="shared" si="196"/>
        <v>-778</v>
      </c>
      <c r="F160" s="17"/>
      <c r="G160" s="18">
        <f t="shared" si="196"/>
        <v>-2012</v>
      </c>
      <c r="H160" s="17"/>
      <c r="I160" s="18">
        <f>SUM(C160:G160)</f>
        <v>-395871</v>
      </c>
      <c r="J160" s="16"/>
      <c r="K160" s="43"/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26"/>
      <c r="S160" s="26"/>
      <c r="T160" s="18">
        <f>SUM(T134:T159)</f>
        <v>-2012</v>
      </c>
      <c r="U160" s="18">
        <f>SUM(U134:U159)</f>
        <v>-2012</v>
      </c>
      <c r="V160" s="26"/>
      <c r="W160" s="26"/>
      <c r="X160" s="18">
        <f>SUM(L160,N160,P160,T160)</f>
        <v>-2012</v>
      </c>
      <c r="Y160" s="18">
        <f>SUM(M160,O160,Q160,U160)</f>
        <v>-2012</v>
      </c>
      <c r="Z160" s="16"/>
      <c r="AA160" s="43"/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7"/>
      <c r="AI160" s="17"/>
      <c r="AJ160" s="18">
        <f t="shared" ref="AJ160" si="197">SUM(AJ134:AJ159)</f>
        <v>-2012</v>
      </c>
      <c r="AK160" s="18">
        <v>-2012</v>
      </c>
      <c r="AL160" s="17"/>
      <c r="AM160" s="17"/>
      <c r="AN160" s="18">
        <f>SUM(AB160,AD160,AF160,AJ160)</f>
        <v>-2012</v>
      </c>
      <c r="AO160" s="18">
        <f>SUM(AC160,AE160,AG160,AK160)</f>
        <v>-2012</v>
      </c>
      <c r="AP160" s="16"/>
      <c r="AQ160" s="43"/>
      <c r="AR160" s="18">
        <v>0</v>
      </c>
      <c r="AS160" s="18">
        <v>0</v>
      </c>
      <c r="AT160" s="18">
        <v>0</v>
      </c>
      <c r="AU160" s="18">
        <v>0</v>
      </c>
      <c r="AV160" s="22">
        <f>SUM(AV134:AV159)</f>
        <v>-778</v>
      </c>
      <c r="AW160" s="22">
        <f>AV160</f>
        <v>-778</v>
      </c>
      <c r="AX160" s="17"/>
      <c r="AY160" s="17"/>
      <c r="AZ160" s="18">
        <f t="shared" si="194"/>
        <v>-2012</v>
      </c>
      <c r="BA160" s="18">
        <f t="shared" si="195"/>
        <v>-2012</v>
      </c>
      <c r="BB160" s="17"/>
      <c r="BC160" s="17"/>
      <c r="BD160" s="18">
        <f>SUM(AR160,AT160,AV160,AZ160)</f>
        <v>-2790</v>
      </c>
      <c r="BE160" s="18">
        <f>SUM(AS160,AU160,AW160,BA160)</f>
        <v>-2790</v>
      </c>
      <c r="BF160" s="16"/>
      <c r="BG160" s="43"/>
      <c r="BH160" s="18">
        <v>0</v>
      </c>
      <c r="BI160" s="18">
        <v>0</v>
      </c>
      <c r="BJ160" s="18">
        <v>0</v>
      </c>
      <c r="BK160" s="18">
        <v>0</v>
      </c>
      <c r="BL160" s="22">
        <f>SUM(BL134:BL159)</f>
        <v>-778</v>
      </c>
      <c r="BM160" s="22">
        <f>BL160</f>
        <v>-778</v>
      </c>
      <c r="BN160" s="17"/>
      <c r="BO160" s="17"/>
      <c r="BP160" s="18">
        <f t="shared" ref="BP160" si="198">SUM(BP134:BP159)</f>
        <v>-2012</v>
      </c>
      <c r="BQ160" s="18">
        <v>-2012</v>
      </c>
      <c r="BR160" s="17"/>
      <c r="BS160" s="17"/>
      <c r="BT160" s="18">
        <f>SUM(BH160,BJ160,BL160,BP160)</f>
        <v>-2790</v>
      </c>
      <c r="BU160" s="18">
        <f>SUM(BI160,BK160,BM160,BQ160)</f>
        <v>-2790</v>
      </c>
      <c r="BV160" s="16"/>
      <c r="BX160" s="22">
        <f>$C$160*$CB$129</f>
        <v>34756.700000000004</v>
      </c>
      <c r="BY160" s="22">
        <f>$C$160*$CB$129</f>
        <v>34756.700000000004</v>
      </c>
      <c r="BZ160" s="22">
        <f>$D$160*$CB$129</f>
        <v>4551.4000000000005</v>
      </c>
      <c r="CA160" s="22">
        <f>$D$160*$CB$129</f>
        <v>4551.4000000000005</v>
      </c>
      <c r="CB160" s="22">
        <f>SUM(CB134:CB159)</f>
        <v>-778</v>
      </c>
      <c r="CC160" s="22">
        <f>CB160</f>
        <v>-778</v>
      </c>
      <c r="CD160" s="13"/>
      <c r="CE160" s="13"/>
      <c r="CF160" s="18">
        <f>SUM(CF134:CF159)</f>
        <v>-2012</v>
      </c>
      <c r="CG160" s="18">
        <f>SUM(CG134:CG159)</f>
        <v>-2012</v>
      </c>
      <c r="CH160" s="13"/>
      <c r="CI160" s="13"/>
      <c r="CJ160" s="18">
        <f>SUM(BX160,BZ160,CB160,CF160)</f>
        <v>36518.100000000006</v>
      </c>
      <c r="CK160" s="18">
        <f>SUM(BY160,CA160,CC160,CG160)</f>
        <v>36518.100000000006</v>
      </c>
      <c r="CL160" s="13"/>
      <c r="CN160" s="22">
        <f>$C$160*$CB$129</f>
        <v>34756.700000000004</v>
      </c>
      <c r="CO160" s="22">
        <f>$C$160*$CB$129</f>
        <v>34756.700000000004</v>
      </c>
      <c r="CP160" s="22">
        <f>$D$160*$CB$129</f>
        <v>4551.4000000000005</v>
      </c>
      <c r="CQ160" s="22">
        <f>$D$160*$CB$129</f>
        <v>4551.4000000000005</v>
      </c>
      <c r="CR160" s="22">
        <f>SUM(CR134:CR159)</f>
        <v>-778</v>
      </c>
      <c r="CS160" s="22">
        <f>CR160</f>
        <v>-778</v>
      </c>
      <c r="CT160" s="13"/>
      <c r="CU160" s="13"/>
      <c r="CV160" s="18">
        <f>SUM(CV134:CV159)</f>
        <v>-2012</v>
      </c>
      <c r="CW160" s="18">
        <f>SUM(CW134:CW159)</f>
        <v>-2012</v>
      </c>
      <c r="CX160" s="13"/>
      <c r="CY160" s="13"/>
      <c r="CZ160" s="18">
        <f>SUM(CN160,CP160,CR160,CV160)</f>
        <v>36518.100000000006</v>
      </c>
      <c r="DA160" s="18">
        <f>SUM(CO160,CQ160,CS160,CW160)</f>
        <v>36518.100000000006</v>
      </c>
      <c r="DB160" s="13"/>
      <c r="DD160" s="22">
        <f>$C160</f>
        <v>-347567</v>
      </c>
      <c r="DE160" s="22">
        <f>DD160</f>
        <v>-347567</v>
      </c>
      <c r="DF160" s="22">
        <f>$D160</f>
        <v>-45514</v>
      </c>
      <c r="DG160" s="22">
        <f>DF160</f>
        <v>-45514</v>
      </c>
      <c r="DH160" s="22">
        <f>SUM(DH134:DH159)</f>
        <v>-778</v>
      </c>
      <c r="DI160" s="22">
        <f>DH160</f>
        <v>-778</v>
      </c>
      <c r="DJ160" s="354">
        <f>SUM($C160:$D160)*-(1-$DH$130)</f>
        <v>235848.6</v>
      </c>
      <c r="DK160" s="354">
        <f>DJ160</f>
        <v>235848.6</v>
      </c>
      <c r="DL160" s="18">
        <f>SUM(DL134:DL159)</f>
        <v>-2012</v>
      </c>
      <c r="DM160" s="18">
        <f>SUM(DM134:DM159)</f>
        <v>-2012</v>
      </c>
      <c r="DN160" s="13"/>
      <c r="DO160" s="13"/>
      <c r="DP160" s="16">
        <f t="shared" ref="DP160" si="199">SUM(DD160,DF160,DH160,DL160,DJ160)</f>
        <v>-160022.39999999999</v>
      </c>
      <c r="DQ160" s="16">
        <f t="shared" ref="DQ160" si="200">SUM(DE160,DG160,DI160,DM160,DK160)</f>
        <v>-160022.39999999999</v>
      </c>
      <c r="DR160" s="13"/>
      <c r="DT160" s="22">
        <f>$C160</f>
        <v>-347567</v>
      </c>
      <c r="DU160" s="22">
        <f>DT160</f>
        <v>-347567</v>
      </c>
      <c r="DV160" s="22">
        <f>$D160</f>
        <v>-45514</v>
      </c>
      <c r="DW160" s="22">
        <f>DV160</f>
        <v>-45514</v>
      </c>
      <c r="DX160" s="22">
        <f>SUM(DX134:DX159)</f>
        <v>-778</v>
      </c>
      <c r="DY160" s="22">
        <f>DX160</f>
        <v>-778</v>
      </c>
      <c r="DZ160" s="354">
        <f>SUM($C160:$D160)*-(1-$DH$130)</f>
        <v>235848.6</v>
      </c>
      <c r="EA160" s="354">
        <f>DZ160</f>
        <v>235848.6</v>
      </c>
      <c r="EB160" s="18">
        <f>SUM(EB134:EB159)</f>
        <v>-2012</v>
      </c>
      <c r="EC160" s="18">
        <f>SUM(EC134:EC159)</f>
        <v>-2012</v>
      </c>
      <c r="ED160" s="13"/>
      <c r="EE160" s="13"/>
      <c r="EF160" s="16">
        <f t="shared" ref="EF160:EF223" si="201">SUM(DT160,DV160,DX160,EB160,DZ160)</f>
        <v>-160022.39999999999</v>
      </c>
      <c r="EG160" s="16">
        <f t="shared" ref="EG160:EG223" si="202">SUM(DU160,DW160,DY160,EC160,EA160)</f>
        <v>-160022.39999999999</v>
      </c>
      <c r="EH160" s="13"/>
    </row>
    <row r="161" spans="1:138" s="51" customFormat="1" ht="14" hidden="1" customHeight="1" outlineLevel="1" x14ac:dyDescent="0.15">
      <c r="A161" s="51" t="s">
        <v>321</v>
      </c>
      <c r="B161" s="51" t="s">
        <v>156</v>
      </c>
      <c r="C161" s="52"/>
      <c r="D161" s="52"/>
      <c r="E161" s="52"/>
      <c r="F161" s="17"/>
      <c r="G161" s="52"/>
      <c r="H161" s="17"/>
      <c r="I161" s="18">
        <f t="shared" ref="I161:I225" si="203">SUM(C161:G161)</f>
        <v>0</v>
      </c>
      <c r="J161" s="16"/>
      <c r="K161" s="51" t="s">
        <v>156</v>
      </c>
      <c r="L161" s="52"/>
      <c r="M161" s="52"/>
      <c r="N161" s="52"/>
      <c r="O161" s="52"/>
      <c r="P161" s="52"/>
      <c r="Q161" s="52"/>
      <c r="R161" s="17"/>
      <c r="S161" s="17"/>
      <c r="T161" s="52"/>
      <c r="U161" s="52"/>
      <c r="V161" s="17"/>
      <c r="W161" s="17"/>
      <c r="X161" s="52"/>
      <c r="Y161" s="52"/>
      <c r="Z161" s="16"/>
      <c r="AA161" s="51" t="s">
        <v>156</v>
      </c>
      <c r="AB161" s="52"/>
      <c r="AC161" s="52"/>
      <c r="AD161" s="52"/>
      <c r="AE161" s="52"/>
      <c r="AF161" s="52"/>
      <c r="AG161" s="52"/>
      <c r="AH161" s="17"/>
      <c r="AI161" s="17"/>
      <c r="AJ161" s="52"/>
      <c r="AK161" s="52"/>
      <c r="AL161" s="17"/>
      <c r="AM161" s="17"/>
      <c r="AN161" s="18">
        <f t="shared" ref="AN161:AN224" si="204">SUM(AB161,AD161,AF161,AJ161)</f>
        <v>0</v>
      </c>
      <c r="AO161" s="18">
        <f t="shared" ref="AO161:AO224" si="205">SUM(AC161,AE161,AG161,AK161)</f>
        <v>0</v>
      </c>
      <c r="AP161" s="16"/>
      <c r="AR161" s="52"/>
      <c r="AS161" s="52"/>
      <c r="AT161" s="52"/>
      <c r="AU161" s="52"/>
      <c r="AV161" s="52">
        <f t="shared" si="193"/>
        <v>0</v>
      </c>
      <c r="AW161" s="52">
        <f t="shared" ref="AW161:AW193" si="206">AG161</f>
        <v>0</v>
      </c>
      <c r="AX161" s="17"/>
      <c r="AY161" s="17"/>
      <c r="AZ161" s="52">
        <f t="shared" si="194"/>
        <v>0</v>
      </c>
      <c r="BA161" s="52">
        <f t="shared" si="195"/>
        <v>0</v>
      </c>
      <c r="BB161" s="17"/>
      <c r="BC161" s="17"/>
      <c r="BD161" s="18">
        <f t="shared" ref="BD161:BD224" si="207">SUM(AR161,AT161,AV161,AZ161)</f>
        <v>0</v>
      </c>
      <c r="BE161" s="18">
        <f t="shared" ref="BE161:BE224" si="208">SUM(AS161,AU161,AW161,BA161)</f>
        <v>0</v>
      </c>
      <c r="BF161" s="16"/>
      <c r="BG161" s="51" t="s">
        <v>156</v>
      </c>
      <c r="BH161" s="52"/>
      <c r="BI161" s="52"/>
      <c r="BJ161" s="52"/>
      <c r="BK161" s="52"/>
      <c r="BL161" s="52">
        <f t="shared" ref="BL161:BL176" si="209">AV161</f>
        <v>0</v>
      </c>
      <c r="BM161" s="52">
        <f t="shared" ref="BM161:BM176" si="210">AW161</f>
        <v>0</v>
      </c>
      <c r="BN161" s="17"/>
      <c r="BO161" s="17"/>
      <c r="BP161" s="52"/>
      <c r="BQ161" s="52"/>
      <c r="BR161" s="17"/>
      <c r="BS161" s="17"/>
      <c r="BT161" s="18">
        <f t="shared" ref="BT161:BT224" si="211">SUM(BH161,BJ161,BL161,BP161)</f>
        <v>0</v>
      </c>
      <c r="BU161" s="18">
        <f t="shared" ref="BU161:BU224" si="212">SUM(BI161,BK161,BM161,BQ161)</f>
        <v>0</v>
      </c>
      <c r="BV161" s="16"/>
      <c r="BW161" s="51" t="s">
        <v>156</v>
      </c>
      <c r="BX161" s="21"/>
      <c r="BY161" s="22"/>
      <c r="BZ161" s="21"/>
      <c r="CA161" s="22"/>
      <c r="CB161" s="52">
        <f t="shared" ref="CB161:CB176" si="213">BL161</f>
        <v>0</v>
      </c>
      <c r="CC161" s="52">
        <f t="shared" ref="CC161:CC176" si="214">BM161</f>
        <v>0</v>
      </c>
      <c r="CD161" s="13"/>
      <c r="CE161" s="13"/>
      <c r="CH161" s="13"/>
      <c r="CI161" s="13"/>
      <c r="CJ161" s="18">
        <f t="shared" ref="CJ161:CJ224" si="215">SUM(BX161,BZ161,CB161,CF161)</f>
        <v>0</v>
      </c>
      <c r="CK161" s="18">
        <f t="shared" ref="CK161:CK224" si="216">SUM(BY161,CA161,CC161,CG161)</f>
        <v>0</v>
      </c>
      <c r="CL161" s="13"/>
      <c r="CM161" s="51" t="s">
        <v>156</v>
      </c>
      <c r="CN161" s="21"/>
      <c r="CO161" s="22"/>
      <c r="CP161" s="21"/>
      <c r="CQ161" s="22"/>
      <c r="CR161" s="52">
        <f>CB161</f>
        <v>0</v>
      </c>
      <c r="CS161" s="52">
        <f>CC161</f>
        <v>0</v>
      </c>
      <c r="CT161" s="13"/>
      <c r="CU161" s="13"/>
      <c r="CX161" s="13"/>
      <c r="CY161" s="13"/>
      <c r="DB161" s="13"/>
      <c r="DC161" s="51" t="s">
        <v>156</v>
      </c>
      <c r="DD161" s="21"/>
      <c r="DE161" s="22"/>
      <c r="DF161" s="21"/>
      <c r="DG161" s="22"/>
      <c r="DH161" s="52">
        <f>CR161</f>
        <v>0</v>
      </c>
      <c r="DI161" s="52">
        <f>CS161</f>
        <v>0</v>
      </c>
      <c r="DJ161" s="354"/>
      <c r="DK161" s="354"/>
      <c r="DN161" s="13"/>
      <c r="DO161" s="13"/>
      <c r="DP161" s="16">
        <f t="shared" ref="DP161:DP224" si="217">SUM(DD161,DF161,DH161,DL161,DJ161)</f>
        <v>0</v>
      </c>
      <c r="DQ161" s="16">
        <f t="shared" ref="DQ161:DQ224" si="218">SUM(DE161,DG161,DI161,DM161,DK161)</f>
        <v>0</v>
      </c>
      <c r="DR161" s="13"/>
      <c r="DS161" s="51" t="s">
        <v>156</v>
      </c>
      <c r="DT161" s="21"/>
      <c r="DU161" s="22"/>
      <c r="DV161" s="21"/>
      <c r="DW161" s="22"/>
      <c r="DX161" s="52">
        <f>DH161</f>
        <v>0</v>
      </c>
      <c r="DY161" s="52">
        <f>DI161</f>
        <v>0</v>
      </c>
      <c r="DZ161" s="354"/>
      <c r="EA161" s="354"/>
      <c r="ED161" s="13"/>
      <c r="EE161" s="13"/>
      <c r="EF161" s="16">
        <f t="shared" si="201"/>
        <v>0</v>
      </c>
      <c r="EG161" s="16">
        <f t="shared" si="202"/>
        <v>0</v>
      </c>
      <c r="EH161" s="13"/>
    </row>
    <row r="162" spans="1:138" s="51" customFormat="1" ht="14" hidden="1" customHeight="1" outlineLevel="1" x14ac:dyDescent="0.15">
      <c r="B162" s="51" t="s">
        <v>155</v>
      </c>
      <c r="C162" s="52"/>
      <c r="D162" s="52"/>
      <c r="E162" s="52"/>
      <c r="F162" s="17"/>
      <c r="G162" s="52"/>
      <c r="H162" s="17"/>
      <c r="I162" s="18">
        <f t="shared" si="203"/>
        <v>0</v>
      </c>
      <c r="J162" s="16"/>
      <c r="K162" s="51" t="s">
        <v>155</v>
      </c>
      <c r="L162" s="52"/>
      <c r="M162" s="52"/>
      <c r="N162" s="52"/>
      <c r="O162" s="52"/>
      <c r="P162" s="52"/>
      <c r="Q162" s="52"/>
      <c r="R162" s="17"/>
      <c r="S162" s="17"/>
      <c r="T162" s="52"/>
      <c r="U162" s="52"/>
      <c r="V162" s="17"/>
      <c r="W162" s="17"/>
      <c r="X162" s="52"/>
      <c r="Y162" s="52"/>
      <c r="Z162" s="16"/>
      <c r="AA162" s="51" t="s">
        <v>155</v>
      </c>
      <c r="AB162" s="52"/>
      <c r="AC162" s="52"/>
      <c r="AD162" s="52"/>
      <c r="AE162" s="52"/>
      <c r="AF162" s="52"/>
      <c r="AG162" s="52"/>
      <c r="AH162" s="17"/>
      <c r="AI162" s="17"/>
      <c r="AJ162" s="52"/>
      <c r="AK162" s="52"/>
      <c r="AL162" s="17"/>
      <c r="AM162" s="17"/>
      <c r="AN162" s="18">
        <f t="shared" si="204"/>
        <v>0</v>
      </c>
      <c r="AO162" s="18">
        <f t="shared" si="205"/>
        <v>0</v>
      </c>
      <c r="AP162" s="16"/>
      <c r="AR162" s="52"/>
      <c r="AS162" s="52"/>
      <c r="AT162" s="52"/>
      <c r="AU162" s="52"/>
      <c r="AV162" s="52">
        <f t="shared" si="193"/>
        <v>0</v>
      </c>
      <c r="AW162" s="52">
        <f t="shared" si="206"/>
        <v>0</v>
      </c>
      <c r="AX162" s="17"/>
      <c r="AY162" s="17"/>
      <c r="AZ162" s="52">
        <f t="shared" si="194"/>
        <v>0</v>
      </c>
      <c r="BA162" s="52">
        <f t="shared" si="195"/>
        <v>0</v>
      </c>
      <c r="BB162" s="17"/>
      <c r="BC162" s="17"/>
      <c r="BD162" s="18">
        <f t="shared" si="207"/>
        <v>0</v>
      </c>
      <c r="BE162" s="18">
        <f t="shared" si="208"/>
        <v>0</v>
      </c>
      <c r="BF162" s="16"/>
      <c r="BG162" s="51" t="s">
        <v>155</v>
      </c>
      <c r="BH162" s="52"/>
      <c r="BI162" s="52"/>
      <c r="BJ162" s="52"/>
      <c r="BK162" s="52"/>
      <c r="BL162" s="52">
        <f t="shared" si="209"/>
        <v>0</v>
      </c>
      <c r="BM162" s="52">
        <f t="shared" si="210"/>
        <v>0</v>
      </c>
      <c r="BN162" s="17"/>
      <c r="BO162" s="17"/>
      <c r="BP162" s="52"/>
      <c r="BQ162" s="52"/>
      <c r="BR162" s="17"/>
      <c r="BS162" s="17"/>
      <c r="BT162" s="18">
        <f t="shared" si="211"/>
        <v>0</v>
      </c>
      <c r="BU162" s="18">
        <f t="shared" si="212"/>
        <v>0</v>
      </c>
      <c r="BV162" s="16"/>
      <c r="BW162" s="51" t="s">
        <v>155</v>
      </c>
      <c r="BX162" s="21"/>
      <c r="BY162" s="22"/>
      <c r="BZ162" s="21"/>
      <c r="CA162" s="22"/>
      <c r="CB162" s="52">
        <f t="shared" si="213"/>
        <v>0</v>
      </c>
      <c r="CC162" s="52">
        <f t="shared" si="214"/>
        <v>0</v>
      </c>
      <c r="CD162" s="13"/>
      <c r="CE162" s="13"/>
      <c r="CH162" s="13"/>
      <c r="CI162" s="13"/>
      <c r="CJ162" s="18">
        <f t="shared" si="215"/>
        <v>0</v>
      </c>
      <c r="CK162" s="18">
        <f t="shared" si="216"/>
        <v>0</v>
      </c>
      <c r="CL162" s="13"/>
      <c r="CM162" s="51" t="s">
        <v>155</v>
      </c>
      <c r="CN162" s="21"/>
      <c r="CO162" s="22"/>
      <c r="CP162" s="21"/>
      <c r="CQ162" s="22"/>
      <c r="CR162" s="52">
        <f>CB162</f>
        <v>0</v>
      </c>
      <c r="CS162" s="52">
        <f>CC162</f>
        <v>0</v>
      </c>
      <c r="CT162" s="13"/>
      <c r="CU162" s="13"/>
      <c r="CX162" s="13"/>
      <c r="CY162" s="13"/>
      <c r="DB162" s="13"/>
      <c r="DC162" s="51" t="s">
        <v>155</v>
      </c>
      <c r="DD162" s="21"/>
      <c r="DE162" s="22"/>
      <c r="DF162" s="21"/>
      <c r="DG162" s="22"/>
      <c r="DH162" s="52">
        <f>CR162</f>
        <v>0</v>
      </c>
      <c r="DI162" s="52">
        <f>CS162</f>
        <v>0</v>
      </c>
      <c r="DJ162" s="354"/>
      <c r="DK162" s="354"/>
      <c r="DN162" s="13"/>
      <c r="DO162" s="13"/>
      <c r="DP162" s="16">
        <f t="shared" si="217"/>
        <v>0</v>
      </c>
      <c r="DQ162" s="16">
        <f t="shared" si="218"/>
        <v>0</v>
      </c>
      <c r="DR162" s="13"/>
      <c r="DS162" s="51" t="s">
        <v>155</v>
      </c>
      <c r="DT162" s="21"/>
      <c r="DU162" s="22"/>
      <c r="DV162" s="21"/>
      <c r="DW162" s="22"/>
      <c r="DX162" s="52">
        <f>DH162</f>
        <v>0</v>
      </c>
      <c r="DY162" s="52">
        <f>DI162</f>
        <v>0</v>
      </c>
      <c r="DZ162" s="354"/>
      <c r="EA162" s="354"/>
      <c r="ED162" s="13"/>
      <c r="EE162" s="13"/>
      <c r="EF162" s="16">
        <f t="shared" si="201"/>
        <v>0</v>
      </c>
      <c r="EG162" s="16">
        <f t="shared" si="202"/>
        <v>0</v>
      </c>
      <c r="EH162" s="13"/>
    </row>
    <row r="163" spans="1:138" s="51" customFormat="1" ht="14" hidden="1" customHeight="1" outlineLevel="1" x14ac:dyDescent="0.15">
      <c r="B163" s="51" t="s">
        <v>153</v>
      </c>
      <c r="C163" s="52"/>
      <c r="D163" s="52"/>
      <c r="E163" s="52"/>
      <c r="F163" s="17"/>
      <c r="G163" s="52"/>
      <c r="H163" s="17"/>
      <c r="I163" s="18">
        <f t="shared" si="203"/>
        <v>0</v>
      </c>
      <c r="J163" s="16"/>
      <c r="K163" s="51" t="s">
        <v>153</v>
      </c>
      <c r="L163" s="52"/>
      <c r="M163" s="52"/>
      <c r="N163" s="52"/>
      <c r="O163" s="52"/>
      <c r="P163" s="52"/>
      <c r="Q163" s="52"/>
      <c r="R163" s="17"/>
      <c r="S163" s="17"/>
      <c r="T163" s="52"/>
      <c r="U163" s="52"/>
      <c r="V163" s="17"/>
      <c r="W163" s="17"/>
      <c r="X163" s="52"/>
      <c r="Y163" s="52"/>
      <c r="Z163" s="16"/>
      <c r="AA163" s="51" t="s">
        <v>153</v>
      </c>
      <c r="AB163" s="52"/>
      <c r="AC163" s="52"/>
      <c r="AD163" s="52"/>
      <c r="AE163" s="52"/>
      <c r="AF163" s="52"/>
      <c r="AG163" s="52"/>
      <c r="AH163" s="17"/>
      <c r="AI163" s="17"/>
      <c r="AJ163" s="52"/>
      <c r="AK163" s="52"/>
      <c r="AL163" s="17"/>
      <c r="AM163" s="17"/>
      <c r="AN163" s="18">
        <f t="shared" si="204"/>
        <v>0</v>
      </c>
      <c r="AO163" s="18">
        <f t="shared" si="205"/>
        <v>0</v>
      </c>
      <c r="AP163" s="16"/>
      <c r="AR163" s="52"/>
      <c r="AS163" s="52"/>
      <c r="AT163" s="52"/>
      <c r="AU163" s="52"/>
      <c r="AV163" s="52">
        <f t="shared" si="193"/>
        <v>0</v>
      </c>
      <c r="AW163" s="52">
        <f t="shared" si="206"/>
        <v>0</v>
      </c>
      <c r="AX163" s="17"/>
      <c r="AY163" s="17"/>
      <c r="AZ163" s="52">
        <f t="shared" si="194"/>
        <v>0</v>
      </c>
      <c r="BA163" s="52">
        <f t="shared" si="195"/>
        <v>0</v>
      </c>
      <c r="BB163" s="17"/>
      <c r="BC163" s="17"/>
      <c r="BD163" s="18">
        <f t="shared" si="207"/>
        <v>0</v>
      </c>
      <c r="BE163" s="18">
        <f t="shared" si="208"/>
        <v>0</v>
      </c>
      <c r="BF163" s="16"/>
      <c r="BG163" s="51" t="s">
        <v>153</v>
      </c>
      <c r="BH163" s="52"/>
      <c r="BI163" s="52"/>
      <c r="BJ163" s="52"/>
      <c r="BK163" s="52"/>
      <c r="BL163" s="52">
        <f t="shared" si="209"/>
        <v>0</v>
      </c>
      <c r="BM163" s="52">
        <f t="shared" si="210"/>
        <v>0</v>
      </c>
      <c r="BN163" s="17"/>
      <c r="BO163" s="17"/>
      <c r="BP163" s="52"/>
      <c r="BQ163" s="52"/>
      <c r="BR163" s="17"/>
      <c r="BS163" s="17"/>
      <c r="BT163" s="18">
        <f t="shared" si="211"/>
        <v>0</v>
      </c>
      <c r="BU163" s="18">
        <f t="shared" si="212"/>
        <v>0</v>
      </c>
      <c r="BV163" s="16"/>
      <c r="BW163" s="51" t="s">
        <v>153</v>
      </c>
      <c r="BX163" s="21"/>
      <c r="BY163" s="22"/>
      <c r="BZ163" s="21"/>
      <c r="CA163" s="22"/>
      <c r="CB163" s="52">
        <f t="shared" si="213"/>
        <v>0</v>
      </c>
      <c r="CC163" s="52">
        <f t="shared" si="214"/>
        <v>0</v>
      </c>
      <c r="CD163" s="13"/>
      <c r="CE163" s="13"/>
      <c r="CH163" s="13"/>
      <c r="CI163" s="13"/>
      <c r="CJ163" s="18">
        <f t="shared" si="215"/>
        <v>0</v>
      </c>
      <c r="CK163" s="18">
        <f t="shared" si="216"/>
        <v>0</v>
      </c>
      <c r="CL163" s="13"/>
      <c r="CM163" s="51" t="s">
        <v>153</v>
      </c>
      <c r="CN163" s="21"/>
      <c r="CO163" s="22"/>
      <c r="CP163" s="21"/>
      <c r="CQ163" s="22"/>
      <c r="CR163" s="52">
        <f>CB163</f>
        <v>0</v>
      </c>
      <c r="CS163" s="52">
        <f>CC163</f>
        <v>0</v>
      </c>
      <c r="CT163" s="13"/>
      <c r="CU163" s="13"/>
      <c r="CX163" s="13"/>
      <c r="CY163" s="13"/>
      <c r="DB163" s="13"/>
      <c r="DC163" s="51" t="s">
        <v>153</v>
      </c>
      <c r="DD163" s="21"/>
      <c r="DE163" s="22"/>
      <c r="DF163" s="21"/>
      <c r="DG163" s="22"/>
      <c r="DH163" s="52">
        <f>CR163</f>
        <v>0</v>
      </c>
      <c r="DI163" s="52">
        <f>CS163</f>
        <v>0</v>
      </c>
      <c r="DJ163" s="354"/>
      <c r="DK163" s="354"/>
      <c r="DN163" s="13"/>
      <c r="DO163" s="13"/>
      <c r="DP163" s="16">
        <f t="shared" si="217"/>
        <v>0</v>
      </c>
      <c r="DQ163" s="16">
        <f t="shared" si="218"/>
        <v>0</v>
      </c>
      <c r="DR163" s="13"/>
      <c r="DS163" s="51" t="s">
        <v>153</v>
      </c>
      <c r="DT163" s="21"/>
      <c r="DU163" s="22"/>
      <c r="DV163" s="21"/>
      <c r="DW163" s="22"/>
      <c r="DX163" s="52">
        <f>DH163</f>
        <v>0</v>
      </c>
      <c r="DY163" s="52">
        <f>DI163</f>
        <v>0</v>
      </c>
      <c r="DZ163" s="354"/>
      <c r="EA163" s="354"/>
      <c r="ED163" s="13"/>
      <c r="EE163" s="13"/>
      <c r="EF163" s="16">
        <f t="shared" si="201"/>
        <v>0</v>
      </c>
      <c r="EG163" s="16">
        <f t="shared" si="202"/>
        <v>0</v>
      </c>
      <c r="EH163" s="13"/>
    </row>
    <row r="164" spans="1:138" s="51" customFormat="1" ht="14" hidden="1" customHeight="1" outlineLevel="1" x14ac:dyDescent="0.15">
      <c r="B164" s="51" t="s">
        <v>5</v>
      </c>
      <c r="C164" s="52">
        <v>-357796</v>
      </c>
      <c r="D164" s="52"/>
      <c r="E164" s="52"/>
      <c r="F164" s="17"/>
      <c r="G164" s="52"/>
      <c r="H164" s="17"/>
      <c r="I164" s="18">
        <f t="shared" si="203"/>
        <v>-357796</v>
      </c>
      <c r="J164" s="16"/>
      <c r="K164" s="51" t="s">
        <v>5</v>
      </c>
      <c r="L164" s="52">
        <v>-357796</v>
      </c>
      <c r="M164" s="52"/>
      <c r="N164" s="52"/>
      <c r="O164" s="52"/>
      <c r="P164" s="52"/>
      <c r="Q164" s="52"/>
      <c r="R164" s="17"/>
      <c r="S164" s="17"/>
      <c r="T164" s="52"/>
      <c r="U164" s="52"/>
      <c r="V164" s="17"/>
      <c r="W164" s="17"/>
      <c r="X164" s="52"/>
      <c r="Y164" s="52"/>
      <c r="Z164" s="16"/>
      <c r="AA164" s="51" t="s">
        <v>5</v>
      </c>
      <c r="AB164" s="52">
        <v>-357796</v>
      </c>
      <c r="AC164" s="52"/>
      <c r="AD164" s="52"/>
      <c r="AE164" s="52"/>
      <c r="AF164" s="52"/>
      <c r="AG164" s="52"/>
      <c r="AH164" s="17"/>
      <c r="AI164" s="17"/>
      <c r="AJ164" s="52"/>
      <c r="AK164" s="52"/>
      <c r="AL164" s="17"/>
      <c r="AM164" s="17"/>
      <c r="AN164" s="18">
        <f t="shared" si="204"/>
        <v>-357796</v>
      </c>
      <c r="AO164" s="18">
        <f t="shared" si="205"/>
        <v>0</v>
      </c>
      <c r="AP164" s="16"/>
      <c r="AR164" s="52">
        <v>-357796</v>
      </c>
      <c r="AS164" s="52"/>
      <c r="AT164" s="52"/>
      <c r="AU164" s="52"/>
      <c r="AV164" s="52">
        <f t="shared" si="193"/>
        <v>0</v>
      </c>
      <c r="AW164" s="52">
        <f t="shared" si="206"/>
        <v>0</v>
      </c>
      <c r="AX164" s="17"/>
      <c r="AY164" s="17"/>
      <c r="AZ164" s="52">
        <f t="shared" si="194"/>
        <v>0</v>
      </c>
      <c r="BA164" s="52">
        <f t="shared" si="195"/>
        <v>0</v>
      </c>
      <c r="BB164" s="17"/>
      <c r="BC164" s="17"/>
      <c r="BD164" s="18">
        <f t="shared" si="207"/>
        <v>-357796</v>
      </c>
      <c r="BE164" s="18">
        <f t="shared" si="208"/>
        <v>0</v>
      </c>
      <c r="BF164" s="16"/>
      <c r="BG164" s="51" t="s">
        <v>5</v>
      </c>
      <c r="BH164" s="52">
        <v>-357796</v>
      </c>
      <c r="BI164" s="52"/>
      <c r="BJ164" s="52"/>
      <c r="BK164" s="52"/>
      <c r="BL164" s="52">
        <f t="shared" si="209"/>
        <v>0</v>
      </c>
      <c r="BM164" s="52">
        <f t="shared" si="210"/>
        <v>0</v>
      </c>
      <c r="BN164" s="17"/>
      <c r="BO164" s="17"/>
      <c r="BP164" s="52"/>
      <c r="BQ164" s="52"/>
      <c r="BR164" s="17"/>
      <c r="BS164" s="17"/>
      <c r="BT164" s="18">
        <f t="shared" si="211"/>
        <v>-357796</v>
      </c>
      <c r="BU164" s="18">
        <f t="shared" si="212"/>
        <v>0</v>
      </c>
      <c r="BV164" s="16"/>
      <c r="BW164" s="51" t="s">
        <v>5</v>
      </c>
      <c r="BX164" s="22">
        <v>-357796</v>
      </c>
      <c r="BY164" s="22"/>
      <c r="BZ164" s="21"/>
      <c r="CA164" s="22"/>
      <c r="CB164" s="52">
        <f t="shared" si="213"/>
        <v>0</v>
      </c>
      <c r="CC164" s="52">
        <f t="shared" si="214"/>
        <v>0</v>
      </c>
      <c r="CD164" s="13"/>
      <c r="CE164" s="13"/>
      <c r="CH164" s="13"/>
      <c r="CI164" s="13"/>
      <c r="CJ164" s="18">
        <f t="shared" si="215"/>
        <v>-357796</v>
      </c>
      <c r="CK164" s="18">
        <f t="shared" si="216"/>
        <v>0</v>
      </c>
      <c r="CL164" s="13"/>
      <c r="CM164" s="51" t="s">
        <v>5</v>
      </c>
      <c r="CN164" s="22">
        <v>-357796</v>
      </c>
      <c r="CO164" s="22"/>
      <c r="CP164" s="21"/>
      <c r="CQ164" s="22"/>
      <c r="CR164" s="52">
        <f>CB164</f>
        <v>0</v>
      </c>
      <c r="CS164" s="52">
        <f>CC164</f>
        <v>0</v>
      </c>
      <c r="CT164" s="13"/>
      <c r="CU164" s="13"/>
      <c r="CX164" s="13"/>
      <c r="CY164" s="13"/>
      <c r="DB164" s="13"/>
      <c r="DC164" s="51" t="s">
        <v>5</v>
      </c>
      <c r="DD164" s="22">
        <v>-357796</v>
      </c>
      <c r="DE164" s="22"/>
      <c r="DF164" s="21"/>
      <c r="DG164" s="22"/>
      <c r="DH164" s="52">
        <f>CR164</f>
        <v>0</v>
      </c>
      <c r="DI164" s="52">
        <f>CS164</f>
        <v>0</v>
      </c>
      <c r="DJ164" s="354"/>
      <c r="DK164" s="354"/>
      <c r="DN164" s="13"/>
      <c r="DO164" s="13"/>
      <c r="DP164" s="16">
        <f t="shared" si="217"/>
        <v>-357796</v>
      </c>
      <c r="DQ164" s="16">
        <f t="shared" si="218"/>
        <v>0</v>
      </c>
      <c r="DR164" s="13"/>
      <c r="DS164" s="51" t="s">
        <v>5</v>
      </c>
      <c r="DT164" s="22">
        <v>-357796</v>
      </c>
      <c r="DU164" s="22"/>
      <c r="DV164" s="21"/>
      <c r="DW164" s="22"/>
      <c r="DX164" s="52">
        <f>DH164</f>
        <v>0</v>
      </c>
      <c r="DY164" s="52">
        <f>DI164</f>
        <v>0</v>
      </c>
      <c r="DZ164" s="354"/>
      <c r="EA164" s="354"/>
      <c r="ED164" s="13"/>
      <c r="EE164" s="13"/>
      <c r="EF164" s="16">
        <f t="shared" si="201"/>
        <v>-357796</v>
      </c>
      <c r="EG164" s="16">
        <f t="shared" si="202"/>
        <v>0</v>
      </c>
      <c r="EH164" s="13"/>
    </row>
    <row r="165" spans="1:138" s="51" customFormat="1" ht="14" hidden="1" customHeight="1" outlineLevel="1" x14ac:dyDescent="0.15">
      <c r="B165" s="51" t="s">
        <v>118</v>
      </c>
      <c r="C165" s="52"/>
      <c r="D165" s="52"/>
      <c r="E165" s="52"/>
      <c r="F165" s="17"/>
      <c r="G165" s="52"/>
      <c r="H165" s="17"/>
      <c r="I165" s="18">
        <f t="shared" si="203"/>
        <v>0</v>
      </c>
      <c r="J165" s="16"/>
      <c r="K165" s="51" t="s">
        <v>118</v>
      </c>
      <c r="L165" s="52"/>
      <c r="M165" s="52"/>
      <c r="N165" s="52"/>
      <c r="O165" s="52"/>
      <c r="P165" s="52"/>
      <c r="Q165" s="52"/>
      <c r="R165" s="17"/>
      <c r="S165" s="17"/>
      <c r="T165" s="52"/>
      <c r="U165" s="52"/>
      <c r="V165" s="17"/>
      <c r="W165" s="17"/>
      <c r="X165" s="52"/>
      <c r="Y165" s="52"/>
      <c r="Z165" s="16"/>
      <c r="AA165" s="51" t="s">
        <v>118</v>
      </c>
      <c r="AB165" s="52"/>
      <c r="AC165" s="52"/>
      <c r="AD165" s="52"/>
      <c r="AE165" s="52"/>
      <c r="AF165" s="52"/>
      <c r="AG165" s="52"/>
      <c r="AH165" s="17"/>
      <c r="AI165" s="17"/>
      <c r="AJ165" s="52"/>
      <c r="AK165" s="52"/>
      <c r="AL165" s="17"/>
      <c r="AM165" s="17"/>
      <c r="AN165" s="18">
        <f t="shared" si="204"/>
        <v>0</v>
      </c>
      <c r="AO165" s="18">
        <f t="shared" si="205"/>
        <v>0</v>
      </c>
      <c r="AP165" s="16"/>
      <c r="AR165" s="52"/>
      <c r="AS165" s="52"/>
      <c r="AT165" s="52"/>
      <c r="AU165" s="52"/>
      <c r="AV165" s="52">
        <f t="shared" si="193"/>
        <v>0</v>
      </c>
      <c r="AW165" s="52">
        <f t="shared" si="206"/>
        <v>0</v>
      </c>
      <c r="AX165" s="17"/>
      <c r="AY165" s="17"/>
      <c r="AZ165" s="52">
        <f t="shared" si="194"/>
        <v>0</v>
      </c>
      <c r="BA165" s="52">
        <f t="shared" si="195"/>
        <v>0</v>
      </c>
      <c r="BB165" s="17"/>
      <c r="BC165" s="17"/>
      <c r="BD165" s="18">
        <f t="shared" si="207"/>
        <v>0</v>
      </c>
      <c r="BE165" s="18">
        <f t="shared" si="208"/>
        <v>0</v>
      </c>
      <c r="BF165" s="16"/>
      <c r="BG165" s="51" t="s">
        <v>118</v>
      </c>
      <c r="BH165" s="52"/>
      <c r="BI165" s="52"/>
      <c r="BJ165" s="52"/>
      <c r="BK165" s="52"/>
      <c r="BL165" s="52">
        <f t="shared" si="209"/>
        <v>0</v>
      </c>
      <c r="BM165" s="52">
        <f t="shared" si="210"/>
        <v>0</v>
      </c>
      <c r="BN165" s="17"/>
      <c r="BO165" s="17"/>
      <c r="BP165" s="52"/>
      <c r="BQ165" s="52"/>
      <c r="BR165" s="17"/>
      <c r="BS165" s="17"/>
      <c r="BT165" s="18">
        <f t="shared" si="211"/>
        <v>0</v>
      </c>
      <c r="BU165" s="18">
        <f t="shared" si="212"/>
        <v>0</v>
      </c>
      <c r="BV165" s="16"/>
      <c r="BW165" s="51" t="s">
        <v>118</v>
      </c>
      <c r="BX165" s="21"/>
      <c r="BY165" s="22"/>
      <c r="BZ165" s="21"/>
      <c r="CA165" s="22"/>
      <c r="CB165" s="52">
        <f t="shared" si="213"/>
        <v>0</v>
      </c>
      <c r="CC165" s="52">
        <f t="shared" si="214"/>
        <v>0</v>
      </c>
      <c r="CD165" s="13"/>
      <c r="CE165" s="13"/>
      <c r="CH165" s="13"/>
      <c r="CI165" s="13"/>
      <c r="CJ165" s="18">
        <f t="shared" si="215"/>
        <v>0</v>
      </c>
      <c r="CK165" s="18">
        <f t="shared" si="216"/>
        <v>0</v>
      </c>
      <c r="CL165" s="13"/>
      <c r="CM165" s="51" t="s">
        <v>118</v>
      </c>
      <c r="CN165" s="21"/>
      <c r="CO165" s="22"/>
      <c r="CP165" s="21"/>
      <c r="CQ165" s="22"/>
      <c r="CR165" s="52">
        <f>CB165</f>
        <v>0</v>
      </c>
      <c r="CS165" s="52">
        <f>CC165</f>
        <v>0</v>
      </c>
      <c r="CT165" s="13"/>
      <c r="CU165" s="13"/>
      <c r="CX165" s="13"/>
      <c r="CY165" s="13"/>
      <c r="DB165" s="13"/>
      <c r="DC165" s="51" t="s">
        <v>118</v>
      </c>
      <c r="DD165" s="21"/>
      <c r="DE165" s="22"/>
      <c r="DF165" s="21"/>
      <c r="DG165" s="22"/>
      <c r="DH165" s="52">
        <f>CR165</f>
        <v>0</v>
      </c>
      <c r="DI165" s="52">
        <f>CS165</f>
        <v>0</v>
      </c>
      <c r="DJ165" s="354"/>
      <c r="DK165" s="354"/>
      <c r="DN165" s="13"/>
      <c r="DO165" s="13"/>
      <c r="DP165" s="16">
        <f t="shared" si="217"/>
        <v>0</v>
      </c>
      <c r="DQ165" s="16">
        <f t="shared" si="218"/>
        <v>0</v>
      </c>
      <c r="DR165" s="13"/>
      <c r="DS165" s="51" t="s">
        <v>118</v>
      </c>
      <c r="DT165" s="21"/>
      <c r="DU165" s="22"/>
      <c r="DV165" s="21"/>
      <c r="DW165" s="22"/>
      <c r="DX165" s="52">
        <f>DH165</f>
        <v>0</v>
      </c>
      <c r="DY165" s="52">
        <f>DI165</f>
        <v>0</v>
      </c>
      <c r="DZ165" s="354"/>
      <c r="EA165" s="354"/>
      <c r="ED165" s="13"/>
      <c r="EE165" s="13"/>
      <c r="EF165" s="16">
        <f t="shared" si="201"/>
        <v>0</v>
      </c>
      <c r="EG165" s="16">
        <f t="shared" si="202"/>
        <v>0</v>
      </c>
      <c r="EH165" s="13"/>
    </row>
    <row r="166" spans="1:138" s="51" customFormat="1" ht="14" hidden="1" customHeight="1" outlineLevel="1" x14ac:dyDescent="0.15">
      <c r="B166" s="51" t="s">
        <v>72</v>
      </c>
      <c r="C166" s="52"/>
      <c r="D166" s="52"/>
      <c r="E166" s="52">
        <v>-506</v>
      </c>
      <c r="F166" s="17"/>
      <c r="G166" s="52"/>
      <c r="H166" s="17"/>
      <c r="I166" s="18">
        <f t="shared" si="203"/>
        <v>-506</v>
      </c>
      <c r="J166" s="16"/>
      <c r="K166" s="51" t="s">
        <v>72</v>
      </c>
      <c r="L166" s="52"/>
      <c r="M166" s="52"/>
      <c r="N166" s="52"/>
      <c r="O166" s="52"/>
      <c r="P166" s="52">
        <v>-506</v>
      </c>
      <c r="Q166" s="52"/>
      <c r="R166" s="17"/>
      <c r="S166" s="17"/>
      <c r="T166" s="52"/>
      <c r="U166" s="52"/>
      <c r="V166" s="17"/>
      <c r="W166" s="17"/>
      <c r="X166" s="52"/>
      <c r="Y166" s="52"/>
      <c r="Z166" s="16"/>
      <c r="AA166" s="51" t="s">
        <v>72</v>
      </c>
      <c r="AB166" s="52"/>
      <c r="AC166" s="52"/>
      <c r="AD166" s="52"/>
      <c r="AE166" s="52"/>
      <c r="AF166" s="52">
        <v>-506</v>
      </c>
      <c r="AG166" s="52"/>
      <c r="AH166" s="17"/>
      <c r="AI166" s="17"/>
      <c r="AJ166" s="52"/>
      <c r="AK166" s="52"/>
      <c r="AL166" s="17"/>
      <c r="AM166" s="17"/>
      <c r="AN166" s="18">
        <f t="shared" si="204"/>
        <v>-506</v>
      </c>
      <c r="AO166" s="18">
        <f t="shared" si="205"/>
        <v>0</v>
      </c>
      <c r="AP166" s="16"/>
      <c r="AR166" s="52"/>
      <c r="AS166" s="52"/>
      <c r="AT166" s="52"/>
      <c r="AU166" s="52"/>
      <c r="AV166" s="52">
        <f t="shared" si="193"/>
        <v>-506</v>
      </c>
      <c r="AW166" s="52">
        <f t="shared" si="206"/>
        <v>0</v>
      </c>
      <c r="AX166" s="17"/>
      <c r="AY166" s="17"/>
      <c r="AZ166" s="52">
        <f t="shared" si="194"/>
        <v>0</v>
      </c>
      <c r="BA166" s="52">
        <f t="shared" si="195"/>
        <v>0</v>
      </c>
      <c r="BB166" s="17"/>
      <c r="BC166" s="17"/>
      <c r="BD166" s="18">
        <f t="shared" si="207"/>
        <v>-506</v>
      </c>
      <c r="BE166" s="18">
        <f t="shared" si="208"/>
        <v>0</v>
      </c>
      <c r="BF166" s="16"/>
      <c r="BG166" s="51" t="s">
        <v>72</v>
      </c>
      <c r="BH166" s="52"/>
      <c r="BI166" s="52"/>
      <c r="BJ166" s="52"/>
      <c r="BK166" s="52"/>
      <c r="BL166" s="52">
        <f t="shared" si="209"/>
        <v>-506</v>
      </c>
      <c r="BM166" s="52">
        <f t="shared" si="210"/>
        <v>0</v>
      </c>
      <c r="BN166" s="17"/>
      <c r="BO166" s="17"/>
      <c r="BP166" s="52"/>
      <c r="BQ166" s="52"/>
      <c r="BR166" s="17"/>
      <c r="BS166" s="17"/>
      <c r="BT166" s="18">
        <f t="shared" si="211"/>
        <v>-506</v>
      </c>
      <c r="BU166" s="18">
        <f t="shared" si="212"/>
        <v>0</v>
      </c>
      <c r="BV166" s="16"/>
      <c r="BW166" s="51" t="s">
        <v>72</v>
      </c>
      <c r="BX166" s="21"/>
      <c r="BY166" s="22"/>
      <c r="BZ166" s="21"/>
      <c r="CA166" s="22"/>
      <c r="CB166" s="52">
        <f t="shared" si="213"/>
        <v>-506</v>
      </c>
      <c r="CC166" s="52">
        <f t="shared" si="214"/>
        <v>0</v>
      </c>
      <c r="CD166" s="13"/>
      <c r="CE166" s="13"/>
      <c r="CH166" s="13"/>
      <c r="CI166" s="13"/>
      <c r="CJ166" s="18">
        <f t="shared" si="215"/>
        <v>-506</v>
      </c>
      <c r="CK166" s="18">
        <f t="shared" si="216"/>
        <v>0</v>
      </c>
      <c r="CL166" s="13"/>
      <c r="CM166" s="51" t="s">
        <v>72</v>
      </c>
      <c r="CN166" s="21"/>
      <c r="CO166" s="22"/>
      <c r="CP166" s="21"/>
      <c r="CQ166" s="22"/>
      <c r="CR166" s="52">
        <f>CB166</f>
        <v>-506</v>
      </c>
      <c r="CS166" s="52">
        <f>CC166</f>
        <v>0</v>
      </c>
      <c r="CT166" s="13"/>
      <c r="CU166" s="13"/>
      <c r="CX166" s="13"/>
      <c r="CY166" s="13"/>
      <c r="DB166" s="13"/>
      <c r="DC166" s="51" t="s">
        <v>72</v>
      </c>
      <c r="DD166" s="21"/>
      <c r="DE166" s="22"/>
      <c r="DF166" s="21"/>
      <c r="DG166" s="22"/>
      <c r="DH166" s="52">
        <f>CR166</f>
        <v>-506</v>
      </c>
      <c r="DI166" s="52">
        <f>CS166</f>
        <v>0</v>
      </c>
      <c r="DJ166" s="354"/>
      <c r="DK166" s="354"/>
      <c r="DN166" s="13"/>
      <c r="DO166" s="13"/>
      <c r="DP166" s="16">
        <f t="shared" si="217"/>
        <v>-506</v>
      </c>
      <c r="DQ166" s="16">
        <f t="shared" si="218"/>
        <v>0</v>
      </c>
      <c r="DR166" s="13"/>
      <c r="DS166" s="51" t="s">
        <v>72</v>
      </c>
      <c r="DT166" s="21"/>
      <c r="DU166" s="22"/>
      <c r="DV166" s="21"/>
      <c r="DW166" s="22"/>
      <c r="DX166" s="52">
        <f>DH166</f>
        <v>-506</v>
      </c>
      <c r="DY166" s="52">
        <f>DI166</f>
        <v>0</v>
      </c>
      <c r="DZ166" s="354"/>
      <c r="EA166" s="354"/>
      <c r="ED166" s="13"/>
      <c r="EE166" s="13"/>
      <c r="EF166" s="16">
        <f t="shared" si="201"/>
        <v>-506</v>
      </c>
      <c r="EG166" s="16">
        <f t="shared" si="202"/>
        <v>0</v>
      </c>
      <c r="EH166" s="13"/>
    </row>
    <row r="167" spans="1:138" s="51" customFormat="1" ht="14" hidden="1" customHeight="1" outlineLevel="1" x14ac:dyDescent="0.15">
      <c r="B167" s="51" t="s">
        <v>250</v>
      </c>
      <c r="C167" s="52"/>
      <c r="D167" s="52"/>
      <c r="E167" s="52"/>
      <c r="F167" s="17"/>
      <c r="G167" s="52"/>
      <c r="H167" s="17"/>
      <c r="I167" s="18">
        <f t="shared" si="203"/>
        <v>0</v>
      </c>
      <c r="J167" s="16"/>
      <c r="K167" s="51" t="s">
        <v>250</v>
      </c>
      <c r="L167" s="52"/>
      <c r="M167" s="52"/>
      <c r="N167" s="52"/>
      <c r="O167" s="52"/>
      <c r="P167" s="52"/>
      <c r="Q167" s="52"/>
      <c r="R167" s="17"/>
      <c r="S167" s="17"/>
      <c r="T167" s="52"/>
      <c r="U167" s="52"/>
      <c r="V167" s="17"/>
      <c r="W167" s="17"/>
      <c r="X167" s="52"/>
      <c r="Y167" s="52"/>
      <c r="Z167" s="16"/>
      <c r="AA167" s="51" t="s">
        <v>250</v>
      </c>
      <c r="AB167" s="52"/>
      <c r="AC167" s="52"/>
      <c r="AD167" s="52"/>
      <c r="AE167" s="52"/>
      <c r="AF167" s="52"/>
      <c r="AG167" s="52"/>
      <c r="AH167" s="17"/>
      <c r="AI167" s="17"/>
      <c r="AJ167" s="52"/>
      <c r="AK167" s="52"/>
      <c r="AL167" s="17"/>
      <c r="AM167" s="17"/>
      <c r="AN167" s="18">
        <f t="shared" si="204"/>
        <v>0</v>
      </c>
      <c r="AO167" s="18">
        <f t="shared" si="205"/>
        <v>0</v>
      </c>
      <c r="AP167" s="16"/>
      <c r="AR167" s="52"/>
      <c r="AS167" s="52"/>
      <c r="AT167" s="52"/>
      <c r="AU167" s="52"/>
      <c r="AV167" s="52">
        <f t="shared" si="193"/>
        <v>0</v>
      </c>
      <c r="AW167" s="52">
        <f t="shared" si="206"/>
        <v>0</v>
      </c>
      <c r="AX167" s="17"/>
      <c r="AY167" s="17"/>
      <c r="AZ167" s="52">
        <f t="shared" si="194"/>
        <v>0</v>
      </c>
      <c r="BA167" s="52">
        <f t="shared" si="195"/>
        <v>0</v>
      </c>
      <c r="BB167" s="17"/>
      <c r="BC167" s="17"/>
      <c r="BD167" s="18">
        <f t="shared" si="207"/>
        <v>0</v>
      </c>
      <c r="BE167" s="18">
        <f t="shared" si="208"/>
        <v>0</v>
      </c>
      <c r="BF167" s="16"/>
      <c r="BG167" s="51" t="s">
        <v>250</v>
      </c>
      <c r="BH167" s="52"/>
      <c r="BI167" s="52"/>
      <c r="BJ167" s="52"/>
      <c r="BK167" s="52"/>
      <c r="BL167" s="52">
        <f t="shared" si="209"/>
        <v>0</v>
      </c>
      <c r="BM167" s="52">
        <f t="shared" si="210"/>
        <v>0</v>
      </c>
      <c r="BN167" s="17"/>
      <c r="BO167" s="17"/>
      <c r="BP167" s="52"/>
      <c r="BQ167" s="52"/>
      <c r="BR167" s="17"/>
      <c r="BS167" s="17"/>
      <c r="BT167" s="18">
        <f t="shared" si="211"/>
        <v>0</v>
      </c>
      <c r="BU167" s="18">
        <f t="shared" si="212"/>
        <v>0</v>
      </c>
      <c r="BV167" s="16"/>
      <c r="BW167" s="51" t="s">
        <v>250</v>
      </c>
      <c r="BX167" s="21"/>
      <c r="BY167" s="22"/>
      <c r="BZ167" s="21"/>
      <c r="CA167" s="22"/>
      <c r="CB167" s="52">
        <f t="shared" si="213"/>
        <v>0</v>
      </c>
      <c r="CC167" s="52">
        <f t="shared" si="214"/>
        <v>0</v>
      </c>
      <c r="CD167" s="13"/>
      <c r="CE167" s="13"/>
      <c r="CH167" s="13"/>
      <c r="CI167" s="13"/>
      <c r="CJ167" s="18">
        <f t="shared" si="215"/>
        <v>0</v>
      </c>
      <c r="CK167" s="18">
        <f t="shared" si="216"/>
        <v>0</v>
      </c>
      <c r="CL167" s="13"/>
      <c r="CM167" s="51" t="s">
        <v>250</v>
      </c>
      <c r="CN167" s="21"/>
      <c r="CO167" s="22"/>
      <c r="CP167" s="21"/>
      <c r="CQ167" s="22"/>
      <c r="CR167" s="52">
        <f>CB167</f>
        <v>0</v>
      </c>
      <c r="CS167" s="52">
        <f>CC167</f>
        <v>0</v>
      </c>
      <c r="CT167" s="13"/>
      <c r="CU167" s="13"/>
      <c r="CX167" s="13"/>
      <c r="CY167" s="13"/>
      <c r="DB167" s="13"/>
      <c r="DC167" s="51" t="s">
        <v>250</v>
      </c>
      <c r="DD167" s="21"/>
      <c r="DE167" s="22"/>
      <c r="DF167" s="21"/>
      <c r="DG167" s="22"/>
      <c r="DH167" s="52">
        <f>CR167</f>
        <v>0</v>
      </c>
      <c r="DI167" s="52">
        <f>CS167</f>
        <v>0</v>
      </c>
      <c r="DJ167" s="354"/>
      <c r="DK167" s="354"/>
      <c r="DN167" s="13"/>
      <c r="DO167" s="13"/>
      <c r="DP167" s="16">
        <f t="shared" si="217"/>
        <v>0</v>
      </c>
      <c r="DQ167" s="16">
        <f t="shared" si="218"/>
        <v>0</v>
      </c>
      <c r="DR167" s="13"/>
      <c r="DS167" s="51" t="s">
        <v>250</v>
      </c>
      <c r="DT167" s="21"/>
      <c r="DU167" s="22"/>
      <c r="DV167" s="21"/>
      <c r="DW167" s="22"/>
      <c r="DX167" s="52">
        <f>DH167</f>
        <v>0</v>
      </c>
      <c r="DY167" s="52">
        <f>DI167</f>
        <v>0</v>
      </c>
      <c r="DZ167" s="354"/>
      <c r="EA167" s="354"/>
      <c r="ED167" s="13"/>
      <c r="EE167" s="13"/>
      <c r="EF167" s="16">
        <f t="shared" si="201"/>
        <v>0</v>
      </c>
      <c r="EG167" s="16">
        <f t="shared" si="202"/>
        <v>0</v>
      </c>
      <c r="EH167" s="13"/>
    </row>
    <row r="168" spans="1:138" s="51" customFormat="1" ht="14" hidden="1" customHeight="1" outlineLevel="1" x14ac:dyDescent="0.15">
      <c r="B168" s="51" t="s">
        <v>56</v>
      </c>
      <c r="C168" s="52"/>
      <c r="D168" s="52">
        <v>-590395</v>
      </c>
      <c r="E168" s="52"/>
      <c r="F168" s="17"/>
      <c r="G168" s="52"/>
      <c r="H168" s="17"/>
      <c r="I168" s="18">
        <f t="shared" si="203"/>
        <v>-590395</v>
      </c>
      <c r="J168" s="16"/>
      <c r="K168" s="51" t="s">
        <v>56</v>
      </c>
      <c r="L168" s="52"/>
      <c r="M168" s="52"/>
      <c r="N168" s="52">
        <v>-590395</v>
      </c>
      <c r="O168" s="52"/>
      <c r="P168" s="52"/>
      <c r="Q168" s="52"/>
      <c r="R168" s="17"/>
      <c r="S168" s="17"/>
      <c r="T168" s="52"/>
      <c r="U168" s="52"/>
      <c r="V168" s="17"/>
      <c r="W168" s="17"/>
      <c r="X168" s="52"/>
      <c r="Y168" s="52"/>
      <c r="Z168" s="16"/>
      <c r="AA168" s="51" t="s">
        <v>56</v>
      </c>
      <c r="AB168" s="52"/>
      <c r="AC168" s="52"/>
      <c r="AD168" s="52">
        <v>-590395</v>
      </c>
      <c r="AE168" s="52"/>
      <c r="AF168" s="52"/>
      <c r="AG168" s="52"/>
      <c r="AH168" s="17"/>
      <c r="AI168" s="17"/>
      <c r="AJ168" s="52"/>
      <c r="AK168" s="52"/>
      <c r="AL168" s="17"/>
      <c r="AM168" s="17"/>
      <c r="AN168" s="18">
        <f t="shared" si="204"/>
        <v>-590395</v>
      </c>
      <c r="AO168" s="18">
        <f t="shared" si="205"/>
        <v>0</v>
      </c>
      <c r="AP168" s="16"/>
      <c r="AR168" s="52"/>
      <c r="AS168" s="52"/>
      <c r="AT168" s="52">
        <v>-590395</v>
      </c>
      <c r="AU168" s="52"/>
      <c r="AV168" s="52">
        <f t="shared" si="193"/>
        <v>0</v>
      </c>
      <c r="AW168" s="52">
        <f t="shared" si="206"/>
        <v>0</v>
      </c>
      <c r="AX168" s="17"/>
      <c r="AY168" s="17"/>
      <c r="AZ168" s="52">
        <f t="shared" si="194"/>
        <v>0</v>
      </c>
      <c r="BA168" s="52">
        <f t="shared" si="195"/>
        <v>0</v>
      </c>
      <c r="BB168" s="17"/>
      <c r="BC168" s="17"/>
      <c r="BD168" s="18">
        <f t="shared" si="207"/>
        <v>-590395</v>
      </c>
      <c r="BE168" s="18">
        <f t="shared" si="208"/>
        <v>0</v>
      </c>
      <c r="BF168" s="16"/>
      <c r="BG168" s="51" t="s">
        <v>56</v>
      </c>
      <c r="BH168" s="52"/>
      <c r="BI168" s="52"/>
      <c r="BJ168" s="52">
        <v>-590395</v>
      </c>
      <c r="BK168" s="52"/>
      <c r="BL168" s="52">
        <f t="shared" si="209"/>
        <v>0</v>
      </c>
      <c r="BM168" s="52">
        <f t="shared" si="210"/>
        <v>0</v>
      </c>
      <c r="BN168" s="17"/>
      <c r="BO168" s="17"/>
      <c r="BP168" s="52"/>
      <c r="BQ168" s="52"/>
      <c r="BR168" s="17"/>
      <c r="BS168" s="17"/>
      <c r="BT168" s="18">
        <f t="shared" si="211"/>
        <v>-590395</v>
      </c>
      <c r="BU168" s="18">
        <f t="shared" si="212"/>
        <v>0</v>
      </c>
      <c r="BV168" s="16"/>
      <c r="BW168" s="51" t="s">
        <v>56</v>
      </c>
      <c r="BX168" s="21"/>
      <c r="BY168" s="22"/>
      <c r="BZ168" s="22">
        <v>-590395</v>
      </c>
      <c r="CA168" s="22"/>
      <c r="CB168" s="52">
        <f t="shared" si="213"/>
        <v>0</v>
      </c>
      <c r="CC168" s="52">
        <f t="shared" si="214"/>
        <v>0</v>
      </c>
      <c r="CD168" s="13"/>
      <c r="CE168" s="13"/>
      <c r="CH168" s="13"/>
      <c r="CI168" s="13"/>
      <c r="CJ168" s="18">
        <f t="shared" si="215"/>
        <v>-590395</v>
      </c>
      <c r="CK168" s="18">
        <f t="shared" si="216"/>
        <v>0</v>
      </c>
      <c r="CL168" s="13"/>
      <c r="CM168" s="51" t="s">
        <v>56</v>
      </c>
      <c r="CN168" s="21"/>
      <c r="CO168" s="22"/>
      <c r="CP168" s="22">
        <v>-590395</v>
      </c>
      <c r="CQ168" s="22"/>
      <c r="CR168" s="52">
        <f>CB168</f>
        <v>0</v>
      </c>
      <c r="CS168" s="52">
        <f>CC168</f>
        <v>0</v>
      </c>
      <c r="CT168" s="13"/>
      <c r="CU168" s="13"/>
      <c r="CX168" s="13"/>
      <c r="CY168" s="13"/>
      <c r="DB168" s="13"/>
      <c r="DC168" s="51" t="s">
        <v>56</v>
      </c>
      <c r="DD168" s="21"/>
      <c r="DE168" s="22"/>
      <c r="DF168" s="22">
        <v>-590395</v>
      </c>
      <c r="DG168" s="22"/>
      <c r="DH168" s="52">
        <f>CR168</f>
        <v>0</v>
      </c>
      <c r="DI168" s="52">
        <f>CS168</f>
        <v>0</v>
      </c>
      <c r="DJ168" s="354"/>
      <c r="DK168" s="354"/>
      <c r="DN168" s="13"/>
      <c r="DO168" s="13"/>
      <c r="DP168" s="16">
        <f t="shared" si="217"/>
        <v>-590395</v>
      </c>
      <c r="DQ168" s="16">
        <f t="shared" si="218"/>
        <v>0</v>
      </c>
      <c r="DR168" s="13"/>
      <c r="DS168" s="51" t="s">
        <v>56</v>
      </c>
      <c r="DT168" s="21"/>
      <c r="DU168" s="22"/>
      <c r="DV168" s="22">
        <v>-590395</v>
      </c>
      <c r="DW168" s="22"/>
      <c r="DX168" s="52">
        <f>DH168</f>
        <v>0</v>
      </c>
      <c r="DY168" s="52">
        <f>DI168</f>
        <v>0</v>
      </c>
      <c r="DZ168" s="354"/>
      <c r="EA168" s="354"/>
      <c r="ED168" s="13"/>
      <c r="EE168" s="13"/>
      <c r="EF168" s="16">
        <f t="shared" si="201"/>
        <v>-590395</v>
      </c>
      <c r="EG168" s="16">
        <f t="shared" si="202"/>
        <v>0</v>
      </c>
      <c r="EH168" s="13"/>
    </row>
    <row r="169" spans="1:138" s="51" customFormat="1" ht="14" hidden="1" customHeight="1" outlineLevel="1" x14ac:dyDescent="0.15">
      <c r="B169" s="51" t="s">
        <v>190</v>
      </c>
      <c r="C169" s="52"/>
      <c r="D169" s="52"/>
      <c r="E169" s="52"/>
      <c r="F169" s="17"/>
      <c r="G169" s="52"/>
      <c r="H169" s="17"/>
      <c r="I169" s="18">
        <f t="shared" si="203"/>
        <v>0</v>
      </c>
      <c r="J169" s="16"/>
      <c r="K169" s="51" t="s">
        <v>190</v>
      </c>
      <c r="L169" s="52"/>
      <c r="M169" s="52"/>
      <c r="N169" s="52"/>
      <c r="O169" s="52"/>
      <c r="P169" s="52"/>
      <c r="Q169" s="52"/>
      <c r="R169" s="17"/>
      <c r="S169" s="17"/>
      <c r="T169" s="52"/>
      <c r="U169" s="52"/>
      <c r="V169" s="17"/>
      <c r="W169" s="17"/>
      <c r="X169" s="52"/>
      <c r="Y169" s="52"/>
      <c r="Z169" s="16"/>
      <c r="AA169" s="51" t="s">
        <v>190</v>
      </c>
      <c r="AB169" s="52"/>
      <c r="AC169" s="52"/>
      <c r="AD169" s="52"/>
      <c r="AE169" s="52"/>
      <c r="AF169" s="52"/>
      <c r="AG169" s="52"/>
      <c r="AH169" s="17"/>
      <c r="AI169" s="17"/>
      <c r="AJ169" s="52"/>
      <c r="AK169" s="52"/>
      <c r="AL169" s="17"/>
      <c r="AM169" s="17"/>
      <c r="AN169" s="18">
        <f t="shared" si="204"/>
        <v>0</v>
      </c>
      <c r="AO169" s="18">
        <f t="shared" si="205"/>
        <v>0</v>
      </c>
      <c r="AP169" s="16"/>
      <c r="AR169" s="52"/>
      <c r="AS169" s="52"/>
      <c r="AT169" s="52"/>
      <c r="AU169" s="52"/>
      <c r="AV169" s="52">
        <f t="shared" si="193"/>
        <v>0</v>
      </c>
      <c r="AW169" s="52">
        <f t="shared" si="206"/>
        <v>0</v>
      </c>
      <c r="AX169" s="17"/>
      <c r="AY169" s="17"/>
      <c r="AZ169" s="52">
        <f t="shared" si="194"/>
        <v>0</v>
      </c>
      <c r="BA169" s="52">
        <f t="shared" si="195"/>
        <v>0</v>
      </c>
      <c r="BB169" s="17"/>
      <c r="BC169" s="17"/>
      <c r="BD169" s="18">
        <f t="shared" si="207"/>
        <v>0</v>
      </c>
      <c r="BE169" s="18">
        <f t="shared" si="208"/>
        <v>0</v>
      </c>
      <c r="BF169" s="16"/>
      <c r="BG169" s="51" t="s">
        <v>190</v>
      </c>
      <c r="BH169" s="52"/>
      <c r="BI169" s="52"/>
      <c r="BJ169" s="52"/>
      <c r="BK169" s="52"/>
      <c r="BL169" s="52">
        <f t="shared" si="209"/>
        <v>0</v>
      </c>
      <c r="BM169" s="52">
        <f t="shared" si="210"/>
        <v>0</v>
      </c>
      <c r="BN169" s="17"/>
      <c r="BO169" s="17"/>
      <c r="BP169" s="52"/>
      <c r="BQ169" s="52"/>
      <c r="BR169" s="17"/>
      <c r="BS169" s="17"/>
      <c r="BT169" s="18">
        <f t="shared" si="211"/>
        <v>0</v>
      </c>
      <c r="BU169" s="18">
        <f t="shared" si="212"/>
        <v>0</v>
      </c>
      <c r="BV169" s="16"/>
      <c r="BW169" s="51" t="s">
        <v>190</v>
      </c>
      <c r="BX169" s="21"/>
      <c r="BY169" s="22"/>
      <c r="BZ169" s="21"/>
      <c r="CA169" s="22"/>
      <c r="CB169" s="52">
        <f t="shared" si="213"/>
        <v>0</v>
      </c>
      <c r="CC169" s="52">
        <f t="shared" si="214"/>
        <v>0</v>
      </c>
      <c r="CD169" s="13"/>
      <c r="CE169" s="13"/>
      <c r="CH169" s="13"/>
      <c r="CI169" s="13"/>
      <c r="CJ169" s="18">
        <f t="shared" si="215"/>
        <v>0</v>
      </c>
      <c r="CK169" s="18">
        <f t="shared" si="216"/>
        <v>0</v>
      </c>
      <c r="CL169" s="13"/>
      <c r="CM169" s="51" t="s">
        <v>190</v>
      </c>
      <c r="CN169" s="21"/>
      <c r="CO169" s="22"/>
      <c r="CP169" s="21"/>
      <c r="CQ169" s="22"/>
      <c r="CR169" s="52">
        <f>CB169</f>
        <v>0</v>
      </c>
      <c r="CS169" s="52">
        <f>CC169</f>
        <v>0</v>
      </c>
      <c r="CT169" s="13"/>
      <c r="CU169" s="13"/>
      <c r="CX169" s="13"/>
      <c r="CY169" s="13"/>
      <c r="DB169" s="13"/>
      <c r="DC169" s="51" t="s">
        <v>190</v>
      </c>
      <c r="DD169" s="21"/>
      <c r="DE169" s="22"/>
      <c r="DF169" s="21"/>
      <c r="DG169" s="22"/>
      <c r="DH169" s="52">
        <f>CR169</f>
        <v>0</v>
      </c>
      <c r="DI169" s="52">
        <f>CS169</f>
        <v>0</v>
      </c>
      <c r="DJ169" s="354"/>
      <c r="DK169" s="354"/>
      <c r="DN169" s="13"/>
      <c r="DO169" s="13"/>
      <c r="DP169" s="16">
        <f t="shared" si="217"/>
        <v>0</v>
      </c>
      <c r="DQ169" s="16">
        <f t="shared" si="218"/>
        <v>0</v>
      </c>
      <c r="DR169" s="13"/>
      <c r="DS169" s="51" t="s">
        <v>190</v>
      </c>
      <c r="DT169" s="21"/>
      <c r="DU169" s="22"/>
      <c r="DV169" s="21"/>
      <c r="DW169" s="22"/>
      <c r="DX169" s="52">
        <f>DH169</f>
        <v>0</v>
      </c>
      <c r="DY169" s="52">
        <f>DI169</f>
        <v>0</v>
      </c>
      <c r="DZ169" s="354"/>
      <c r="EA169" s="354"/>
      <c r="ED169" s="13"/>
      <c r="EE169" s="13"/>
      <c r="EF169" s="16">
        <f t="shared" si="201"/>
        <v>0</v>
      </c>
      <c r="EG169" s="16">
        <f t="shared" si="202"/>
        <v>0</v>
      </c>
      <c r="EH169" s="13"/>
    </row>
    <row r="170" spans="1:138" s="51" customFormat="1" ht="14" hidden="1" customHeight="1" outlineLevel="1" x14ac:dyDescent="0.15">
      <c r="B170" s="51" t="s">
        <v>238</v>
      </c>
      <c r="C170" s="52"/>
      <c r="D170" s="52"/>
      <c r="E170" s="52"/>
      <c r="F170" s="17"/>
      <c r="G170" s="52"/>
      <c r="H170" s="17"/>
      <c r="I170" s="18">
        <f t="shared" si="203"/>
        <v>0</v>
      </c>
      <c r="J170" s="16"/>
      <c r="K170" s="51" t="s">
        <v>238</v>
      </c>
      <c r="L170" s="52"/>
      <c r="M170" s="52"/>
      <c r="N170" s="52"/>
      <c r="O170" s="52"/>
      <c r="P170" s="52"/>
      <c r="Q170" s="52"/>
      <c r="R170" s="17"/>
      <c r="S170" s="17"/>
      <c r="T170" s="52"/>
      <c r="U170" s="52"/>
      <c r="V170" s="17"/>
      <c r="W170" s="17"/>
      <c r="X170" s="52"/>
      <c r="Y170" s="52"/>
      <c r="Z170" s="16"/>
      <c r="AA170" s="51" t="s">
        <v>238</v>
      </c>
      <c r="AB170" s="52"/>
      <c r="AC170" s="52"/>
      <c r="AD170" s="52"/>
      <c r="AE170" s="52"/>
      <c r="AF170" s="52"/>
      <c r="AG170" s="52"/>
      <c r="AH170" s="17"/>
      <c r="AI170" s="17"/>
      <c r="AJ170" s="52"/>
      <c r="AK170" s="52"/>
      <c r="AL170" s="17"/>
      <c r="AM170" s="17"/>
      <c r="AN170" s="18">
        <f t="shared" si="204"/>
        <v>0</v>
      </c>
      <c r="AO170" s="18">
        <f t="shared" si="205"/>
        <v>0</v>
      </c>
      <c r="AP170" s="16"/>
      <c r="AR170" s="52"/>
      <c r="AS170" s="52"/>
      <c r="AT170" s="52"/>
      <c r="AU170" s="52"/>
      <c r="AV170" s="52">
        <f t="shared" si="193"/>
        <v>0</v>
      </c>
      <c r="AW170" s="52">
        <f t="shared" si="206"/>
        <v>0</v>
      </c>
      <c r="AX170" s="17"/>
      <c r="AY170" s="17"/>
      <c r="AZ170" s="52">
        <f t="shared" si="194"/>
        <v>0</v>
      </c>
      <c r="BA170" s="52">
        <f t="shared" si="195"/>
        <v>0</v>
      </c>
      <c r="BB170" s="17"/>
      <c r="BC170" s="17"/>
      <c r="BD170" s="18">
        <f t="shared" si="207"/>
        <v>0</v>
      </c>
      <c r="BE170" s="18">
        <f t="shared" si="208"/>
        <v>0</v>
      </c>
      <c r="BF170" s="16"/>
      <c r="BG170" s="51" t="s">
        <v>238</v>
      </c>
      <c r="BH170" s="52"/>
      <c r="BI170" s="52"/>
      <c r="BJ170" s="52"/>
      <c r="BK170" s="52"/>
      <c r="BL170" s="52">
        <f t="shared" si="209"/>
        <v>0</v>
      </c>
      <c r="BM170" s="52">
        <f t="shared" si="210"/>
        <v>0</v>
      </c>
      <c r="BN170" s="17"/>
      <c r="BO170" s="17"/>
      <c r="BP170" s="52"/>
      <c r="BQ170" s="52"/>
      <c r="BR170" s="17"/>
      <c r="BS170" s="17"/>
      <c r="BT170" s="18">
        <f t="shared" si="211"/>
        <v>0</v>
      </c>
      <c r="BU170" s="18">
        <f t="shared" si="212"/>
        <v>0</v>
      </c>
      <c r="BV170" s="16"/>
      <c r="BW170" s="51" t="s">
        <v>238</v>
      </c>
      <c r="BX170" s="21"/>
      <c r="BY170" s="22"/>
      <c r="BZ170" s="21"/>
      <c r="CA170" s="22"/>
      <c r="CB170" s="52">
        <f t="shared" si="213"/>
        <v>0</v>
      </c>
      <c r="CC170" s="52">
        <f t="shared" si="214"/>
        <v>0</v>
      </c>
      <c r="CD170" s="13"/>
      <c r="CE170" s="13"/>
      <c r="CH170" s="13"/>
      <c r="CI170" s="13"/>
      <c r="CJ170" s="18">
        <f t="shared" si="215"/>
        <v>0</v>
      </c>
      <c r="CK170" s="18">
        <f t="shared" si="216"/>
        <v>0</v>
      </c>
      <c r="CL170" s="13"/>
      <c r="CM170" s="51" t="s">
        <v>238</v>
      </c>
      <c r="CN170" s="21"/>
      <c r="CO170" s="22"/>
      <c r="CP170" s="21"/>
      <c r="CQ170" s="22"/>
      <c r="CR170" s="52">
        <f>CB170</f>
        <v>0</v>
      </c>
      <c r="CS170" s="52">
        <f>CC170</f>
        <v>0</v>
      </c>
      <c r="CT170" s="13"/>
      <c r="CU170" s="13"/>
      <c r="CX170" s="13"/>
      <c r="CY170" s="13"/>
      <c r="DB170" s="13"/>
      <c r="DC170" s="51" t="s">
        <v>238</v>
      </c>
      <c r="DD170" s="21"/>
      <c r="DE170" s="22"/>
      <c r="DF170" s="21"/>
      <c r="DG170" s="22"/>
      <c r="DH170" s="52">
        <f>CR170</f>
        <v>0</v>
      </c>
      <c r="DI170" s="52">
        <f>CS170</f>
        <v>0</v>
      </c>
      <c r="DJ170" s="354"/>
      <c r="DK170" s="354"/>
      <c r="DN170" s="13"/>
      <c r="DO170" s="13"/>
      <c r="DP170" s="16">
        <f t="shared" si="217"/>
        <v>0</v>
      </c>
      <c r="DQ170" s="16">
        <f t="shared" si="218"/>
        <v>0</v>
      </c>
      <c r="DR170" s="13"/>
      <c r="DS170" s="51" t="s">
        <v>238</v>
      </c>
      <c r="DT170" s="21"/>
      <c r="DU170" s="22"/>
      <c r="DV170" s="21"/>
      <c r="DW170" s="22"/>
      <c r="DX170" s="52">
        <f>DH170</f>
        <v>0</v>
      </c>
      <c r="DY170" s="52">
        <f>DI170</f>
        <v>0</v>
      </c>
      <c r="DZ170" s="354"/>
      <c r="EA170" s="354"/>
      <c r="ED170" s="13"/>
      <c r="EE170" s="13"/>
      <c r="EF170" s="16">
        <f t="shared" si="201"/>
        <v>0</v>
      </c>
      <c r="EG170" s="16">
        <f t="shared" si="202"/>
        <v>0</v>
      </c>
      <c r="EH170" s="13"/>
    </row>
    <row r="171" spans="1:138" s="51" customFormat="1" ht="14" hidden="1" customHeight="1" outlineLevel="1" x14ac:dyDescent="0.15">
      <c r="B171" s="51" t="s">
        <v>41</v>
      </c>
      <c r="C171" s="52">
        <v>-46895</v>
      </c>
      <c r="D171" s="52"/>
      <c r="E171" s="52"/>
      <c r="F171" s="17"/>
      <c r="G171" s="52"/>
      <c r="H171" s="17"/>
      <c r="I171" s="18">
        <f t="shared" si="203"/>
        <v>-46895</v>
      </c>
      <c r="J171" s="16"/>
      <c r="K171" s="51" t="s">
        <v>41</v>
      </c>
      <c r="L171" s="52">
        <v>-46895</v>
      </c>
      <c r="M171" s="52"/>
      <c r="N171" s="52"/>
      <c r="O171" s="52"/>
      <c r="P171" s="52"/>
      <c r="Q171" s="52"/>
      <c r="R171" s="17"/>
      <c r="S171" s="17"/>
      <c r="T171" s="52"/>
      <c r="U171" s="52"/>
      <c r="V171" s="17"/>
      <c r="W171" s="17"/>
      <c r="X171" s="52"/>
      <c r="Y171" s="52"/>
      <c r="Z171" s="16"/>
      <c r="AA171" s="51" t="s">
        <v>41</v>
      </c>
      <c r="AB171" s="52">
        <v>-46895</v>
      </c>
      <c r="AC171" s="52"/>
      <c r="AD171" s="52"/>
      <c r="AE171" s="52"/>
      <c r="AF171" s="52"/>
      <c r="AG171" s="52"/>
      <c r="AH171" s="17"/>
      <c r="AI171" s="17"/>
      <c r="AJ171" s="52"/>
      <c r="AK171" s="52"/>
      <c r="AL171" s="17"/>
      <c r="AM171" s="17"/>
      <c r="AN171" s="18">
        <f t="shared" si="204"/>
        <v>-46895</v>
      </c>
      <c r="AO171" s="18">
        <f t="shared" si="205"/>
        <v>0</v>
      </c>
      <c r="AP171" s="16"/>
      <c r="AR171" s="52">
        <v>-46895</v>
      </c>
      <c r="AS171" s="52"/>
      <c r="AT171" s="52"/>
      <c r="AU171" s="52"/>
      <c r="AV171" s="52">
        <f t="shared" si="193"/>
        <v>0</v>
      </c>
      <c r="AW171" s="52">
        <f t="shared" si="206"/>
        <v>0</v>
      </c>
      <c r="AX171" s="17"/>
      <c r="AY171" s="17"/>
      <c r="AZ171" s="52">
        <f t="shared" si="194"/>
        <v>0</v>
      </c>
      <c r="BA171" s="52">
        <f t="shared" si="195"/>
        <v>0</v>
      </c>
      <c r="BB171" s="17"/>
      <c r="BC171" s="17"/>
      <c r="BD171" s="18">
        <f t="shared" si="207"/>
        <v>-46895</v>
      </c>
      <c r="BE171" s="18">
        <f t="shared" si="208"/>
        <v>0</v>
      </c>
      <c r="BF171" s="16"/>
      <c r="BG171" s="51" t="s">
        <v>41</v>
      </c>
      <c r="BH171" s="52">
        <v>-46895</v>
      </c>
      <c r="BI171" s="52"/>
      <c r="BJ171" s="52"/>
      <c r="BK171" s="52"/>
      <c r="BL171" s="52">
        <f t="shared" si="209"/>
        <v>0</v>
      </c>
      <c r="BM171" s="52">
        <f t="shared" si="210"/>
        <v>0</v>
      </c>
      <c r="BN171" s="17"/>
      <c r="BO171" s="17"/>
      <c r="BP171" s="52"/>
      <c r="BQ171" s="52"/>
      <c r="BR171" s="17"/>
      <c r="BS171" s="17"/>
      <c r="BT171" s="18">
        <f t="shared" si="211"/>
        <v>-46895</v>
      </c>
      <c r="BU171" s="18">
        <f t="shared" si="212"/>
        <v>0</v>
      </c>
      <c r="BV171" s="16"/>
      <c r="BW171" s="51" t="s">
        <v>41</v>
      </c>
      <c r="BX171" s="22">
        <v>-46895</v>
      </c>
      <c r="BY171" s="22"/>
      <c r="BZ171" s="21"/>
      <c r="CA171" s="22"/>
      <c r="CB171" s="52">
        <f t="shared" si="213"/>
        <v>0</v>
      </c>
      <c r="CC171" s="52">
        <f t="shared" si="214"/>
        <v>0</v>
      </c>
      <c r="CD171" s="13"/>
      <c r="CE171" s="13"/>
      <c r="CH171" s="13"/>
      <c r="CI171" s="13"/>
      <c r="CJ171" s="18">
        <f t="shared" si="215"/>
        <v>-46895</v>
      </c>
      <c r="CK171" s="18">
        <f t="shared" si="216"/>
        <v>0</v>
      </c>
      <c r="CL171" s="13"/>
      <c r="CM171" s="51" t="s">
        <v>41</v>
      </c>
      <c r="CN171" s="22">
        <v>-46895</v>
      </c>
      <c r="CO171" s="22"/>
      <c r="CP171" s="21"/>
      <c r="CQ171" s="22"/>
      <c r="CR171" s="52">
        <f>CB171</f>
        <v>0</v>
      </c>
      <c r="CS171" s="52">
        <f>CC171</f>
        <v>0</v>
      </c>
      <c r="CT171" s="13"/>
      <c r="CU171" s="13"/>
      <c r="CX171" s="13"/>
      <c r="CY171" s="13"/>
      <c r="DB171" s="13"/>
      <c r="DC171" s="51" t="s">
        <v>41</v>
      </c>
      <c r="DD171" s="22">
        <v>-46895</v>
      </c>
      <c r="DE171" s="22"/>
      <c r="DF171" s="21"/>
      <c r="DG171" s="22"/>
      <c r="DH171" s="52">
        <f>CR171</f>
        <v>0</v>
      </c>
      <c r="DI171" s="52">
        <f>CS171</f>
        <v>0</v>
      </c>
      <c r="DJ171" s="354"/>
      <c r="DK171" s="354"/>
      <c r="DN171" s="13"/>
      <c r="DO171" s="13"/>
      <c r="DP171" s="16">
        <f t="shared" si="217"/>
        <v>-46895</v>
      </c>
      <c r="DQ171" s="16">
        <f t="shared" si="218"/>
        <v>0</v>
      </c>
      <c r="DR171" s="13"/>
      <c r="DS171" s="51" t="s">
        <v>41</v>
      </c>
      <c r="DT171" s="22">
        <v>-46895</v>
      </c>
      <c r="DU171" s="22"/>
      <c r="DV171" s="21"/>
      <c r="DW171" s="22"/>
      <c r="DX171" s="52">
        <f>DH171</f>
        <v>0</v>
      </c>
      <c r="DY171" s="52">
        <f>DI171</f>
        <v>0</v>
      </c>
      <c r="DZ171" s="354"/>
      <c r="EA171" s="354"/>
      <c r="ED171" s="13"/>
      <c r="EE171" s="13"/>
      <c r="EF171" s="16">
        <f t="shared" si="201"/>
        <v>-46895</v>
      </c>
      <c r="EG171" s="16">
        <f t="shared" si="202"/>
        <v>0</v>
      </c>
      <c r="EH171" s="13"/>
    </row>
    <row r="172" spans="1:138" s="51" customFormat="1" ht="14" hidden="1" customHeight="1" outlineLevel="1" x14ac:dyDescent="0.15">
      <c r="B172" s="51" t="s">
        <v>210</v>
      </c>
      <c r="C172" s="52"/>
      <c r="D172" s="52"/>
      <c r="E172" s="52"/>
      <c r="F172" s="17"/>
      <c r="G172" s="52">
        <v>-17929</v>
      </c>
      <c r="H172" s="17"/>
      <c r="I172" s="18">
        <f t="shared" si="203"/>
        <v>-17929</v>
      </c>
      <c r="J172" s="16"/>
      <c r="K172" s="51" t="s">
        <v>210</v>
      </c>
      <c r="L172" s="52"/>
      <c r="M172" s="52"/>
      <c r="N172" s="52"/>
      <c r="O172" s="52"/>
      <c r="P172" s="52"/>
      <c r="Q172" s="52"/>
      <c r="R172" s="17"/>
      <c r="S172" s="17"/>
      <c r="T172" s="52">
        <v>-17929</v>
      </c>
      <c r="U172" s="52">
        <v>-17928</v>
      </c>
      <c r="V172" s="17"/>
      <c r="W172" s="17"/>
      <c r="X172" s="52"/>
      <c r="Y172" s="52"/>
      <c r="Z172" s="16"/>
      <c r="AA172" s="51" t="s">
        <v>210</v>
      </c>
      <c r="AB172" s="52"/>
      <c r="AC172" s="52"/>
      <c r="AD172" s="52"/>
      <c r="AE172" s="52"/>
      <c r="AF172" s="52"/>
      <c r="AG172" s="52"/>
      <c r="AH172" s="17"/>
      <c r="AI172" s="17"/>
      <c r="AJ172" s="52">
        <v>-17929</v>
      </c>
      <c r="AK172" s="52">
        <v>-17929</v>
      </c>
      <c r="AL172" s="17"/>
      <c r="AM172" s="17"/>
      <c r="AN172" s="18">
        <f t="shared" si="204"/>
        <v>-17929</v>
      </c>
      <c r="AO172" s="18">
        <f t="shared" si="205"/>
        <v>-17929</v>
      </c>
      <c r="AP172" s="16"/>
      <c r="AR172" s="52"/>
      <c r="AS172" s="52"/>
      <c r="AT172" s="52"/>
      <c r="AU172" s="52"/>
      <c r="AV172" s="52">
        <f t="shared" si="193"/>
        <v>0</v>
      </c>
      <c r="AW172" s="52">
        <f t="shared" si="206"/>
        <v>0</v>
      </c>
      <c r="AX172" s="17"/>
      <c r="AY172" s="17"/>
      <c r="AZ172" s="52">
        <f t="shared" si="194"/>
        <v>-17929</v>
      </c>
      <c r="BA172" s="52">
        <f t="shared" si="195"/>
        <v>-17929</v>
      </c>
      <c r="BB172" s="17"/>
      <c r="BC172" s="17"/>
      <c r="BD172" s="18">
        <f t="shared" si="207"/>
        <v>-17929</v>
      </c>
      <c r="BE172" s="18">
        <f t="shared" si="208"/>
        <v>-17929</v>
      </c>
      <c r="BF172" s="16"/>
      <c r="BG172" s="51" t="s">
        <v>210</v>
      </c>
      <c r="BH172" s="52"/>
      <c r="BI172" s="52"/>
      <c r="BJ172" s="52"/>
      <c r="BK172" s="52"/>
      <c r="BL172" s="52">
        <f t="shared" si="209"/>
        <v>0</v>
      </c>
      <c r="BM172" s="52">
        <f t="shared" si="210"/>
        <v>0</v>
      </c>
      <c r="BN172" s="17"/>
      <c r="BO172" s="17"/>
      <c r="BP172" s="52">
        <v>-17929</v>
      </c>
      <c r="BQ172" s="52">
        <v>-17929</v>
      </c>
      <c r="BR172" s="17"/>
      <c r="BS172" s="17"/>
      <c r="BT172" s="18">
        <f t="shared" si="211"/>
        <v>-17929</v>
      </c>
      <c r="BU172" s="18">
        <f t="shared" si="212"/>
        <v>-17929</v>
      </c>
      <c r="BV172" s="16"/>
      <c r="BW172" s="51" t="s">
        <v>210</v>
      </c>
      <c r="BX172" s="21"/>
      <c r="BY172" s="22"/>
      <c r="BZ172" s="21"/>
      <c r="CA172" s="22"/>
      <c r="CB172" s="52">
        <f t="shared" si="213"/>
        <v>0</v>
      </c>
      <c r="CC172" s="52">
        <f t="shared" si="214"/>
        <v>0</v>
      </c>
      <c r="CD172" s="13"/>
      <c r="CE172" s="13"/>
      <c r="CF172" s="52">
        <v>-17929</v>
      </c>
      <c r="CG172" s="52">
        <v>-17928</v>
      </c>
      <c r="CH172" s="13"/>
      <c r="CI172" s="13"/>
      <c r="CJ172" s="18">
        <f t="shared" si="215"/>
        <v>-17929</v>
      </c>
      <c r="CK172" s="18">
        <f t="shared" si="216"/>
        <v>-17928</v>
      </c>
      <c r="CL172" s="13"/>
      <c r="CM172" s="51" t="s">
        <v>210</v>
      </c>
      <c r="CN172" s="21"/>
      <c r="CO172" s="22"/>
      <c r="CP172" s="21"/>
      <c r="CQ172" s="22"/>
      <c r="CR172" s="52">
        <f>CB172</f>
        <v>0</v>
      </c>
      <c r="CS172" s="52">
        <f>CC172</f>
        <v>0</v>
      </c>
      <c r="CT172" s="13"/>
      <c r="CU172" s="13"/>
      <c r="CV172" s="52">
        <v>-17929</v>
      </c>
      <c r="CW172" s="52">
        <v>-17928</v>
      </c>
      <c r="CX172" s="13"/>
      <c r="CY172" s="13"/>
      <c r="DB172" s="13"/>
      <c r="DC172" s="51" t="s">
        <v>210</v>
      </c>
      <c r="DD172" s="21"/>
      <c r="DE172" s="22"/>
      <c r="DF172" s="21"/>
      <c r="DG172" s="22"/>
      <c r="DH172" s="52">
        <f>CR172</f>
        <v>0</v>
      </c>
      <c r="DI172" s="52">
        <f>CS172</f>
        <v>0</v>
      </c>
      <c r="DJ172" s="354"/>
      <c r="DK172" s="354"/>
      <c r="DL172" s="52">
        <v>-17929</v>
      </c>
      <c r="DM172" s="52">
        <v>-17928</v>
      </c>
      <c r="DN172" s="13"/>
      <c r="DO172" s="13"/>
      <c r="DP172" s="16">
        <f t="shared" si="217"/>
        <v>-17929</v>
      </c>
      <c r="DQ172" s="16">
        <f t="shared" si="218"/>
        <v>-17928</v>
      </c>
      <c r="DR172" s="13"/>
      <c r="DS172" s="51" t="s">
        <v>210</v>
      </c>
      <c r="DT172" s="21"/>
      <c r="DU172" s="22"/>
      <c r="DV172" s="21"/>
      <c r="DW172" s="22"/>
      <c r="DX172" s="52">
        <f>DH172</f>
        <v>0</v>
      </c>
      <c r="DY172" s="52">
        <f>DI172</f>
        <v>0</v>
      </c>
      <c r="DZ172" s="354"/>
      <c r="EA172" s="354"/>
      <c r="EB172" s="52">
        <v>-17929</v>
      </c>
      <c r="EC172" s="52">
        <v>-17928</v>
      </c>
      <c r="ED172" s="13"/>
      <c r="EE172" s="13"/>
      <c r="EF172" s="16">
        <f t="shared" si="201"/>
        <v>-17929</v>
      </c>
      <c r="EG172" s="16">
        <f t="shared" si="202"/>
        <v>-17928</v>
      </c>
      <c r="EH172" s="13"/>
    </row>
    <row r="173" spans="1:138" s="51" customFormat="1" ht="14" hidden="1" customHeight="1" outlineLevel="1" x14ac:dyDescent="0.15">
      <c r="B173" s="51" t="s">
        <v>159</v>
      </c>
      <c r="C173" s="52"/>
      <c r="D173" s="52"/>
      <c r="E173" s="52"/>
      <c r="F173" s="17"/>
      <c r="G173" s="52"/>
      <c r="H173" s="17"/>
      <c r="I173" s="18">
        <f t="shared" si="203"/>
        <v>0</v>
      </c>
      <c r="J173" s="16"/>
      <c r="K173" s="51" t="s">
        <v>159</v>
      </c>
      <c r="L173" s="52"/>
      <c r="M173" s="52"/>
      <c r="N173" s="52"/>
      <c r="O173" s="52"/>
      <c r="P173" s="52"/>
      <c r="Q173" s="52"/>
      <c r="R173" s="17"/>
      <c r="S173" s="17"/>
      <c r="T173" s="52"/>
      <c r="U173" s="52"/>
      <c r="V173" s="17"/>
      <c r="W173" s="17"/>
      <c r="X173" s="52"/>
      <c r="Y173" s="52"/>
      <c r="Z173" s="16"/>
      <c r="AA173" s="51" t="s">
        <v>159</v>
      </c>
      <c r="AB173" s="52"/>
      <c r="AC173" s="52"/>
      <c r="AD173" s="52"/>
      <c r="AE173" s="52"/>
      <c r="AF173" s="52"/>
      <c r="AG173" s="52"/>
      <c r="AH173" s="17"/>
      <c r="AI173" s="17"/>
      <c r="AJ173" s="52"/>
      <c r="AK173" s="52"/>
      <c r="AL173" s="17"/>
      <c r="AM173" s="17"/>
      <c r="AN173" s="18">
        <f t="shared" si="204"/>
        <v>0</v>
      </c>
      <c r="AO173" s="18">
        <f t="shared" si="205"/>
        <v>0</v>
      </c>
      <c r="AP173" s="16"/>
      <c r="AR173" s="52"/>
      <c r="AS173" s="52"/>
      <c r="AT173" s="52"/>
      <c r="AU173" s="52"/>
      <c r="AV173" s="52">
        <f t="shared" si="193"/>
        <v>0</v>
      </c>
      <c r="AW173" s="52">
        <f t="shared" si="206"/>
        <v>0</v>
      </c>
      <c r="AX173" s="17"/>
      <c r="AY173" s="17"/>
      <c r="AZ173" s="52">
        <f t="shared" si="194"/>
        <v>0</v>
      </c>
      <c r="BA173" s="52">
        <f t="shared" si="195"/>
        <v>0</v>
      </c>
      <c r="BB173" s="17"/>
      <c r="BC173" s="17"/>
      <c r="BD173" s="18">
        <f t="shared" si="207"/>
        <v>0</v>
      </c>
      <c r="BE173" s="18">
        <f t="shared" si="208"/>
        <v>0</v>
      </c>
      <c r="BF173" s="16"/>
      <c r="BG173" s="51" t="s">
        <v>159</v>
      </c>
      <c r="BH173" s="52"/>
      <c r="BI173" s="52"/>
      <c r="BJ173" s="52"/>
      <c r="BK173" s="52"/>
      <c r="BL173" s="52">
        <f t="shared" si="209"/>
        <v>0</v>
      </c>
      <c r="BM173" s="52">
        <f t="shared" si="210"/>
        <v>0</v>
      </c>
      <c r="BN173" s="17"/>
      <c r="BO173" s="17"/>
      <c r="BP173" s="52"/>
      <c r="BQ173" s="52"/>
      <c r="BR173" s="17"/>
      <c r="BS173" s="17"/>
      <c r="BT173" s="18">
        <f t="shared" si="211"/>
        <v>0</v>
      </c>
      <c r="BU173" s="18">
        <f t="shared" si="212"/>
        <v>0</v>
      </c>
      <c r="BV173" s="16"/>
      <c r="BW173" s="51" t="s">
        <v>159</v>
      </c>
      <c r="BX173" s="21"/>
      <c r="BY173" s="22"/>
      <c r="BZ173" s="21"/>
      <c r="CA173" s="22"/>
      <c r="CB173" s="52">
        <f t="shared" si="213"/>
        <v>0</v>
      </c>
      <c r="CC173" s="52">
        <f t="shared" si="214"/>
        <v>0</v>
      </c>
      <c r="CD173" s="13"/>
      <c r="CE173" s="13"/>
      <c r="CH173" s="13"/>
      <c r="CI173" s="13"/>
      <c r="CJ173" s="18">
        <f t="shared" si="215"/>
        <v>0</v>
      </c>
      <c r="CK173" s="18">
        <f t="shared" si="216"/>
        <v>0</v>
      </c>
      <c r="CL173" s="13"/>
      <c r="CM173" s="51" t="s">
        <v>159</v>
      </c>
      <c r="CN173" s="21"/>
      <c r="CO173" s="22"/>
      <c r="CP173" s="21"/>
      <c r="CQ173" s="22"/>
      <c r="CR173" s="52">
        <f>CB173</f>
        <v>0</v>
      </c>
      <c r="CS173" s="52">
        <f>CC173</f>
        <v>0</v>
      </c>
      <c r="CT173" s="13"/>
      <c r="CU173" s="13"/>
      <c r="CX173" s="13"/>
      <c r="CY173" s="13"/>
      <c r="DB173" s="13"/>
      <c r="DC173" s="51" t="s">
        <v>159</v>
      </c>
      <c r="DD173" s="21"/>
      <c r="DE173" s="22"/>
      <c r="DF173" s="21"/>
      <c r="DG173" s="22"/>
      <c r="DH173" s="52">
        <f>CR173</f>
        <v>0</v>
      </c>
      <c r="DI173" s="52">
        <f>CS173</f>
        <v>0</v>
      </c>
      <c r="DJ173" s="354"/>
      <c r="DK173" s="354"/>
      <c r="DN173" s="13"/>
      <c r="DO173" s="13"/>
      <c r="DP173" s="16">
        <f t="shared" si="217"/>
        <v>0</v>
      </c>
      <c r="DQ173" s="16">
        <f t="shared" si="218"/>
        <v>0</v>
      </c>
      <c r="DR173" s="13"/>
      <c r="DS173" s="51" t="s">
        <v>159</v>
      </c>
      <c r="DT173" s="21"/>
      <c r="DU173" s="22"/>
      <c r="DV173" s="21"/>
      <c r="DW173" s="22"/>
      <c r="DX173" s="52">
        <f>DH173</f>
        <v>0</v>
      </c>
      <c r="DY173" s="52">
        <f>DI173</f>
        <v>0</v>
      </c>
      <c r="DZ173" s="354"/>
      <c r="EA173" s="354"/>
      <c r="ED173" s="13"/>
      <c r="EE173" s="13"/>
      <c r="EF173" s="16">
        <f t="shared" si="201"/>
        <v>0</v>
      </c>
      <c r="EG173" s="16">
        <f t="shared" si="202"/>
        <v>0</v>
      </c>
      <c r="EH173" s="13"/>
    </row>
    <row r="174" spans="1:138" s="51" customFormat="1" ht="14" hidden="1" customHeight="1" outlineLevel="1" x14ac:dyDescent="0.15">
      <c r="B174" s="51" t="s">
        <v>322</v>
      </c>
      <c r="C174" s="52"/>
      <c r="D174" s="52"/>
      <c r="E174" s="52"/>
      <c r="F174" s="17"/>
      <c r="G174" s="52"/>
      <c r="H174" s="17"/>
      <c r="I174" s="18">
        <f t="shared" si="203"/>
        <v>0</v>
      </c>
      <c r="J174" s="16"/>
      <c r="K174" s="51" t="s">
        <v>322</v>
      </c>
      <c r="L174" s="52"/>
      <c r="M174" s="52"/>
      <c r="N174" s="52"/>
      <c r="O174" s="52"/>
      <c r="P174" s="52"/>
      <c r="Q174" s="52"/>
      <c r="R174" s="17"/>
      <c r="S174" s="17"/>
      <c r="T174" s="52"/>
      <c r="U174" s="52"/>
      <c r="V174" s="17"/>
      <c r="W174" s="17"/>
      <c r="X174" s="52"/>
      <c r="Y174" s="52"/>
      <c r="Z174" s="16"/>
      <c r="AA174" s="51" t="s">
        <v>322</v>
      </c>
      <c r="AB174" s="52"/>
      <c r="AC174" s="52"/>
      <c r="AD174" s="52"/>
      <c r="AE174" s="52"/>
      <c r="AF174" s="52"/>
      <c r="AG174" s="52"/>
      <c r="AH174" s="17"/>
      <c r="AI174" s="17"/>
      <c r="AJ174" s="52"/>
      <c r="AK174" s="52"/>
      <c r="AL174" s="17"/>
      <c r="AM174" s="17"/>
      <c r="AN174" s="18">
        <f t="shared" si="204"/>
        <v>0</v>
      </c>
      <c r="AO174" s="18">
        <f t="shared" si="205"/>
        <v>0</v>
      </c>
      <c r="AP174" s="16"/>
      <c r="AR174" s="52"/>
      <c r="AS174" s="52"/>
      <c r="AT174" s="52"/>
      <c r="AU174" s="52"/>
      <c r="AV174" s="52">
        <f t="shared" si="193"/>
        <v>0</v>
      </c>
      <c r="AW174" s="52">
        <f t="shared" si="206"/>
        <v>0</v>
      </c>
      <c r="AX174" s="17"/>
      <c r="AY174" s="17"/>
      <c r="AZ174" s="52">
        <f t="shared" si="194"/>
        <v>0</v>
      </c>
      <c r="BA174" s="52">
        <f t="shared" si="195"/>
        <v>0</v>
      </c>
      <c r="BB174" s="17"/>
      <c r="BC174" s="17"/>
      <c r="BD174" s="18">
        <f t="shared" si="207"/>
        <v>0</v>
      </c>
      <c r="BE174" s="18">
        <f t="shared" si="208"/>
        <v>0</v>
      </c>
      <c r="BF174" s="16"/>
      <c r="BG174" s="51" t="s">
        <v>322</v>
      </c>
      <c r="BH174" s="52"/>
      <c r="BI174" s="52"/>
      <c r="BJ174" s="52"/>
      <c r="BK174" s="52"/>
      <c r="BL174" s="52">
        <f t="shared" si="209"/>
        <v>0</v>
      </c>
      <c r="BM174" s="52">
        <f t="shared" si="210"/>
        <v>0</v>
      </c>
      <c r="BN174" s="17"/>
      <c r="BO174" s="17"/>
      <c r="BP174" s="52"/>
      <c r="BQ174" s="52"/>
      <c r="BR174" s="17"/>
      <c r="BS174" s="17"/>
      <c r="BT174" s="18">
        <f t="shared" si="211"/>
        <v>0</v>
      </c>
      <c r="BU174" s="18">
        <f t="shared" si="212"/>
        <v>0</v>
      </c>
      <c r="BV174" s="16"/>
      <c r="BW174" s="51" t="s">
        <v>322</v>
      </c>
      <c r="BX174" s="21"/>
      <c r="BY174" s="22"/>
      <c r="BZ174" s="21"/>
      <c r="CA174" s="22"/>
      <c r="CB174" s="52">
        <f t="shared" si="213"/>
        <v>0</v>
      </c>
      <c r="CC174" s="52">
        <f t="shared" si="214"/>
        <v>0</v>
      </c>
      <c r="CD174" s="13"/>
      <c r="CE174" s="13"/>
      <c r="CH174" s="13"/>
      <c r="CI174" s="13"/>
      <c r="CJ174" s="18">
        <f t="shared" si="215"/>
        <v>0</v>
      </c>
      <c r="CK174" s="18">
        <f t="shared" si="216"/>
        <v>0</v>
      </c>
      <c r="CL174" s="13"/>
      <c r="CM174" s="51" t="s">
        <v>322</v>
      </c>
      <c r="CN174" s="21"/>
      <c r="CO174" s="22"/>
      <c r="CP174" s="21"/>
      <c r="CQ174" s="22"/>
      <c r="CR174" s="52">
        <f>CB174</f>
        <v>0</v>
      </c>
      <c r="CS174" s="52">
        <f>CC174</f>
        <v>0</v>
      </c>
      <c r="CT174" s="13"/>
      <c r="CU174" s="13"/>
      <c r="CX174" s="13"/>
      <c r="CY174" s="13"/>
      <c r="DB174" s="13"/>
      <c r="DC174" s="51" t="s">
        <v>322</v>
      </c>
      <c r="DD174" s="21"/>
      <c r="DE174" s="22"/>
      <c r="DF174" s="21"/>
      <c r="DG174" s="22"/>
      <c r="DH174" s="52">
        <f>CR174</f>
        <v>0</v>
      </c>
      <c r="DI174" s="52">
        <f>CS174</f>
        <v>0</v>
      </c>
      <c r="DJ174" s="354"/>
      <c r="DK174" s="354"/>
      <c r="DN174" s="13"/>
      <c r="DO174" s="13"/>
      <c r="DP174" s="16">
        <f t="shared" si="217"/>
        <v>0</v>
      </c>
      <c r="DQ174" s="16">
        <f t="shared" si="218"/>
        <v>0</v>
      </c>
      <c r="DR174" s="13"/>
      <c r="DS174" s="51" t="s">
        <v>322</v>
      </c>
      <c r="DT174" s="21"/>
      <c r="DU174" s="22"/>
      <c r="DV174" s="21"/>
      <c r="DW174" s="22"/>
      <c r="DX174" s="52">
        <f>DH174</f>
        <v>0</v>
      </c>
      <c r="DY174" s="52">
        <f>DI174</f>
        <v>0</v>
      </c>
      <c r="DZ174" s="354"/>
      <c r="EA174" s="354"/>
      <c r="ED174" s="13"/>
      <c r="EE174" s="13"/>
      <c r="EF174" s="16">
        <f t="shared" si="201"/>
        <v>0</v>
      </c>
      <c r="EG174" s="16">
        <f t="shared" si="202"/>
        <v>0</v>
      </c>
      <c r="EH174" s="13"/>
    </row>
    <row r="175" spans="1:138" s="51" customFormat="1" ht="14" hidden="1" customHeight="1" outlineLevel="1" x14ac:dyDescent="0.15">
      <c r="B175" s="51" t="s">
        <v>357</v>
      </c>
      <c r="C175" s="52"/>
      <c r="D175" s="52"/>
      <c r="E175" s="52"/>
      <c r="F175" s="17"/>
      <c r="G175" s="52"/>
      <c r="H175" s="17"/>
      <c r="I175" s="18"/>
      <c r="J175" s="16"/>
      <c r="K175" s="51" t="s">
        <v>357</v>
      </c>
      <c r="L175" s="52"/>
      <c r="M175" s="52"/>
      <c r="N175" s="52"/>
      <c r="O175" s="52"/>
      <c r="P175" s="52"/>
      <c r="Q175" s="52"/>
      <c r="R175" s="17"/>
      <c r="S175" s="17"/>
      <c r="T175" s="52"/>
      <c r="U175" s="52"/>
      <c r="V175" s="17"/>
      <c r="W175" s="17"/>
      <c r="X175" s="52"/>
      <c r="Y175" s="52"/>
      <c r="Z175" s="16"/>
      <c r="AA175" s="51" t="s">
        <v>357</v>
      </c>
      <c r="AB175" s="52"/>
      <c r="AC175" s="52"/>
      <c r="AD175" s="52"/>
      <c r="AE175" s="52"/>
      <c r="AF175" s="52"/>
      <c r="AG175" s="52"/>
      <c r="AH175" s="17"/>
      <c r="AI175" s="17"/>
      <c r="AJ175" s="52"/>
      <c r="AK175" s="52"/>
      <c r="AL175" s="17"/>
      <c r="AM175" s="17"/>
      <c r="AN175" s="18">
        <f t="shared" si="204"/>
        <v>0</v>
      </c>
      <c r="AO175" s="18">
        <f t="shared" si="205"/>
        <v>0</v>
      </c>
      <c r="AP175" s="16"/>
      <c r="AR175" s="52"/>
      <c r="AS175" s="52"/>
      <c r="AT175" s="52"/>
      <c r="AU175" s="52"/>
      <c r="AV175" s="52">
        <f t="shared" si="193"/>
        <v>0</v>
      </c>
      <c r="AW175" s="52">
        <f t="shared" si="206"/>
        <v>0</v>
      </c>
      <c r="AX175" s="17"/>
      <c r="AY175" s="17"/>
      <c r="AZ175" s="52">
        <f t="shared" si="194"/>
        <v>0</v>
      </c>
      <c r="BA175" s="52">
        <f t="shared" si="195"/>
        <v>0</v>
      </c>
      <c r="BB175" s="17"/>
      <c r="BC175" s="17"/>
      <c r="BD175" s="18">
        <f t="shared" si="207"/>
        <v>0</v>
      </c>
      <c r="BE175" s="18">
        <f t="shared" si="208"/>
        <v>0</v>
      </c>
      <c r="BF175" s="16"/>
      <c r="BG175" s="51" t="s">
        <v>357</v>
      </c>
      <c r="BH175" s="52"/>
      <c r="BI175" s="52"/>
      <c r="BJ175" s="52"/>
      <c r="BK175" s="52"/>
      <c r="BL175" s="52">
        <f t="shared" si="209"/>
        <v>0</v>
      </c>
      <c r="BM175" s="52">
        <f t="shared" si="210"/>
        <v>0</v>
      </c>
      <c r="BN175" s="17"/>
      <c r="BO175" s="17"/>
      <c r="BP175" s="52"/>
      <c r="BQ175" s="52"/>
      <c r="BR175" s="17"/>
      <c r="BS175" s="17"/>
      <c r="BT175" s="18">
        <f t="shared" si="211"/>
        <v>0</v>
      </c>
      <c r="BU175" s="18">
        <f t="shared" si="212"/>
        <v>0</v>
      </c>
      <c r="BV175" s="16"/>
      <c r="BW175" s="51" t="s">
        <v>357</v>
      </c>
      <c r="BX175" s="21"/>
      <c r="BY175" s="22"/>
      <c r="BZ175" s="21"/>
      <c r="CA175" s="22"/>
      <c r="CB175" s="52">
        <f t="shared" si="213"/>
        <v>0</v>
      </c>
      <c r="CC175" s="52">
        <f t="shared" si="214"/>
        <v>0</v>
      </c>
      <c r="CD175" s="13"/>
      <c r="CE175" s="13"/>
      <c r="CH175" s="13"/>
      <c r="CI175" s="13"/>
      <c r="CJ175" s="18">
        <f t="shared" si="215"/>
        <v>0</v>
      </c>
      <c r="CK175" s="18">
        <f t="shared" si="216"/>
        <v>0</v>
      </c>
      <c r="CL175" s="13"/>
      <c r="CM175" s="51" t="s">
        <v>357</v>
      </c>
      <c r="CN175" s="21"/>
      <c r="CO175" s="22"/>
      <c r="CP175" s="21"/>
      <c r="CQ175" s="22"/>
      <c r="CR175" s="52">
        <f>CB175</f>
        <v>0</v>
      </c>
      <c r="CS175" s="52">
        <f>CC175</f>
        <v>0</v>
      </c>
      <c r="CT175" s="13"/>
      <c r="CU175" s="13"/>
      <c r="CX175" s="13"/>
      <c r="CY175" s="13"/>
      <c r="DB175" s="13"/>
      <c r="DC175" s="51" t="s">
        <v>357</v>
      </c>
      <c r="DD175" s="21"/>
      <c r="DE175" s="22"/>
      <c r="DF175" s="21"/>
      <c r="DG175" s="22"/>
      <c r="DH175" s="52">
        <f>CR175</f>
        <v>0</v>
      </c>
      <c r="DI175" s="52">
        <f>CS175</f>
        <v>0</v>
      </c>
      <c r="DJ175" s="354"/>
      <c r="DK175" s="354"/>
      <c r="DN175" s="13"/>
      <c r="DO175" s="13"/>
      <c r="DP175" s="16">
        <f t="shared" si="217"/>
        <v>0</v>
      </c>
      <c r="DQ175" s="16">
        <f t="shared" si="218"/>
        <v>0</v>
      </c>
      <c r="DR175" s="13"/>
      <c r="DS175" s="51" t="s">
        <v>357</v>
      </c>
      <c r="DT175" s="21"/>
      <c r="DU175" s="22"/>
      <c r="DV175" s="21"/>
      <c r="DW175" s="22"/>
      <c r="DX175" s="52">
        <f>DH175</f>
        <v>0</v>
      </c>
      <c r="DY175" s="52">
        <f>DI175</f>
        <v>0</v>
      </c>
      <c r="DZ175" s="354"/>
      <c r="EA175" s="354"/>
      <c r="ED175" s="13"/>
      <c r="EE175" s="13"/>
      <c r="EF175" s="16">
        <f t="shared" si="201"/>
        <v>0</v>
      </c>
      <c r="EG175" s="16">
        <f t="shared" si="202"/>
        <v>0</v>
      </c>
      <c r="EH175" s="13"/>
    </row>
    <row r="176" spans="1:138" s="51" customFormat="1" ht="14" hidden="1" customHeight="1" outlineLevel="1" x14ac:dyDescent="0.15">
      <c r="B176" s="51" t="s">
        <v>158</v>
      </c>
      <c r="C176" s="52"/>
      <c r="D176" s="52"/>
      <c r="E176" s="52"/>
      <c r="F176" s="17"/>
      <c r="G176" s="52"/>
      <c r="H176" s="17"/>
      <c r="I176" s="18">
        <f t="shared" si="203"/>
        <v>0</v>
      </c>
      <c r="J176" s="16"/>
      <c r="K176" s="51" t="s">
        <v>158</v>
      </c>
      <c r="L176" s="52"/>
      <c r="M176" s="52"/>
      <c r="N176" s="52"/>
      <c r="O176" s="52"/>
      <c r="P176" s="52"/>
      <c r="Q176" s="52"/>
      <c r="R176" s="17"/>
      <c r="S176" s="17"/>
      <c r="T176" s="52"/>
      <c r="U176" s="52"/>
      <c r="V176" s="17"/>
      <c r="W176" s="17"/>
      <c r="X176" s="52"/>
      <c r="Y176" s="52"/>
      <c r="Z176" s="16"/>
      <c r="AA176" s="51" t="s">
        <v>158</v>
      </c>
      <c r="AB176" s="52"/>
      <c r="AC176" s="52"/>
      <c r="AD176" s="52"/>
      <c r="AE176" s="52"/>
      <c r="AF176" s="52"/>
      <c r="AG176" s="52"/>
      <c r="AH176" s="17"/>
      <c r="AI176" s="17"/>
      <c r="AJ176" s="52"/>
      <c r="AK176" s="52"/>
      <c r="AL176" s="17"/>
      <c r="AM176" s="17"/>
      <c r="AN176" s="18">
        <f t="shared" si="204"/>
        <v>0</v>
      </c>
      <c r="AO176" s="18">
        <f t="shared" si="205"/>
        <v>0</v>
      </c>
      <c r="AP176" s="16"/>
      <c r="AR176" s="52"/>
      <c r="AS176" s="52"/>
      <c r="AT176" s="52"/>
      <c r="AU176" s="52"/>
      <c r="AV176" s="52">
        <f t="shared" si="193"/>
        <v>0</v>
      </c>
      <c r="AW176" s="52">
        <f t="shared" si="206"/>
        <v>0</v>
      </c>
      <c r="AX176" s="17"/>
      <c r="AY176" s="17"/>
      <c r="AZ176" s="52">
        <f t="shared" si="194"/>
        <v>0</v>
      </c>
      <c r="BA176" s="52">
        <f t="shared" si="195"/>
        <v>0</v>
      </c>
      <c r="BB176" s="17"/>
      <c r="BC176" s="17"/>
      <c r="BD176" s="18">
        <f t="shared" si="207"/>
        <v>0</v>
      </c>
      <c r="BE176" s="18">
        <f t="shared" si="208"/>
        <v>0</v>
      </c>
      <c r="BF176" s="16"/>
      <c r="BG176" s="51" t="s">
        <v>158</v>
      </c>
      <c r="BH176" s="52"/>
      <c r="BI176" s="52"/>
      <c r="BJ176" s="52"/>
      <c r="BK176" s="52"/>
      <c r="BL176" s="52">
        <f t="shared" si="209"/>
        <v>0</v>
      </c>
      <c r="BM176" s="52">
        <f t="shared" si="210"/>
        <v>0</v>
      </c>
      <c r="BN176" s="17"/>
      <c r="BO176" s="17"/>
      <c r="BP176" s="52"/>
      <c r="BQ176" s="52"/>
      <c r="BR176" s="17"/>
      <c r="BS176" s="17"/>
      <c r="BT176" s="18">
        <f t="shared" si="211"/>
        <v>0</v>
      </c>
      <c r="BU176" s="18">
        <f t="shared" si="212"/>
        <v>0</v>
      </c>
      <c r="BV176" s="16"/>
      <c r="BW176" s="51" t="s">
        <v>158</v>
      </c>
      <c r="BX176" s="21"/>
      <c r="BY176" s="22"/>
      <c r="BZ176" s="21"/>
      <c r="CA176" s="22"/>
      <c r="CB176" s="52">
        <f t="shared" si="213"/>
        <v>0</v>
      </c>
      <c r="CC176" s="52">
        <f t="shared" si="214"/>
        <v>0</v>
      </c>
      <c r="CD176" s="13"/>
      <c r="CE176" s="13"/>
      <c r="CH176" s="13"/>
      <c r="CI176" s="13"/>
      <c r="CJ176" s="18">
        <f t="shared" si="215"/>
        <v>0</v>
      </c>
      <c r="CK176" s="18">
        <f t="shared" si="216"/>
        <v>0</v>
      </c>
      <c r="CL176" s="13"/>
      <c r="CM176" s="51" t="s">
        <v>158</v>
      </c>
      <c r="CN176" s="21"/>
      <c r="CO176" s="22"/>
      <c r="CP176" s="21"/>
      <c r="CQ176" s="22"/>
      <c r="CR176" s="52">
        <f>CB176</f>
        <v>0</v>
      </c>
      <c r="CS176" s="52">
        <f>CC176</f>
        <v>0</v>
      </c>
      <c r="CT176" s="13"/>
      <c r="CU176" s="13"/>
      <c r="CX176" s="13"/>
      <c r="CY176" s="13"/>
      <c r="DB176" s="13"/>
      <c r="DC176" s="51" t="s">
        <v>158</v>
      </c>
      <c r="DD176" s="21"/>
      <c r="DE176" s="22"/>
      <c r="DF176" s="21"/>
      <c r="DG176" s="22"/>
      <c r="DH176" s="52">
        <f>CR176</f>
        <v>0</v>
      </c>
      <c r="DI176" s="52">
        <f>CS176</f>
        <v>0</v>
      </c>
      <c r="DJ176" s="354"/>
      <c r="DK176" s="354"/>
      <c r="DN176" s="13"/>
      <c r="DO176" s="13"/>
      <c r="DP176" s="16">
        <f t="shared" si="217"/>
        <v>0</v>
      </c>
      <c r="DQ176" s="16">
        <f t="shared" si="218"/>
        <v>0</v>
      </c>
      <c r="DR176" s="13"/>
      <c r="DS176" s="51" t="s">
        <v>158</v>
      </c>
      <c r="DT176" s="21"/>
      <c r="DU176" s="22"/>
      <c r="DV176" s="21"/>
      <c r="DW176" s="22"/>
      <c r="DX176" s="52">
        <f>DH176</f>
        <v>0</v>
      </c>
      <c r="DY176" s="52">
        <f>DI176</f>
        <v>0</v>
      </c>
      <c r="DZ176" s="354"/>
      <c r="EA176" s="354"/>
      <c r="ED176" s="13"/>
      <c r="EE176" s="13"/>
      <c r="EF176" s="16">
        <f t="shared" si="201"/>
        <v>0</v>
      </c>
      <c r="EG176" s="16">
        <f t="shared" si="202"/>
        <v>0</v>
      </c>
      <c r="EH176" s="13"/>
    </row>
    <row r="177" spans="1:138" collapsed="1" x14ac:dyDescent="0.15">
      <c r="A177" s="3" t="s">
        <v>321</v>
      </c>
      <c r="B177" s="43"/>
      <c r="C177" s="18">
        <f>SUM(C161:C176)</f>
        <v>-404691</v>
      </c>
      <c r="D177" s="18">
        <f>SUM(D161:D176)</f>
        <v>-590395</v>
      </c>
      <c r="E177" s="18">
        <f>SUM(E161:E176)</f>
        <v>-506</v>
      </c>
      <c r="F177" s="17"/>
      <c r="G177" s="18">
        <f>SUM(G161:G176)</f>
        <v>-17929</v>
      </c>
      <c r="H177" s="17"/>
      <c r="I177" s="18">
        <f t="shared" si="203"/>
        <v>-1013521</v>
      </c>
      <c r="J177" s="16"/>
      <c r="K177" s="43"/>
      <c r="L177" s="18">
        <f>((1-(L$7/$C$7))*$C177*0.25)+($M$130*$C177)</f>
        <v>-23191.907307692305</v>
      </c>
      <c r="M177" s="18">
        <f>((1-(M$7/$C$7))*$C177*0.25)+(M130*$C177)</f>
        <v>-25526.663076923076</v>
      </c>
      <c r="N177" s="18">
        <f>((1-(N$7/$D$7))*$D177*0.25)+(M130*$D177)</f>
        <v>-33834.174999999974</v>
      </c>
      <c r="O177" s="18">
        <f>((1-(O$7/$D$7))*$D177*0.25)+(M130*$D177)</f>
        <v>-37240.299999999996</v>
      </c>
      <c r="P177" s="18">
        <f>((1-(P$7/$E$7))*$E177*0.25)+(M130*$E177)</f>
        <v>-36.672836538461524</v>
      </c>
      <c r="Q177" s="18">
        <f>((1-(Q$7/$E$7))*$E177*0.25)+(M130*$E177)</f>
        <v>-39.409615384615378</v>
      </c>
      <c r="R177" s="17"/>
      <c r="S177" s="17"/>
      <c r="T177" s="18">
        <f>SUM(T161:T176)</f>
        <v>-17929</v>
      </c>
      <c r="U177" s="18">
        <f>SUM(U161:U176)</f>
        <v>-17928</v>
      </c>
      <c r="V177" s="17"/>
      <c r="W177" s="17"/>
      <c r="X177" s="18">
        <f>SUM(L177,N177,P177,T177)</f>
        <v>-74991.755144230745</v>
      </c>
      <c r="Y177" s="18">
        <f>SUM(M177,O177,Q177,U177)</f>
        <v>-80734.37269230769</v>
      </c>
      <c r="Z177" s="16"/>
      <c r="AA177" s="43"/>
      <c r="AB177" s="18">
        <f>((1-(AB$7/$C$7))*$C177*0.25)+($M$130*$C177)</f>
        <v>-31441.377692307702</v>
      </c>
      <c r="AC177" s="18">
        <f>((1-(AC$7/$C$7))*$C177*0.25)+(AC130*$C177)</f>
        <v>-33464.832692307682</v>
      </c>
      <c r="AD177" s="18">
        <f>((1-(AD$7/$D$7))*$D177*0.25)+(AC130*$D177)</f>
        <v>-45869.149999999994</v>
      </c>
      <c r="AE177" s="18">
        <f>((1-(AE$7/$D$7))*$D177*0.25)+(AC130*$D177)</f>
        <v>-48821.125</v>
      </c>
      <c r="AF177" s="18">
        <f>((1-(AF$7/$E$7))*$E177*0.25)+(AC130*$E177)</f>
        <v>-46.342788461538461</v>
      </c>
      <c r="AG177" s="18">
        <f>((1-(AG$7/$E$7))*$E177*0.25)+(AC130*$E177)</f>
        <v>-48.714663461538464</v>
      </c>
      <c r="AH177" s="17"/>
      <c r="AI177" s="17"/>
      <c r="AJ177" s="18">
        <f>SUM(AJ161:AJ176)</f>
        <v>-17929</v>
      </c>
      <c r="AK177" s="18">
        <v>-17929</v>
      </c>
      <c r="AL177" s="17"/>
      <c r="AM177" s="17"/>
      <c r="AN177" s="18">
        <f t="shared" si="204"/>
        <v>-95285.870480769227</v>
      </c>
      <c r="AO177" s="18">
        <f t="shared" si="205"/>
        <v>-100263.67235576922</v>
      </c>
      <c r="AP177" s="16"/>
      <c r="AQ177" s="43"/>
      <c r="AR177" s="18">
        <f>((1-(AR$7/$C$7))*$C177*0.25)+($M$130*$C177)</f>
        <v>-23191.907307692305</v>
      </c>
      <c r="AS177" s="18">
        <f>((1-(AS$7/$C$7))*$C177*0.25)+(AS130*$C177)</f>
        <v>-25526.663076923076</v>
      </c>
      <c r="AT177" s="18">
        <f>((1-(AT$7/$D$7))*$D177*0.25)+(AS130*$D177)</f>
        <v>-33834.174999999974</v>
      </c>
      <c r="AU177" s="18">
        <f>((1-(AU$7/$D$7))*$D177*0.25)+(AS130*$D177)</f>
        <v>-37240.299999999996</v>
      </c>
      <c r="AV177" s="22">
        <f>SUM(AV161:AV176)</f>
        <v>-506</v>
      </c>
      <c r="AW177" s="22">
        <f>AV177</f>
        <v>-506</v>
      </c>
      <c r="AX177" s="17"/>
      <c r="AY177" s="17"/>
      <c r="AZ177" s="18">
        <f t="shared" si="194"/>
        <v>-17929</v>
      </c>
      <c r="BA177" s="18">
        <f t="shared" si="195"/>
        <v>-17929</v>
      </c>
      <c r="BB177" s="17"/>
      <c r="BC177" s="17"/>
      <c r="BD177" s="18">
        <f t="shared" si="207"/>
        <v>-75461.082307692282</v>
      </c>
      <c r="BE177" s="18">
        <f t="shared" si="208"/>
        <v>-81201.963076923072</v>
      </c>
      <c r="BF177" s="16"/>
      <c r="BG177" s="43"/>
      <c r="BH177" s="18">
        <f>((1-(BH$7/$C$7))*$C177*0.25)+($M$130*$C177)</f>
        <v>-31441.377692307702</v>
      </c>
      <c r="BI177" s="18">
        <f>((1-(BI$7/$C$7))*$C177*0.25)+(BI130*$C177)</f>
        <v>-33464.832692307682</v>
      </c>
      <c r="BJ177" s="18">
        <f>((1-(BJ$7/$D$7))*$D177*0.25)+(BI130*$D177)</f>
        <v>-45869.149999999994</v>
      </c>
      <c r="BK177" s="18">
        <f>((1-(BK$7/$D$7))*$D177*0.25)+(BI130*$D177)</f>
        <v>-48821.125</v>
      </c>
      <c r="BL177" s="22">
        <f>SUM(BL161:BL176)</f>
        <v>-506</v>
      </c>
      <c r="BM177" s="22">
        <f>BL177</f>
        <v>-506</v>
      </c>
      <c r="BN177" s="17"/>
      <c r="BO177" s="17"/>
      <c r="BP177" s="18">
        <f>SUM(BP161:BP176)</f>
        <v>-17929</v>
      </c>
      <c r="BQ177" s="18">
        <v>-17929</v>
      </c>
      <c r="BR177" s="17"/>
      <c r="BS177" s="17"/>
      <c r="BT177" s="18">
        <f t="shared" si="211"/>
        <v>-95745.527692307689</v>
      </c>
      <c r="BU177" s="18">
        <f t="shared" si="212"/>
        <v>-100720.95769230768</v>
      </c>
      <c r="BV177" s="16"/>
      <c r="BX177" s="22">
        <f>(1-(BX$7/$C$7))*0.25*$C177+(BY130*$C177)</f>
        <v>6272.7104999999974</v>
      </c>
      <c r="BY177" s="22">
        <f>(1-(BY$7/$C$7))*0.25*$C177+(BY130*$C177)</f>
        <v>3237.5279999999948</v>
      </c>
      <c r="BZ177" s="22">
        <f>((1-(BZ$7/$D$7))*$D177*0.25)+(BY130*$D177)</f>
        <v>10942.176562500033</v>
      </c>
      <c r="CA177" s="22">
        <f>((1-(CA$7/$D$7))*$D177*0.25)+(BY130*$D177)</f>
        <v>6471.6374999999971</v>
      </c>
      <c r="CB177" s="22">
        <f>SUM(CB161:CB176)</f>
        <v>-506</v>
      </c>
      <c r="CC177" s="22">
        <f>CB177</f>
        <v>-506</v>
      </c>
      <c r="CD177" s="13"/>
      <c r="CE177" s="13"/>
      <c r="CF177" s="18">
        <f>SUM(CF161:CF176)</f>
        <v>-17929</v>
      </c>
      <c r="CG177" s="18">
        <f>SUM(CG161:CG176)</f>
        <v>-17928</v>
      </c>
      <c r="CH177" s="13"/>
      <c r="CI177" s="13"/>
      <c r="CJ177" s="18">
        <f t="shared" si="215"/>
        <v>-1220.1129374999691</v>
      </c>
      <c r="CK177" s="18">
        <f t="shared" si="216"/>
        <v>-8724.8345000000081</v>
      </c>
      <c r="CL177" s="13"/>
      <c r="CN177" s="22">
        <f>(1-(CN$7/$C$7))*0.25*$C177+(CO130*$C177)</f>
        <v>-4451.6010000000115</v>
      </c>
      <c r="CO177" s="22">
        <f>(1-(CO$7/$C$7))*0.25*$C177+(CO130*$C177)</f>
        <v>-7082.0924999999916</v>
      </c>
      <c r="CP177" s="22">
        <f>((1-(CP$7/$D$7))*$D177*0.25)+(CO130*$D177)</f>
        <v>-4853.7281250000087</v>
      </c>
      <c r="CQ177" s="22">
        <f>((1-(CQ$7/$D$7))*$D177*0.25)+(CO130*$D177)</f>
        <v>-8728.1953124999927</v>
      </c>
      <c r="CR177" s="22">
        <f>SUM(CR161:CR176)</f>
        <v>-506</v>
      </c>
      <c r="CS177" s="22">
        <f>CR177</f>
        <v>-506</v>
      </c>
      <c r="CT177" s="13"/>
      <c r="CU177" s="13"/>
      <c r="CV177" s="18">
        <f>SUM(CV161:CV176)</f>
        <v>-17929</v>
      </c>
      <c r="CW177" s="18">
        <f>SUM(CW161:CW176)</f>
        <v>-17928</v>
      </c>
      <c r="CX177" s="13"/>
      <c r="CY177" s="13"/>
      <c r="CZ177" s="18">
        <f>SUM(CN177,CP177,CR177,CV177)</f>
        <v>-27740.329125000018</v>
      </c>
      <c r="DA177" s="18">
        <f>SUM(CO177,CQ177,CS177,CW177)</f>
        <v>-34244.287812499984</v>
      </c>
      <c r="DB177" s="13"/>
      <c r="DD177" s="22">
        <f>(1-(DD$7/$C$7))*0.25*$C177+(DE130*$C177)</f>
        <v>-13961.839500000006</v>
      </c>
      <c r="DE177" s="22">
        <f>(1-(DE$7/$C$7))*0.25*$C177+(DE130*$C177)</f>
        <v>-16997.022000000008</v>
      </c>
      <c r="DF177" s="22">
        <f>((1-(DF$7/$D$7))*$D177*0.25)+(DE130*$D177)</f>
        <v>-18577.573437499967</v>
      </c>
      <c r="DG177" s="22">
        <f>((1-(DG$7/$D$7))*$D177*0.25)+(DE130*$D177)</f>
        <v>-23048.112500000003</v>
      </c>
      <c r="DH177" s="22">
        <f>SUM(DH161:DH176)</f>
        <v>-506</v>
      </c>
      <c r="DI177" s="22">
        <f>DH177</f>
        <v>-506</v>
      </c>
      <c r="DJ177" s="355"/>
      <c r="DK177" s="355"/>
      <c r="DL177" s="18">
        <f>SUM(DL161:DL176)</f>
        <v>-17929</v>
      </c>
      <c r="DM177" s="18">
        <f>SUM(DM161:DM176)</f>
        <v>-17928</v>
      </c>
      <c r="DN177" s="13"/>
      <c r="DO177" s="13"/>
      <c r="DP177" s="16">
        <f t="shared" si="217"/>
        <v>-50974.412937499976</v>
      </c>
      <c r="DQ177" s="16">
        <f t="shared" si="218"/>
        <v>-58479.134500000015</v>
      </c>
      <c r="DR177" s="13"/>
      <c r="DT177" s="22">
        <f>(1-(DT$7/$C$7))*0.25*$C177+(DU130*$C177)</f>
        <v>-24686.151000000013</v>
      </c>
      <c r="DU177" s="22">
        <f>(1-(DU$7/$C$7))*0.25*$C177+(DU130*$C177)</f>
        <v>-27316.642499999994</v>
      </c>
      <c r="DV177" s="22">
        <f>((1-(DV$7/$D$7))*$D177*0.25)+(DU130*$D177)</f>
        <v>-34373.478125000009</v>
      </c>
      <c r="DW177" s="22">
        <f>((1-(DW$7/$D$7))*$D177*0.25)+(DU130*$D177)</f>
        <v>-38247.945312499993</v>
      </c>
      <c r="DX177" s="22">
        <f>SUM(DX161:DX176)</f>
        <v>-506</v>
      </c>
      <c r="DY177" s="22">
        <f>DX177</f>
        <v>-506</v>
      </c>
      <c r="DZ177" s="355"/>
      <c r="EA177" s="355"/>
      <c r="EB177" s="18">
        <f>SUM(EB161:EB176)</f>
        <v>-17929</v>
      </c>
      <c r="EC177" s="18">
        <f>SUM(EC161:EC176)</f>
        <v>-17928</v>
      </c>
      <c r="ED177" s="13"/>
      <c r="EE177" s="13"/>
      <c r="EF177" s="16">
        <f t="shared" si="201"/>
        <v>-77494.629125000021</v>
      </c>
      <c r="EG177" s="16">
        <f t="shared" si="202"/>
        <v>-83998.587812499987</v>
      </c>
      <c r="EH177" s="13"/>
    </row>
    <row r="178" spans="1:138" s="49" customFormat="1" ht="14" hidden="1" customHeight="1" outlineLevel="1" x14ac:dyDescent="0.15">
      <c r="A178" s="49" t="s">
        <v>323</v>
      </c>
      <c r="B178" s="49" t="s">
        <v>30</v>
      </c>
      <c r="C178" s="50">
        <v>-2470</v>
      </c>
      <c r="D178" s="50"/>
      <c r="E178" s="50"/>
      <c r="F178" s="26"/>
      <c r="G178" s="50">
        <v>-6785</v>
      </c>
      <c r="H178" s="26"/>
      <c r="I178" s="18">
        <f t="shared" si="203"/>
        <v>-9255</v>
      </c>
      <c r="J178" s="25"/>
      <c r="K178" s="49" t="s">
        <v>30</v>
      </c>
      <c r="L178" s="50">
        <v>-2470</v>
      </c>
      <c r="M178" s="50"/>
      <c r="N178" s="50"/>
      <c r="O178" s="50"/>
      <c r="P178" s="50"/>
      <c r="Q178" s="50"/>
      <c r="R178" s="26"/>
      <c r="S178" s="26"/>
      <c r="T178" s="50">
        <v>-6785</v>
      </c>
      <c r="U178" s="50">
        <v>-6784</v>
      </c>
      <c r="V178" s="26"/>
      <c r="W178" s="26"/>
      <c r="X178" s="50">
        <v>-6785</v>
      </c>
      <c r="Y178" s="50">
        <v>-6784</v>
      </c>
      <c r="Z178" s="25"/>
      <c r="AA178" s="49" t="s">
        <v>30</v>
      </c>
      <c r="AB178" s="50">
        <v>-2470</v>
      </c>
      <c r="AC178" s="50"/>
      <c r="AD178" s="50"/>
      <c r="AE178" s="50"/>
      <c r="AF178" s="50"/>
      <c r="AG178" s="50"/>
      <c r="AH178" s="26"/>
      <c r="AI178" s="26"/>
      <c r="AJ178" s="50">
        <v>-6785</v>
      </c>
      <c r="AK178" s="50">
        <v>-6785</v>
      </c>
      <c r="AL178" s="26"/>
      <c r="AM178" s="26"/>
      <c r="AN178" s="18">
        <f t="shared" si="204"/>
        <v>-9255</v>
      </c>
      <c r="AO178" s="18">
        <f t="shared" si="205"/>
        <v>-6785</v>
      </c>
      <c r="AP178" s="25"/>
      <c r="AR178" s="50">
        <v>-2470</v>
      </c>
      <c r="AS178" s="50"/>
      <c r="AT178" s="50"/>
      <c r="AU178" s="50"/>
      <c r="AV178" s="50">
        <f t="shared" si="193"/>
        <v>0</v>
      </c>
      <c r="AW178" s="50">
        <f t="shared" si="206"/>
        <v>0</v>
      </c>
      <c r="AX178" s="26"/>
      <c r="AY178" s="26"/>
      <c r="AZ178" s="50">
        <f t="shared" si="194"/>
        <v>-6785</v>
      </c>
      <c r="BA178" s="50">
        <f t="shared" si="195"/>
        <v>-6785</v>
      </c>
      <c r="BB178" s="26"/>
      <c r="BC178" s="26"/>
      <c r="BD178" s="18">
        <f t="shared" si="207"/>
        <v>-9255</v>
      </c>
      <c r="BE178" s="18">
        <f t="shared" si="208"/>
        <v>-6785</v>
      </c>
      <c r="BF178" s="25"/>
      <c r="BG178" s="49" t="s">
        <v>30</v>
      </c>
      <c r="BH178" s="50">
        <v>-2470</v>
      </c>
      <c r="BI178" s="50"/>
      <c r="BJ178" s="50"/>
      <c r="BK178" s="50"/>
      <c r="BL178" s="50"/>
      <c r="BM178" s="50"/>
      <c r="BN178" s="26"/>
      <c r="BO178" s="26"/>
      <c r="BP178" s="50">
        <v>-6785</v>
      </c>
      <c r="BQ178" s="50">
        <v>-6785</v>
      </c>
      <c r="BR178" s="26"/>
      <c r="BS178" s="26"/>
      <c r="BT178" s="18">
        <f t="shared" si="211"/>
        <v>-9255</v>
      </c>
      <c r="BU178" s="18">
        <f t="shared" si="212"/>
        <v>-6785</v>
      </c>
      <c r="BV178" s="25"/>
      <c r="BW178" s="49" t="s">
        <v>30</v>
      </c>
      <c r="BX178" s="331">
        <v>-2470</v>
      </c>
      <c r="BY178" s="331"/>
      <c r="BZ178" s="332"/>
      <c r="CA178" s="331"/>
      <c r="CB178" s="50">
        <f t="shared" ref="CB178:CB211" si="219">BL178</f>
        <v>0</v>
      </c>
      <c r="CC178" s="50">
        <f t="shared" ref="CC178:CC211" si="220">BM178</f>
        <v>0</v>
      </c>
      <c r="CD178" s="323"/>
      <c r="CE178" s="323"/>
      <c r="CF178" s="50">
        <v>-6785</v>
      </c>
      <c r="CG178" s="50">
        <v>-6784</v>
      </c>
      <c r="CH178" s="323"/>
      <c r="CI178" s="323"/>
      <c r="CJ178" s="18">
        <f t="shared" si="215"/>
        <v>-9255</v>
      </c>
      <c r="CK178" s="18">
        <f t="shared" si="216"/>
        <v>-6784</v>
      </c>
      <c r="CL178" s="323"/>
      <c r="CM178" s="49" t="s">
        <v>30</v>
      </c>
      <c r="CN178" s="331">
        <v>-2470</v>
      </c>
      <c r="CO178" s="331"/>
      <c r="CP178" s="332"/>
      <c r="CQ178" s="331"/>
      <c r="CR178" s="50">
        <f>CB178</f>
        <v>0</v>
      </c>
      <c r="CS178" s="50">
        <f>CC178</f>
        <v>0</v>
      </c>
      <c r="CT178" s="323"/>
      <c r="CU178" s="323"/>
      <c r="CV178" s="50">
        <v>-6785</v>
      </c>
      <c r="CW178" s="50">
        <v>-6784</v>
      </c>
      <c r="CX178" s="323"/>
      <c r="CY178" s="323"/>
      <c r="CZ178" s="50">
        <v>-6785</v>
      </c>
      <c r="DA178" s="50">
        <v>-6784</v>
      </c>
      <c r="DB178" s="323"/>
      <c r="DC178" s="49" t="s">
        <v>30</v>
      </c>
      <c r="DD178" s="331">
        <v>-2470</v>
      </c>
      <c r="DE178" s="331"/>
      <c r="DF178" s="332"/>
      <c r="DG178" s="331"/>
      <c r="DH178" s="50">
        <f>CR178</f>
        <v>0</v>
      </c>
      <c r="DI178" s="50">
        <f>CS178</f>
        <v>0</v>
      </c>
      <c r="DJ178" s="356"/>
      <c r="DK178" s="356"/>
      <c r="DL178" s="50">
        <v>-6785</v>
      </c>
      <c r="DM178" s="50">
        <v>-6784</v>
      </c>
      <c r="DN178" s="323"/>
      <c r="DO178" s="323"/>
      <c r="DP178" s="16">
        <f t="shared" si="217"/>
        <v>-9255</v>
      </c>
      <c r="DQ178" s="16">
        <f t="shared" si="218"/>
        <v>-6784</v>
      </c>
      <c r="DR178" s="323"/>
      <c r="DS178" s="49" t="s">
        <v>30</v>
      </c>
      <c r="DT178" s="331">
        <v>-2470</v>
      </c>
      <c r="DU178" s="331"/>
      <c r="DV178" s="332"/>
      <c r="DW178" s="331"/>
      <c r="DX178" s="50">
        <f>DH178</f>
        <v>0</v>
      </c>
      <c r="DY178" s="50">
        <f>DI178</f>
        <v>0</v>
      </c>
      <c r="DZ178" s="356"/>
      <c r="EA178" s="356"/>
      <c r="EB178" s="50">
        <v>-6785</v>
      </c>
      <c r="EC178" s="50">
        <v>-6784</v>
      </c>
      <c r="ED178" s="323"/>
      <c r="EE178" s="323"/>
      <c r="EF178" s="16">
        <f t="shared" si="201"/>
        <v>-9255</v>
      </c>
      <c r="EG178" s="16">
        <f t="shared" si="202"/>
        <v>-6784</v>
      </c>
      <c r="EH178" s="323"/>
    </row>
    <row r="179" spans="1:138" s="49" customFormat="1" ht="14" hidden="1" customHeight="1" outlineLevel="1" x14ac:dyDescent="0.15">
      <c r="B179" s="49" t="s">
        <v>6</v>
      </c>
      <c r="C179" s="50">
        <v>-140161</v>
      </c>
      <c r="D179" s="50"/>
      <c r="E179" s="50"/>
      <c r="F179" s="26"/>
      <c r="G179" s="50"/>
      <c r="H179" s="26"/>
      <c r="I179" s="18">
        <f t="shared" si="203"/>
        <v>-140161</v>
      </c>
      <c r="J179" s="25"/>
      <c r="K179" s="49" t="s">
        <v>6</v>
      </c>
      <c r="L179" s="50">
        <v>-140161</v>
      </c>
      <c r="M179" s="50"/>
      <c r="N179" s="50"/>
      <c r="O179" s="50"/>
      <c r="P179" s="50"/>
      <c r="Q179" s="50"/>
      <c r="R179" s="26"/>
      <c r="S179" s="26"/>
      <c r="T179" s="50"/>
      <c r="U179" s="50"/>
      <c r="V179" s="26"/>
      <c r="W179" s="26"/>
      <c r="X179" s="50"/>
      <c r="Y179" s="50"/>
      <c r="Z179" s="25"/>
      <c r="AA179" s="49" t="s">
        <v>6</v>
      </c>
      <c r="AB179" s="50">
        <v>-140161</v>
      </c>
      <c r="AC179" s="50"/>
      <c r="AD179" s="50"/>
      <c r="AE179" s="50"/>
      <c r="AF179" s="50"/>
      <c r="AG179" s="50"/>
      <c r="AH179" s="26"/>
      <c r="AI179" s="26"/>
      <c r="AJ179" s="50"/>
      <c r="AK179" s="50"/>
      <c r="AL179" s="26"/>
      <c r="AM179" s="26"/>
      <c r="AN179" s="18">
        <f t="shared" si="204"/>
        <v>-140161</v>
      </c>
      <c r="AO179" s="18">
        <f t="shared" si="205"/>
        <v>0</v>
      </c>
      <c r="AP179" s="25"/>
      <c r="AR179" s="50">
        <v>-140161</v>
      </c>
      <c r="AS179" s="50"/>
      <c r="AT179" s="50"/>
      <c r="AU179" s="50"/>
      <c r="AV179" s="50">
        <f t="shared" si="193"/>
        <v>0</v>
      </c>
      <c r="AW179" s="50">
        <f t="shared" si="206"/>
        <v>0</v>
      </c>
      <c r="AX179" s="26"/>
      <c r="AY179" s="26"/>
      <c r="AZ179" s="50">
        <f t="shared" si="194"/>
        <v>0</v>
      </c>
      <c r="BA179" s="50">
        <f t="shared" si="195"/>
        <v>0</v>
      </c>
      <c r="BB179" s="26"/>
      <c r="BC179" s="26"/>
      <c r="BD179" s="18">
        <f t="shared" si="207"/>
        <v>-140161</v>
      </c>
      <c r="BE179" s="18">
        <f t="shared" si="208"/>
        <v>0</v>
      </c>
      <c r="BF179" s="25"/>
      <c r="BG179" s="49" t="s">
        <v>6</v>
      </c>
      <c r="BH179" s="50">
        <v>-140161</v>
      </c>
      <c r="BI179" s="50"/>
      <c r="BJ179" s="50"/>
      <c r="BK179" s="50"/>
      <c r="BL179" s="50"/>
      <c r="BM179" s="50"/>
      <c r="BN179" s="26"/>
      <c r="BO179" s="26"/>
      <c r="BP179" s="50"/>
      <c r="BQ179" s="50"/>
      <c r="BR179" s="26"/>
      <c r="BS179" s="26"/>
      <c r="BT179" s="18">
        <f t="shared" si="211"/>
        <v>-140161</v>
      </c>
      <c r="BU179" s="18">
        <f t="shared" si="212"/>
        <v>0</v>
      </c>
      <c r="BV179" s="25"/>
      <c r="BW179" s="49" t="s">
        <v>6</v>
      </c>
      <c r="BX179" s="331">
        <v>-140161</v>
      </c>
      <c r="BY179" s="331"/>
      <c r="BZ179" s="332"/>
      <c r="CA179" s="331"/>
      <c r="CB179" s="50">
        <f t="shared" si="219"/>
        <v>0</v>
      </c>
      <c r="CC179" s="50">
        <f t="shared" si="220"/>
        <v>0</v>
      </c>
      <c r="CD179" s="323"/>
      <c r="CE179" s="323"/>
      <c r="CH179" s="323"/>
      <c r="CI179" s="323"/>
      <c r="CJ179" s="18">
        <f t="shared" si="215"/>
        <v>-140161</v>
      </c>
      <c r="CK179" s="18">
        <f t="shared" si="216"/>
        <v>0</v>
      </c>
      <c r="CL179" s="323"/>
      <c r="CM179" s="49" t="s">
        <v>6</v>
      </c>
      <c r="CN179" s="331">
        <v>-140161</v>
      </c>
      <c r="CO179" s="331"/>
      <c r="CP179" s="332"/>
      <c r="CQ179" s="331"/>
      <c r="CR179" s="50">
        <f>CB179</f>
        <v>0</v>
      </c>
      <c r="CS179" s="50">
        <f>CC179</f>
        <v>0</v>
      </c>
      <c r="CT179" s="323"/>
      <c r="CU179" s="323"/>
      <c r="CX179" s="323"/>
      <c r="CY179" s="323"/>
      <c r="DB179" s="323"/>
      <c r="DC179" s="49" t="s">
        <v>6</v>
      </c>
      <c r="DD179" s="331">
        <v>-140161</v>
      </c>
      <c r="DE179" s="331"/>
      <c r="DF179" s="332"/>
      <c r="DG179" s="331"/>
      <c r="DH179" s="50">
        <f>CR179</f>
        <v>0</v>
      </c>
      <c r="DI179" s="50">
        <f>CS179</f>
        <v>0</v>
      </c>
      <c r="DJ179" s="356"/>
      <c r="DK179" s="356"/>
      <c r="DN179" s="323"/>
      <c r="DO179" s="323"/>
      <c r="DP179" s="16">
        <f t="shared" si="217"/>
        <v>-140161</v>
      </c>
      <c r="DQ179" s="16">
        <f t="shared" si="218"/>
        <v>0</v>
      </c>
      <c r="DR179" s="323"/>
      <c r="DS179" s="49" t="s">
        <v>6</v>
      </c>
      <c r="DT179" s="331">
        <v>-140161</v>
      </c>
      <c r="DU179" s="331"/>
      <c r="DV179" s="332"/>
      <c r="DW179" s="331"/>
      <c r="DX179" s="50">
        <f>DH179</f>
        <v>0</v>
      </c>
      <c r="DY179" s="50">
        <f>DI179</f>
        <v>0</v>
      </c>
      <c r="DZ179" s="356"/>
      <c r="EA179" s="356"/>
      <c r="ED179" s="323"/>
      <c r="EE179" s="323"/>
      <c r="EF179" s="16">
        <f t="shared" si="201"/>
        <v>-140161</v>
      </c>
      <c r="EG179" s="16">
        <f t="shared" si="202"/>
        <v>0</v>
      </c>
      <c r="EH179" s="323"/>
    </row>
    <row r="180" spans="1:138" s="49" customFormat="1" ht="14" hidden="1" customHeight="1" outlineLevel="1" x14ac:dyDescent="0.15">
      <c r="B180" s="49" t="s">
        <v>68</v>
      </c>
      <c r="C180" s="50"/>
      <c r="D180" s="50"/>
      <c r="E180" s="50">
        <v>-26063</v>
      </c>
      <c r="F180" s="26"/>
      <c r="G180" s="50"/>
      <c r="H180" s="26"/>
      <c r="I180" s="18">
        <f t="shared" si="203"/>
        <v>-26063</v>
      </c>
      <c r="J180" s="25"/>
      <c r="K180" s="49" t="s">
        <v>68</v>
      </c>
      <c r="L180" s="50"/>
      <c r="M180" s="50"/>
      <c r="N180" s="50"/>
      <c r="O180" s="50"/>
      <c r="P180" s="50">
        <v>-26063</v>
      </c>
      <c r="Q180" s="50"/>
      <c r="R180" s="26"/>
      <c r="S180" s="26"/>
      <c r="T180" s="50"/>
      <c r="U180" s="50"/>
      <c r="V180" s="26"/>
      <c r="W180" s="26"/>
      <c r="X180" s="50"/>
      <c r="Y180" s="50"/>
      <c r="Z180" s="25"/>
      <c r="AA180" s="49" t="s">
        <v>68</v>
      </c>
      <c r="AB180" s="50"/>
      <c r="AC180" s="50"/>
      <c r="AD180" s="50"/>
      <c r="AE180" s="50"/>
      <c r="AF180" s="50">
        <v>-26063</v>
      </c>
      <c r="AG180" s="50"/>
      <c r="AH180" s="26"/>
      <c r="AI180" s="26"/>
      <c r="AJ180" s="50"/>
      <c r="AK180" s="50"/>
      <c r="AL180" s="26"/>
      <c r="AM180" s="26"/>
      <c r="AN180" s="18">
        <f t="shared" si="204"/>
        <v>-26063</v>
      </c>
      <c r="AO180" s="18">
        <f t="shared" si="205"/>
        <v>0</v>
      </c>
      <c r="AP180" s="25"/>
      <c r="AR180" s="50"/>
      <c r="AS180" s="50"/>
      <c r="AT180" s="50"/>
      <c r="AU180" s="50"/>
      <c r="AV180" s="50">
        <f t="shared" si="193"/>
        <v>-26063</v>
      </c>
      <c r="AW180" s="50">
        <f t="shared" si="206"/>
        <v>0</v>
      </c>
      <c r="AX180" s="26"/>
      <c r="AY180" s="26"/>
      <c r="AZ180" s="50">
        <f t="shared" si="194"/>
        <v>0</v>
      </c>
      <c r="BA180" s="50">
        <f t="shared" si="195"/>
        <v>0</v>
      </c>
      <c r="BB180" s="26"/>
      <c r="BC180" s="26"/>
      <c r="BD180" s="18">
        <f t="shared" si="207"/>
        <v>-26063</v>
      </c>
      <c r="BE180" s="18">
        <f t="shared" si="208"/>
        <v>0</v>
      </c>
      <c r="BF180" s="25"/>
      <c r="BG180" s="49" t="s">
        <v>68</v>
      </c>
      <c r="BH180" s="50"/>
      <c r="BI180" s="50"/>
      <c r="BJ180" s="50"/>
      <c r="BK180" s="50"/>
      <c r="BL180" s="50">
        <v>-26063</v>
      </c>
      <c r="BM180" s="50"/>
      <c r="BN180" s="26"/>
      <c r="BO180" s="26"/>
      <c r="BP180" s="50"/>
      <c r="BQ180" s="50"/>
      <c r="BR180" s="26"/>
      <c r="BS180" s="26"/>
      <c r="BT180" s="18">
        <f t="shared" si="211"/>
        <v>-26063</v>
      </c>
      <c r="BU180" s="18">
        <f t="shared" si="212"/>
        <v>0</v>
      </c>
      <c r="BV180" s="25"/>
      <c r="BW180" s="49" t="s">
        <v>68</v>
      </c>
      <c r="BX180" s="332"/>
      <c r="BY180" s="331"/>
      <c r="BZ180" s="332"/>
      <c r="CA180" s="331"/>
      <c r="CB180" s="50">
        <f t="shared" si="219"/>
        <v>-26063</v>
      </c>
      <c r="CC180" s="50">
        <f t="shared" si="220"/>
        <v>0</v>
      </c>
      <c r="CD180" s="323"/>
      <c r="CE180" s="323"/>
      <c r="CH180" s="323"/>
      <c r="CI180" s="323"/>
      <c r="CJ180" s="18">
        <f t="shared" si="215"/>
        <v>-26063</v>
      </c>
      <c r="CK180" s="18">
        <f t="shared" si="216"/>
        <v>0</v>
      </c>
      <c r="CL180" s="323"/>
      <c r="CM180" s="49" t="s">
        <v>68</v>
      </c>
      <c r="CN180" s="332"/>
      <c r="CO180" s="331"/>
      <c r="CP180" s="332"/>
      <c r="CQ180" s="331"/>
      <c r="CR180" s="50">
        <f>CB180</f>
        <v>-26063</v>
      </c>
      <c r="CS180" s="50">
        <f>CC180</f>
        <v>0</v>
      </c>
      <c r="CT180" s="323"/>
      <c r="CU180" s="323"/>
      <c r="CX180" s="323"/>
      <c r="CY180" s="323"/>
      <c r="DB180" s="323"/>
      <c r="DC180" s="49" t="s">
        <v>68</v>
      </c>
      <c r="DD180" s="332"/>
      <c r="DE180" s="331"/>
      <c r="DF180" s="332"/>
      <c r="DG180" s="331"/>
      <c r="DH180" s="50">
        <f>CR180</f>
        <v>-26063</v>
      </c>
      <c r="DI180" s="50">
        <f>CS180</f>
        <v>0</v>
      </c>
      <c r="DJ180" s="356"/>
      <c r="DK180" s="356"/>
      <c r="DN180" s="323"/>
      <c r="DO180" s="323"/>
      <c r="DP180" s="16">
        <f t="shared" si="217"/>
        <v>-26063</v>
      </c>
      <c r="DQ180" s="16">
        <f t="shared" si="218"/>
        <v>0</v>
      </c>
      <c r="DR180" s="323"/>
      <c r="DS180" s="49" t="s">
        <v>68</v>
      </c>
      <c r="DT180" s="332"/>
      <c r="DU180" s="331"/>
      <c r="DV180" s="332"/>
      <c r="DW180" s="331"/>
      <c r="DX180" s="50">
        <f>DH180</f>
        <v>-26063</v>
      </c>
      <c r="DY180" s="50">
        <f>DI180</f>
        <v>0</v>
      </c>
      <c r="DZ180" s="356"/>
      <c r="EA180" s="356"/>
      <c r="ED180" s="323"/>
      <c r="EE180" s="323"/>
      <c r="EF180" s="16">
        <f t="shared" si="201"/>
        <v>-26063</v>
      </c>
      <c r="EG180" s="16">
        <f t="shared" si="202"/>
        <v>0</v>
      </c>
      <c r="EH180" s="323"/>
    </row>
    <row r="181" spans="1:138" s="49" customFormat="1" ht="14" hidden="1" customHeight="1" outlineLevel="1" x14ac:dyDescent="0.15">
      <c r="B181" s="49" t="s">
        <v>59</v>
      </c>
      <c r="C181" s="50"/>
      <c r="D181" s="50">
        <v>-7716</v>
      </c>
      <c r="E181" s="50"/>
      <c r="F181" s="26"/>
      <c r="G181" s="50"/>
      <c r="H181" s="26"/>
      <c r="I181" s="18">
        <f t="shared" si="203"/>
        <v>-7716</v>
      </c>
      <c r="J181" s="25"/>
      <c r="K181" s="49" t="s">
        <v>59</v>
      </c>
      <c r="L181" s="50"/>
      <c r="M181" s="50"/>
      <c r="N181" s="50">
        <v>-7716</v>
      </c>
      <c r="O181" s="50"/>
      <c r="P181" s="50"/>
      <c r="Q181" s="50"/>
      <c r="R181" s="26"/>
      <c r="S181" s="26"/>
      <c r="T181" s="50"/>
      <c r="U181" s="50"/>
      <c r="V181" s="26"/>
      <c r="W181" s="26"/>
      <c r="X181" s="50"/>
      <c r="Y181" s="50"/>
      <c r="Z181" s="25"/>
      <c r="AA181" s="49" t="s">
        <v>59</v>
      </c>
      <c r="AB181" s="50"/>
      <c r="AC181" s="50"/>
      <c r="AD181" s="50">
        <v>-7716</v>
      </c>
      <c r="AE181" s="50"/>
      <c r="AF181" s="50"/>
      <c r="AG181" s="50"/>
      <c r="AH181" s="26"/>
      <c r="AI181" s="26"/>
      <c r="AJ181" s="50"/>
      <c r="AK181" s="50"/>
      <c r="AL181" s="26"/>
      <c r="AM181" s="26"/>
      <c r="AN181" s="18">
        <f t="shared" si="204"/>
        <v>-7716</v>
      </c>
      <c r="AO181" s="18">
        <f t="shared" si="205"/>
        <v>0</v>
      </c>
      <c r="AP181" s="25"/>
      <c r="AR181" s="50"/>
      <c r="AS181" s="50"/>
      <c r="AT181" s="50">
        <v>-7716</v>
      </c>
      <c r="AU181" s="50"/>
      <c r="AV181" s="50">
        <f t="shared" si="193"/>
        <v>0</v>
      </c>
      <c r="AW181" s="50">
        <f t="shared" si="206"/>
        <v>0</v>
      </c>
      <c r="AX181" s="26"/>
      <c r="AY181" s="26"/>
      <c r="AZ181" s="50">
        <f t="shared" si="194"/>
        <v>0</v>
      </c>
      <c r="BA181" s="50">
        <f t="shared" si="195"/>
        <v>0</v>
      </c>
      <c r="BB181" s="26"/>
      <c r="BC181" s="26"/>
      <c r="BD181" s="18">
        <f t="shared" si="207"/>
        <v>-7716</v>
      </c>
      <c r="BE181" s="18">
        <f t="shared" si="208"/>
        <v>0</v>
      </c>
      <c r="BF181" s="25"/>
      <c r="BG181" s="49" t="s">
        <v>59</v>
      </c>
      <c r="BH181" s="50"/>
      <c r="BI181" s="50"/>
      <c r="BJ181" s="50">
        <v>-7716</v>
      </c>
      <c r="BK181" s="50"/>
      <c r="BL181" s="50"/>
      <c r="BM181" s="50"/>
      <c r="BN181" s="26"/>
      <c r="BO181" s="26"/>
      <c r="BP181" s="50"/>
      <c r="BQ181" s="50"/>
      <c r="BR181" s="26"/>
      <c r="BS181" s="26"/>
      <c r="BT181" s="18">
        <f t="shared" si="211"/>
        <v>-7716</v>
      </c>
      <c r="BU181" s="18">
        <f t="shared" si="212"/>
        <v>0</v>
      </c>
      <c r="BV181" s="25"/>
      <c r="BW181" s="49" t="s">
        <v>59</v>
      </c>
      <c r="BX181" s="332"/>
      <c r="BY181" s="331"/>
      <c r="BZ181" s="331">
        <v>-7716</v>
      </c>
      <c r="CA181" s="331"/>
      <c r="CB181" s="50">
        <f t="shared" si="219"/>
        <v>0</v>
      </c>
      <c r="CC181" s="50">
        <f t="shared" si="220"/>
        <v>0</v>
      </c>
      <c r="CD181" s="323"/>
      <c r="CE181" s="323"/>
      <c r="CH181" s="323"/>
      <c r="CI181" s="323"/>
      <c r="CJ181" s="18">
        <f t="shared" si="215"/>
        <v>-7716</v>
      </c>
      <c r="CK181" s="18">
        <f t="shared" si="216"/>
        <v>0</v>
      </c>
      <c r="CL181" s="323"/>
      <c r="CM181" s="49" t="s">
        <v>59</v>
      </c>
      <c r="CN181" s="332"/>
      <c r="CO181" s="331"/>
      <c r="CP181" s="331">
        <v>-7716</v>
      </c>
      <c r="CQ181" s="331"/>
      <c r="CR181" s="50">
        <f>CB181</f>
        <v>0</v>
      </c>
      <c r="CS181" s="50">
        <f>CC181</f>
        <v>0</v>
      </c>
      <c r="CT181" s="323"/>
      <c r="CU181" s="323"/>
      <c r="CX181" s="323"/>
      <c r="CY181" s="323"/>
      <c r="DB181" s="323"/>
      <c r="DC181" s="49" t="s">
        <v>59</v>
      </c>
      <c r="DD181" s="332"/>
      <c r="DE181" s="331"/>
      <c r="DF181" s="331">
        <v>-7716</v>
      </c>
      <c r="DG181" s="331"/>
      <c r="DH181" s="50">
        <f>CR181</f>
        <v>0</v>
      </c>
      <c r="DI181" s="50">
        <f>CS181</f>
        <v>0</v>
      </c>
      <c r="DJ181" s="356"/>
      <c r="DK181" s="356"/>
      <c r="DN181" s="323"/>
      <c r="DO181" s="323"/>
      <c r="DP181" s="16">
        <f t="shared" si="217"/>
        <v>-7716</v>
      </c>
      <c r="DQ181" s="16">
        <f t="shared" si="218"/>
        <v>0</v>
      </c>
      <c r="DR181" s="323"/>
      <c r="DS181" s="49" t="s">
        <v>59</v>
      </c>
      <c r="DT181" s="332"/>
      <c r="DU181" s="331"/>
      <c r="DV181" s="331">
        <v>-7716</v>
      </c>
      <c r="DW181" s="331"/>
      <c r="DX181" s="50">
        <f>DH181</f>
        <v>0</v>
      </c>
      <c r="DY181" s="50">
        <f>DI181</f>
        <v>0</v>
      </c>
      <c r="DZ181" s="356"/>
      <c r="EA181" s="356"/>
      <c r="ED181" s="323"/>
      <c r="EE181" s="323"/>
      <c r="EF181" s="16">
        <f t="shared" si="201"/>
        <v>-7716</v>
      </c>
      <c r="EG181" s="16">
        <f t="shared" si="202"/>
        <v>0</v>
      </c>
      <c r="EH181" s="323"/>
    </row>
    <row r="182" spans="1:138" s="49" customFormat="1" ht="14" hidden="1" customHeight="1" outlineLevel="1" x14ac:dyDescent="0.15">
      <c r="B182" s="49" t="s">
        <v>280</v>
      </c>
      <c r="C182" s="50"/>
      <c r="D182" s="50"/>
      <c r="E182" s="50"/>
      <c r="F182" s="26"/>
      <c r="G182" s="50"/>
      <c r="H182" s="26"/>
      <c r="I182" s="18">
        <f t="shared" si="203"/>
        <v>0</v>
      </c>
      <c r="J182" s="25"/>
      <c r="K182" s="49" t="s">
        <v>280</v>
      </c>
      <c r="L182" s="50"/>
      <c r="M182" s="50"/>
      <c r="N182" s="50"/>
      <c r="O182" s="50"/>
      <c r="P182" s="50"/>
      <c r="Q182" s="50"/>
      <c r="R182" s="26"/>
      <c r="S182" s="26"/>
      <c r="T182" s="50"/>
      <c r="U182" s="50"/>
      <c r="V182" s="26"/>
      <c r="W182" s="26"/>
      <c r="X182" s="50"/>
      <c r="Y182" s="50"/>
      <c r="Z182" s="25"/>
      <c r="AA182" s="49" t="s">
        <v>280</v>
      </c>
      <c r="AB182" s="50"/>
      <c r="AC182" s="50"/>
      <c r="AD182" s="50"/>
      <c r="AE182" s="50"/>
      <c r="AF182" s="50"/>
      <c r="AG182" s="50"/>
      <c r="AH182" s="26"/>
      <c r="AI182" s="26"/>
      <c r="AJ182" s="50"/>
      <c r="AK182" s="50"/>
      <c r="AL182" s="26"/>
      <c r="AM182" s="26"/>
      <c r="AN182" s="18">
        <f t="shared" si="204"/>
        <v>0</v>
      </c>
      <c r="AO182" s="18">
        <f t="shared" si="205"/>
        <v>0</v>
      </c>
      <c r="AP182" s="25"/>
      <c r="AR182" s="50"/>
      <c r="AS182" s="50"/>
      <c r="AT182" s="50"/>
      <c r="AU182" s="50"/>
      <c r="AV182" s="50">
        <f t="shared" si="193"/>
        <v>0</v>
      </c>
      <c r="AW182" s="50">
        <f t="shared" si="206"/>
        <v>0</v>
      </c>
      <c r="AX182" s="26"/>
      <c r="AY182" s="26"/>
      <c r="AZ182" s="50">
        <f t="shared" si="194"/>
        <v>0</v>
      </c>
      <c r="BA182" s="50">
        <f t="shared" si="195"/>
        <v>0</v>
      </c>
      <c r="BB182" s="26"/>
      <c r="BC182" s="26"/>
      <c r="BD182" s="18">
        <f t="shared" si="207"/>
        <v>0</v>
      </c>
      <c r="BE182" s="18">
        <f t="shared" si="208"/>
        <v>0</v>
      </c>
      <c r="BF182" s="25"/>
      <c r="BG182" s="49" t="s">
        <v>280</v>
      </c>
      <c r="BH182" s="50"/>
      <c r="BI182" s="50"/>
      <c r="BJ182" s="50"/>
      <c r="BK182" s="50"/>
      <c r="BL182" s="50"/>
      <c r="BM182" s="50"/>
      <c r="BN182" s="26"/>
      <c r="BO182" s="26"/>
      <c r="BP182" s="50"/>
      <c r="BQ182" s="50"/>
      <c r="BR182" s="26"/>
      <c r="BS182" s="26"/>
      <c r="BT182" s="18">
        <f t="shared" si="211"/>
        <v>0</v>
      </c>
      <c r="BU182" s="18">
        <f t="shared" si="212"/>
        <v>0</v>
      </c>
      <c r="BV182" s="25"/>
      <c r="BW182" s="49" t="s">
        <v>280</v>
      </c>
      <c r="BX182" s="332"/>
      <c r="BY182" s="331"/>
      <c r="BZ182" s="332"/>
      <c r="CA182" s="331"/>
      <c r="CB182" s="50">
        <f t="shared" si="219"/>
        <v>0</v>
      </c>
      <c r="CC182" s="50">
        <f t="shared" si="220"/>
        <v>0</v>
      </c>
      <c r="CD182" s="323"/>
      <c r="CE182" s="323"/>
      <c r="CH182" s="323"/>
      <c r="CI182" s="323"/>
      <c r="CJ182" s="18">
        <f t="shared" si="215"/>
        <v>0</v>
      </c>
      <c r="CK182" s="18">
        <f t="shared" si="216"/>
        <v>0</v>
      </c>
      <c r="CL182" s="323"/>
      <c r="CM182" s="49" t="s">
        <v>280</v>
      </c>
      <c r="CN182" s="332"/>
      <c r="CO182" s="331"/>
      <c r="CP182" s="332"/>
      <c r="CQ182" s="331"/>
      <c r="CR182" s="50">
        <f>CB182</f>
        <v>0</v>
      </c>
      <c r="CS182" s="50">
        <f>CC182</f>
        <v>0</v>
      </c>
      <c r="CT182" s="323"/>
      <c r="CU182" s="323"/>
      <c r="CX182" s="323"/>
      <c r="CY182" s="323"/>
      <c r="DB182" s="323"/>
      <c r="DC182" s="49" t="s">
        <v>280</v>
      </c>
      <c r="DD182" s="332"/>
      <c r="DE182" s="331"/>
      <c r="DF182" s="332"/>
      <c r="DG182" s="331"/>
      <c r="DH182" s="50">
        <f>CR182</f>
        <v>0</v>
      </c>
      <c r="DI182" s="50">
        <f>CS182</f>
        <v>0</v>
      </c>
      <c r="DJ182" s="356"/>
      <c r="DK182" s="356"/>
      <c r="DN182" s="323"/>
      <c r="DO182" s="323"/>
      <c r="DP182" s="16">
        <f t="shared" si="217"/>
        <v>0</v>
      </c>
      <c r="DQ182" s="16">
        <f t="shared" si="218"/>
        <v>0</v>
      </c>
      <c r="DR182" s="323"/>
      <c r="DS182" s="49" t="s">
        <v>280</v>
      </c>
      <c r="DT182" s="332"/>
      <c r="DU182" s="331"/>
      <c r="DV182" s="332"/>
      <c r="DW182" s="331"/>
      <c r="DX182" s="50">
        <f>DH182</f>
        <v>0</v>
      </c>
      <c r="DY182" s="50">
        <f>DI182</f>
        <v>0</v>
      </c>
      <c r="DZ182" s="356"/>
      <c r="EA182" s="356"/>
      <c r="ED182" s="323"/>
      <c r="EE182" s="323"/>
      <c r="EF182" s="16">
        <f t="shared" si="201"/>
        <v>0</v>
      </c>
      <c r="EG182" s="16">
        <f t="shared" si="202"/>
        <v>0</v>
      </c>
      <c r="EH182" s="323"/>
    </row>
    <row r="183" spans="1:138" s="49" customFormat="1" ht="14" hidden="1" customHeight="1" outlineLevel="1" x14ac:dyDescent="0.15">
      <c r="B183" s="49" t="s">
        <v>145</v>
      </c>
      <c r="C183" s="50"/>
      <c r="D183" s="50"/>
      <c r="E183" s="50"/>
      <c r="F183" s="26"/>
      <c r="G183" s="50"/>
      <c r="H183" s="26"/>
      <c r="I183" s="18">
        <f t="shared" si="203"/>
        <v>0</v>
      </c>
      <c r="J183" s="25"/>
      <c r="K183" s="49" t="s">
        <v>145</v>
      </c>
      <c r="L183" s="50"/>
      <c r="M183" s="50"/>
      <c r="N183" s="50"/>
      <c r="O183" s="50"/>
      <c r="P183" s="50"/>
      <c r="Q183" s="50"/>
      <c r="R183" s="26"/>
      <c r="S183" s="26"/>
      <c r="T183" s="50"/>
      <c r="U183" s="50"/>
      <c r="V183" s="26"/>
      <c r="W183" s="26"/>
      <c r="X183" s="50"/>
      <c r="Y183" s="50"/>
      <c r="Z183" s="25"/>
      <c r="AA183" s="49" t="s">
        <v>145</v>
      </c>
      <c r="AB183" s="50"/>
      <c r="AC183" s="50"/>
      <c r="AD183" s="50"/>
      <c r="AE183" s="50"/>
      <c r="AF183" s="50"/>
      <c r="AG183" s="50"/>
      <c r="AH183" s="26"/>
      <c r="AI183" s="26"/>
      <c r="AJ183" s="50"/>
      <c r="AK183" s="50"/>
      <c r="AL183" s="26"/>
      <c r="AM183" s="26"/>
      <c r="AN183" s="18">
        <f t="shared" si="204"/>
        <v>0</v>
      </c>
      <c r="AO183" s="18">
        <f t="shared" si="205"/>
        <v>0</v>
      </c>
      <c r="AP183" s="25"/>
      <c r="AR183" s="50"/>
      <c r="AS183" s="50"/>
      <c r="AT183" s="50"/>
      <c r="AU183" s="50"/>
      <c r="AV183" s="50">
        <f t="shared" si="193"/>
        <v>0</v>
      </c>
      <c r="AW183" s="50">
        <f t="shared" si="206"/>
        <v>0</v>
      </c>
      <c r="AX183" s="26"/>
      <c r="AY183" s="26"/>
      <c r="AZ183" s="50">
        <f t="shared" si="194"/>
        <v>0</v>
      </c>
      <c r="BA183" s="50">
        <f t="shared" si="195"/>
        <v>0</v>
      </c>
      <c r="BB183" s="26"/>
      <c r="BC183" s="26"/>
      <c r="BD183" s="18">
        <f t="shared" si="207"/>
        <v>0</v>
      </c>
      <c r="BE183" s="18">
        <f t="shared" si="208"/>
        <v>0</v>
      </c>
      <c r="BF183" s="25"/>
      <c r="BG183" s="49" t="s">
        <v>145</v>
      </c>
      <c r="BH183" s="50"/>
      <c r="BI183" s="50"/>
      <c r="BJ183" s="50"/>
      <c r="BK183" s="50"/>
      <c r="BL183" s="50"/>
      <c r="BM183" s="50"/>
      <c r="BN183" s="26"/>
      <c r="BO183" s="26"/>
      <c r="BP183" s="50"/>
      <c r="BQ183" s="50"/>
      <c r="BR183" s="26"/>
      <c r="BS183" s="26"/>
      <c r="BT183" s="18">
        <f t="shared" si="211"/>
        <v>0</v>
      </c>
      <c r="BU183" s="18">
        <f t="shared" si="212"/>
        <v>0</v>
      </c>
      <c r="BV183" s="25"/>
      <c r="BW183" s="49" t="s">
        <v>145</v>
      </c>
      <c r="BX183" s="332"/>
      <c r="BY183" s="331"/>
      <c r="BZ183" s="332"/>
      <c r="CA183" s="331"/>
      <c r="CB183" s="50">
        <f t="shared" si="219"/>
        <v>0</v>
      </c>
      <c r="CC183" s="50">
        <f t="shared" si="220"/>
        <v>0</v>
      </c>
      <c r="CD183" s="323"/>
      <c r="CE183" s="323"/>
      <c r="CH183" s="323"/>
      <c r="CI183" s="323"/>
      <c r="CJ183" s="18">
        <f t="shared" si="215"/>
        <v>0</v>
      </c>
      <c r="CK183" s="18">
        <f t="shared" si="216"/>
        <v>0</v>
      </c>
      <c r="CL183" s="323"/>
      <c r="CM183" s="49" t="s">
        <v>145</v>
      </c>
      <c r="CN183" s="332"/>
      <c r="CO183" s="331"/>
      <c r="CP183" s="332"/>
      <c r="CQ183" s="331"/>
      <c r="CR183" s="50">
        <f>CB183</f>
        <v>0</v>
      </c>
      <c r="CS183" s="50">
        <f>CC183</f>
        <v>0</v>
      </c>
      <c r="CT183" s="323"/>
      <c r="CU183" s="323"/>
      <c r="CX183" s="323"/>
      <c r="CY183" s="323"/>
      <c r="DB183" s="323"/>
      <c r="DC183" s="49" t="s">
        <v>145</v>
      </c>
      <c r="DD183" s="332"/>
      <c r="DE183" s="331"/>
      <c r="DF183" s="332"/>
      <c r="DG183" s="331"/>
      <c r="DH183" s="50">
        <f>CR183</f>
        <v>0</v>
      </c>
      <c r="DI183" s="50">
        <f>CS183</f>
        <v>0</v>
      </c>
      <c r="DJ183" s="356"/>
      <c r="DK183" s="356"/>
      <c r="DN183" s="323"/>
      <c r="DO183" s="323"/>
      <c r="DP183" s="16">
        <f t="shared" si="217"/>
        <v>0</v>
      </c>
      <c r="DQ183" s="16">
        <f t="shared" si="218"/>
        <v>0</v>
      </c>
      <c r="DR183" s="323"/>
      <c r="DS183" s="49" t="s">
        <v>145</v>
      </c>
      <c r="DT183" s="332"/>
      <c r="DU183" s="331"/>
      <c r="DV183" s="332"/>
      <c r="DW183" s="331"/>
      <c r="DX183" s="50">
        <f>DH183</f>
        <v>0</v>
      </c>
      <c r="DY183" s="50">
        <f>DI183</f>
        <v>0</v>
      </c>
      <c r="DZ183" s="356"/>
      <c r="EA183" s="356"/>
      <c r="ED183" s="323"/>
      <c r="EE183" s="323"/>
      <c r="EF183" s="16">
        <f t="shared" si="201"/>
        <v>0</v>
      </c>
      <c r="EG183" s="16">
        <f t="shared" si="202"/>
        <v>0</v>
      </c>
      <c r="EH183" s="323"/>
    </row>
    <row r="184" spans="1:138" collapsed="1" x14ac:dyDescent="0.15">
      <c r="A184" s="3" t="s">
        <v>323</v>
      </c>
      <c r="C184" s="18">
        <f>SUM(C178:C183)</f>
        <v>-142631</v>
      </c>
      <c r="D184" s="18">
        <f t="shared" ref="D184:G184" si="221">SUM(D178:D183)</f>
        <v>-7716</v>
      </c>
      <c r="E184" s="18">
        <f t="shared" si="221"/>
        <v>-26063</v>
      </c>
      <c r="F184" s="17"/>
      <c r="G184" s="18">
        <f t="shared" si="221"/>
        <v>-6785</v>
      </c>
      <c r="H184" s="17"/>
      <c r="I184" s="18">
        <f t="shared" si="203"/>
        <v>-183195</v>
      </c>
      <c r="J184" s="16"/>
      <c r="L184" s="18">
        <f>$M$129*$C$184</f>
        <v>-14263.1</v>
      </c>
      <c r="M184" s="18">
        <f>$M$129*$C184</f>
        <v>-14263.1</v>
      </c>
      <c r="N184" s="18">
        <f>$M$129*$D$184</f>
        <v>-771.6</v>
      </c>
      <c r="O184" s="18">
        <f>$M$129*$D184</f>
        <v>-771.6</v>
      </c>
      <c r="P184" s="18">
        <f>$M$129*$E$184</f>
        <v>-2606.3000000000002</v>
      </c>
      <c r="Q184" s="18">
        <f>$M$129*$E184</f>
        <v>-2606.3000000000002</v>
      </c>
      <c r="R184" s="17"/>
      <c r="S184" s="17"/>
      <c r="T184" s="18">
        <f t="shared" ref="T184:U184" si="222">SUM(T178:T183)</f>
        <v>-6785</v>
      </c>
      <c r="U184" s="18">
        <f t="shared" si="222"/>
        <v>-6784</v>
      </c>
      <c r="V184" s="17"/>
      <c r="W184" s="17"/>
      <c r="X184" s="18">
        <f>SUM(L184,N184,P184,T184)</f>
        <v>-24426</v>
      </c>
      <c r="Y184" s="18">
        <f>SUM(M184,O184,Q184,U184)</f>
        <v>-24425</v>
      </c>
      <c r="Z184" s="16"/>
      <c r="AB184" s="18">
        <f>$M$129*$C$184</f>
        <v>-14263.1</v>
      </c>
      <c r="AC184" s="18">
        <f>$M$129*$C184</f>
        <v>-14263.1</v>
      </c>
      <c r="AD184" s="18">
        <f>$M$129*$D$184</f>
        <v>-771.6</v>
      </c>
      <c r="AE184" s="18">
        <f>$M$129*$D184</f>
        <v>-771.6</v>
      </c>
      <c r="AF184" s="18">
        <f>$M$129*$E$184</f>
        <v>-2606.3000000000002</v>
      </c>
      <c r="AG184" s="18">
        <f>$M$129*$E184</f>
        <v>-2606.3000000000002</v>
      </c>
      <c r="AH184" s="17"/>
      <c r="AI184" s="17"/>
      <c r="AJ184" s="18">
        <f t="shared" ref="AJ184" si="223">SUM(AJ178:AJ183)</f>
        <v>-6785</v>
      </c>
      <c r="AK184" s="18">
        <v>-6785</v>
      </c>
      <c r="AL184" s="17"/>
      <c r="AM184" s="17"/>
      <c r="AN184" s="18">
        <f t="shared" si="204"/>
        <v>-24426</v>
      </c>
      <c r="AO184" s="18">
        <f t="shared" si="205"/>
        <v>-24426</v>
      </c>
      <c r="AP184" s="16"/>
      <c r="AR184" s="18">
        <f>$M$129*$C$184</f>
        <v>-14263.1</v>
      </c>
      <c r="AS184" s="18">
        <f>$M$129*$C184</f>
        <v>-14263.1</v>
      </c>
      <c r="AT184" s="18">
        <f>$M$129*$D$184</f>
        <v>-771.6</v>
      </c>
      <c r="AU184" s="18">
        <f>$M$129*$D184</f>
        <v>-771.6</v>
      </c>
      <c r="AV184" s="18">
        <f t="shared" si="193"/>
        <v>-2606.3000000000002</v>
      </c>
      <c r="AW184" s="18">
        <f t="shared" si="206"/>
        <v>-2606.3000000000002</v>
      </c>
      <c r="AX184" s="17"/>
      <c r="AY184" s="17"/>
      <c r="AZ184" s="18">
        <f t="shared" si="194"/>
        <v>-6785</v>
      </c>
      <c r="BA184" s="18">
        <f t="shared" si="195"/>
        <v>-6785</v>
      </c>
      <c r="BB184" s="17"/>
      <c r="BC184" s="17"/>
      <c r="BD184" s="18">
        <f t="shared" si="207"/>
        <v>-24426</v>
      </c>
      <c r="BE184" s="18">
        <f t="shared" si="208"/>
        <v>-24426</v>
      </c>
      <c r="BF184" s="16"/>
      <c r="BH184" s="18">
        <f>$M$129*$C$184</f>
        <v>-14263.1</v>
      </c>
      <c r="BI184" s="18">
        <f>$M$129*$C184</f>
        <v>-14263.1</v>
      </c>
      <c r="BJ184" s="18">
        <f>$M$129*$D$184</f>
        <v>-771.6</v>
      </c>
      <c r="BK184" s="18">
        <f>$M$129*$D184</f>
        <v>-771.6</v>
      </c>
      <c r="BL184" s="18">
        <f>$M$129*$E$184</f>
        <v>-2606.3000000000002</v>
      </c>
      <c r="BM184" s="18">
        <f>$M$129*$E$184</f>
        <v>-2606.3000000000002</v>
      </c>
      <c r="BN184" s="17"/>
      <c r="BO184" s="17"/>
      <c r="BP184" s="18">
        <f t="shared" ref="BP184" si="224">SUM(BP178:BP183)</f>
        <v>-6785</v>
      </c>
      <c r="BQ184" s="18">
        <v>-6785</v>
      </c>
      <c r="BR184" s="17"/>
      <c r="BS184" s="17"/>
      <c r="BT184" s="18">
        <f t="shared" si="211"/>
        <v>-24426</v>
      </c>
      <c r="BU184" s="18">
        <f t="shared" si="212"/>
        <v>-24426</v>
      </c>
      <c r="BV184" s="16"/>
      <c r="BX184" s="22">
        <f>$BY$129*$C$184</f>
        <v>14263.1</v>
      </c>
      <c r="BY184" s="22">
        <f>$BY$129*$C$184</f>
        <v>14263.1</v>
      </c>
      <c r="BZ184" s="22">
        <f>$M$129*$D$184</f>
        <v>-771.6</v>
      </c>
      <c r="CA184" s="22">
        <f>$M$129*$D184</f>
        <v>-771.6</v>
      </c>
      <c r="CB184" s="22">
        <f>$E184</f>
        <v>-26063</v>
      </c>
      <c r="CC184" s="22">
        <f>CB184</f>
        <v>-26063</v>
      </c>
      <c r="CD184" s="13"/>
      <c r="CE184" s="13"/>
      <c r="CF184" s="18">
        <f t="shared" ref="CF184:CG184" si="225">SUM(CF178:CF183)</f>
        <v>-6785</v>
      </c>
      <c r="CG184" s="18">
        <f t="shared" si="225"/>
        <v>-6784</v>
      </c>
      <c r="CH184" s="13"/>
      <c r="CI184" s="13"/>
      <c r="CJ184" s="18">
        <f t="shared" si="215"/>
        <v>-19356.5</v>
      </c>
      <c r="CK184" s="18">
        <f t="shared" si="216"/>
        <v>-19355.5</v>
      </c>
      <c r="CL184" s="13"/>
      <c r="CN184" s="22">
        <f>$BY$129*$C$184</f>
        <v>14263.1</v>
      </c>
      <c r="CO184" s="22">
        <f>$BY$129*$C$184</f>
        <v>14263.1</v>
      </c>
      <c r="CP184" s="22">
        <f>$M$129*$D$184</f>
        <v>-771.6</v>
      </c>
      <c r="CQ184" s="22">
        <f>$M$129*$D184</f>
        <v>-771.6</v>
      </c>
      <c r="CR184" s="22">
        <f>$E184</f>
        <v>-26063</v>
      </c>
      <c r="CS184" s="22">
        <f>CR184</f>
        <v>-26063</v>
      </c>
      <c r="CT184" s="13"/>
      <c r="CU184" s="13"/>
      <c r="CV184" s="18">
        <f t="shared" ref="CV184:CW184" si="226">SUM(CV178:CV183)</f>
        <v>-6785</v>
      </c>
      <c r="CW184" s="18">
        <f t="shared" si="226"/>
        <v>-6784</v>
      </c>
      <c r="CX184" s="13"/>
      <c r="CY184" s="13"/>
      <c r="CZ184" s="18">
        <f>SUM(CN184,CP184,CR184,CV184)</f>
        <v>-19356.5</v>
      </c>
      <c r="DA184" s="18">
        <f>SUM(CO184,CQ184,CS184,CW184)</f>
        <v>-19355.5</v>
      </c>
      <c r="DB184" s="13"/>
      <c r="DD184" s="22">
        <f>$C184</f>
        <v>-142631</v>
      </c>
      <c r="DE184" s="22">
        <f>DD184</f>
        <v>-142631</v>
      </c>
      <c r="DF184" s="22">
        <f>$D184</f>
        <v>-7716</v>
      </c>
      <c r="DG184" s="22">
        <f>DF184</f>
        <v>-7716</v>
      </c>
      <c r="DH184" s="22">
        <f>$E184</f>
        <v>-26063</v>
      </c>
      <c r="DI184" s="22">
        <f>DH184</f>
        <v>-26063</v>
      </c>
      <c r="DJ184" s="354">
        <f>SUM($C184:$D184)*-(1-$DE$129)</f>
        <v>120277.6</v>
      </c>
      <c r="DK184" s="354">
        <f>DJ184</f>
        <v>120277.6</v>
      </c>
      <c r="DL184" s="18">
        <f t="shared" ref="DL184:DM184" si="227">SUM(DL178:DL183)</f>
        <v>-6785</v>
      </c>
      <c r="DM184" s="18">
        <f t="shared" si="227"/>
        <v>-6784</v>
      </c>
      <c r="DN184" s="13"/>
      <c r="DO184" s="13"/>
      <c r="DP184" s="16">
        <f t="shared" si="217"/>
        <v>-62917.399999999994</v>
      </c>
      <c r="DQ184" s="16">
        <f t="shared" si="218"/>
        <v>-62916.399999999994</v>
      </c>
      <c r="DR184" s="13"/>
      <c r="DT184" s="22">
        <f>$C184</f>
        <v>-142631</v>
      </c>
      <c r="DU184" s="22">
        <f>DT184</f>
        <v>-142631</v>
      </c>
      <c r="DV184" s="22">
        <f>$D184</f>
        <v>-7716</v>
      </c>
      <c r="DW184" s="22">
        <f>DV184</f>
        <v>-7716</v>
      </c>
      <c r="DX184" s="22">
        <f>$E184</f>
        <v>-26063</v>
      </c>
      <c r="DY184" s="22">
        <f>DX184</f>
        <v>-26063</v>
      </c>
      <c r="DZ184" s="354">
        <f>SUM($C184:$D184)*-(1-$DE$129)</f>
        <v>120277.6</v>
      </c>
      <c r="EA184" s="354">
        <f>DZ184</f>
        <v>120277.6</v>
      </c>
      <c r="EB184" s="18">
        <f t="shared" ref="EB184:EC184" si="228">SUM(EB178:EB183)</f>
        <v>-6785</v>
      </c>
      <c r="EC184" s="18">
        <f t="shared" si="228"/>
        <v>-6784</v>
      </c>
      <c r="ED184" s="13"/>
      <c r="EE184" s="13"/>
      <c r="EF184" s="16">
        <f t="shared" si="201"/>
        <v>-62917.399999999994</v>
      </c>
      <c r="EG184" s="16">
        <f t="shared" si="202"/>
        <v>-62916.399999999994</v>
      </c>
      <c r="EH184" s="13"/>
    </row>
    <row r="185" spans="1:138" s="53" customFormat="1" ht="14" hidden="1" customHeight="1" outlineLevel="1" x14ac:dyDescent="0.15">
      <c r="A185" s="53" t="s">
        <v>324</v>
      </c>
      <c r="B185" s="53" t="s">
        <v>162</v>
      </c>
      <c r="C185" s="54"/>
      <c r="D185" s="54"/>
      <c r="E185" s="54"/>
      <c r="F185" s="17"/>
      <c r="G185" s="54"/>
      <c r="H185" s="17"/>
      <c r="I185" s="18">
        <f t="shared" si="203"/>
        <v>0</v>
      </c>
      <c r="J185" s="16"/>
      <c r="K185" s="53" t="s">
        <v>162</v>
      </c>
      <c r="L185" s="54"/>
      <c r="M185" s="54"/>
      <c r="N185" s="54"/>
      <c r="O185" s="54"/>
      <c r="P185" s="54"/>
      <c r="Q185" s="54"/>
      <c r="R185" s="17"/>
      <c r="S185" s="17"/>
      <c r="T185" s="54"/>
      <c r="U185" s="54"/>
      <c r="V185" s="17"/>
      <c r="W185" s="17"/>
      <c r="X185" s="54"/>
      <c r="Y185" s="54"/>
      <c r="Z185" s="16"/>
      <c r="AA185" s="53" t="s">
        <v>162</v>
      </c>
      <c r="AB185" s="54"/>
      <c r="AC185" s="54"/>
      <c r="AD185" s="54"/>
      <c r="AE185" s="54"/>
      <c r="AF185" s="54"/>
      <c r="AG185" s="54"/>
      <c r="AH185" s="17"/>
      <c r="AI185" s="17"/>
      <c r="AJ185" s="54"/>
      <c r="AK185" s="54"/>
      <c r="AL185" s="17"/>
      <c r="AM185" s="17"/>
      <c r="AN185" s="18">
        <f t="shared" si="204"/>
        <v>0</v>
      </c>
      <c r="AO185" s="18">
        <f t="shared" si="205"/>
        <v>0</v>
      </c>
      <c r="AP185" s="16"/>
      <c r="AR185" s="54"/>
      <c r="AS185" s="54"/>
      <c r="AT185" s="54"/>
      <c r="AU185" s="54"/>
      <c r="AV185" s="54">
        <f t="shared" si="193"/>
        <v>0</v>
      </c>
      <c r="AW185" s="54">
        <f t="shared" si="206"/>
        <v>0</v>
      </c>
      <c r="AX185" s="17"/>
      <c r="AY185" s="17"/>
      <c r="AZ185" s="54">
        <f t="shared" si="194"/>
        <v>0</v>
      </c>
      <c r="BA185" s="54">
        <f t="shared" si="195"/>
        <v>0</v>
      </c>
      <c r="BB185" s="17"/>
      <c r="BC185" s="17"/>
      <c r="BD185" s="18">
        <f t="shared" si="207"/>
        <v>0</v>
      </c>
      <c r="BE185" s="18">
        <f t="shared" si="208"/>
        <v>0</v>
      </c>
      <c r="BF185" s="16"/>
      <c r="BG185" s="53" t="s">
        <v>162</v>
      </c>
      <c r="BH185" s="54"/>
      <c r="BI185" s="54"/>
      <c r="BJ185" s="54"/>
      <c r="BK185" s="54"/>
      <c r="BL185" s="54"/>
      <c r="BM185" s="54"/>
      <c r="BN185" s="17"/>
      <c r="BO185" s="17"/>
      <c r="BP185" s="54"/>
      <c r="BQ185" s="54"/>
      <c r="BR185" s="17"/>
      <c r="BS185" s="17"/>
      <c r="BT185" s="18">
        <f t="shared" si="211"/>
        <v>0</v>
      </c>
      <c r="BU185" s="18">
        <f t="shared" si="212"/>
        <v>0</v>
      </c>
      <c r="BV185" s="16"/>
      <c r="BW185" s="53" t="s">
        <v>162</v>
      </c>
      <c r="BX185" s="21"/>
      <c r="BY185" s="22"/>
      <c r="BZ185" s="21"/>
      <c r="CA185" s="22"/>
      <c r="CB185" s="54">
        <f t="shared" si="219"/>
        <v>0</v>
      </c>
      <c r="CC185" s="54">
        <f t="shared" si="220"/>
        <v>0</v>
      </c>
      <c r="CD185" s="13"/>
      <c r="CE185" s="13"/>
      <c r="CH185" s="13"/>
      <c r="CI185" s="13"/>
      <c r="CJ185" s="18">
        <f t="shared" si="215"/>
        <v>0</v>
      </c>
      <c r="CK185" s="18">
        <f t="shared" si="216"/>
        <v>0</v>
      </c>
      <c r="CL185" s="13"/>
      <c r="CM185" s="53" t="s">
        <v>162</v>
      </c>
      <c r="CN185" s="21"/>
      <c r="CO185" s="22"/>
      <c r="CP185" s="21"/>
      <c r="CQ185" s="22"/>
      <c r="CR185" s="54">
        <f>CB185</f>
        <v>0</v>
      </c>
      <c r="CS185" s="54">
        <f>CC185</f>
        <v>0</v>
      </c>
      <c r="CT185" s="13"/>
      <c r="CU185" s="13"/>
      <c r="CX185" s="13"/>
      <c r="CY185" s="13"/>
      <c r="DB185" s="13"/>
      <c r="DC185" s="53" t="s">
        <v>162</v>
      </c>
      <c r="DD185" s="21"/>
      <c r="DE185" s="22"/>
      <c r="DF185" s="21"/>
      <c r="DG185" s="22"/>
      <c r="DH185" s="54">
        <f>CR185</f>
        <v>0</v>
      </c>
      <c r="DI185" s="54">
        <f>CS185</f>
        <v>0</v>
      </c>
      <c r="DJ185" s="354"/>
      <c r="DK185" s="354"/>
      <c r="DN185" s="13"/>
      <c r="DO185" s="13"/>
      <c r="DP185" s="16">
        <f t="shared" si="217"/>
        <v>0</v>
      </c>
      <c r="DQ185" s="16">
        <f t="shared" si="218"/>
        <v>0</v>
      </c>
      <c r="DR185" s="13"/>
      <c r="DS185" s="53" t="s">
        <v>162</v>
      </c>
      <c r="DT185" s="21"/>
      <c r="DU185" s="22"/>
      <c r="DV185" s="21"/>
      <c r="DW185" s="22"/>
      <c r="DX185" s="54">
        <f>DH185</f>
        <v>0</v>
      </c>
      <c r="DY185" s="54">
        <f>DI185</f>
        <v>0</v>
      </c>
      <c r="DZ185" s="354"/>
      <c r="EA185" s="354"/>
      <c r="ED185" s="13"/>
      <c r="EE185" s="13"/>
      <c r="EF185" s="16">
        <f t="shared" si="201"/>
        <v>0</v>
      </c>
      <c r="EG185" s="16">
        <f t="shared" si="202"/>
        <v>0</v>
      </c>
      <c r="EH185" s="13"/>
    </row>
    <row r="186" spans="1:138" s="53" customFormat="1" ht="14" hidden="1" customHeight="1" outlineLevel="1" x14ac:dyDescent="0.15">
      <c r="A186" s="53" t="s">
        <v>325</v>
      </c>
      <c r="B186" s="53" t="s">
        <v>43</v>
      </c>
      <c r="C186" s="54">
        <v>-56475</v>
      </c>
      <c r="D186" s="54"/>
      <c r="E186" s="54"/>
      <c r="F186" s="17"/>
      <c r="G186" s="54"/>
      <c r="H186" s="17"/>
      <c r="I186" s="18">
        <f t="shared" si="203"/>
        <v>-56475</v>
      </c>
      <c r="J186" s="16"/>
      <c r="K186" s="53" t="s">
        <v>43</v>
      </c>
      <c r="L186" s="54">
        <v>-56475</v>
      </c>
      <c r="M186" s="54"/>
      <c r="N186" s="54"/>
      <c r="O186" s="54"/>
      <c r="P186" s="54"/>
      <c r="Q186" s="54"/>
      <c r="R186" s="17"/>
      <c r="S186" s="17"/>
      <c r="T186" s="54"/>
      <c r="U186" s="54"/>
      <c r="V186" s="17"/>
      <c r="W186" s="17"/>
      <c r="X186" s="54"/>
      <c r="Y186" s="54"/>
      <c r="Z186" s="16"/>
      <c r="AA186" s="53" t="s">
        <v>43</v>
      </c>
      <c r="AB186" s="54">
        <v>-56475</v>
      </c>
      <c r="AC186" s="54"/>
      <c r="AD186" s="54"/>
      <c r="AE186" s="54"/>
      <c r="AF186" s="54"/>
      <c r="AG186" s="54"/>
      <c r="AH186" s="17"/>
      <c r="AI186" s="17"/>
      <c r="AJ186" s="54"/>
      <c r="AK186" s="54"/>
      <c r="AL186" s="17"/>
      <c r="AM186" s="17"/>
      <c r="AN186" s="18">
        <f t="shared" si="204"/>
        <v>-56475</v>
      </c>
      <c r="AO186" s="18">
        <f t="shared" si="205"/>
        <v>0</v>
      </c>
      <c r="AP186" s="16"/>
      <c r="AR186" s="54">
        <v>-56475</v>
      </c>
      <c r="AS186" s="54"/>
      <c r="AT186" s="54"/>
      <c r="AU186" s="54"/>
      <c r="AV186" s="54">
        <f t="shared" si="193"/>
        <v>0</v>
      </c>
      <c r="AW186" s="54">
        <f t="shared" si="206"/>
        <v>0</v>
      </c>
      <c r="AX186" s="17"/>
      <c r="AY186" s="17"/>
      <c r="AZ186" s="54">
        <f t="shared" si="194"/>
        <v>0</v>
      </c>
      <c r="BA186" s="54">
        <f t="shared" si="195"/>
        <v>0</v>
      </c>
      <c r="BB186" s="17"/>
      <c r="BC186" s="17"/>
      <c r="BD186" s="18">
        <f t="shared" si="207"/>
        <v>-56475</v>
      </c>
      <c r="BE186" s="18">
        <f t="shared" si="208"/>
        <v>0</v>
      </c>
      <c r="BF186" s="16"/>
      <c r="BG186" s="53" t="s">
        <v>43</v>
      </c>
      <c r="BH186" s="54">
        <v>-56475</v>
      </c>
      <c r="BI186" s="54"/>
      <c r="BJ186" s="54"/>
      <c r="BK186" s="54"/>
      <c r="BL186" s="54"/>
      <c r="BM186" s="54"/>
      <c r="BN186" s="17"/>
      <c r="BO186" s="17"/>
      <c r="BP186" s="54"/>
      <c r="BQ186" s="54"/>
      <c r="BR186" s="17"/>
      <c r="BS186" s="17"/>
      <c r="BT186" s="18">
        <f t="shared" si="211"/>
        <v>-56475</v>
      </c>
      <c r="BU186" s="18">
        <f t="shared" si="212"/>
        <v>0</v>
      </c>
      <c r="BV186" s="16"/>
      <c r="BW186" s="53" t="s">
        <v>43</v>
      </c>
      <c r="BX186" s="22">
        <v>-56475</v>
      </c>
      <c r="BY186" s="22"/>
      <c r="BZ186" s="21"/>
      <c r="CA186" s="22"/>
      <c r="CB186" s="54">
        <f t="shared" si="219"/>
        <v>0</v>
      </c>
      <c r="CC186" s="54">
        <f t="shared" si="220"/>
        <v>0</v>
      </c>
      <c r="CD186" s="13"/>
      <c r="CE186" s="13"/>
      <c r="CH186" s="13"/>
      <c r="CI186" s="13"/>
      <c r="CJ186" s="18">
        <f t="shared" si="215"/>
        <v>-56475</v>
      </c>
      <c r="CK186" s="18">
        <f t="shared" si="216"/>
        <v>0</v>
      </c>
      <c r="CL186" s="13"/>
      <c r="CM186" s="53" t="s">
        <v>43</v>
      </c>
      <c r="CN186" s="22">
        <v>-56475</v>
      </c>
      <c r="CO186" s="22"/>
      <c r="CP186" s="21"/>
      <c r="CQ186" s="22"/>
      <c r="CR186" s="54">
        <f>CB186</f>
        <v>0</v>
      </c>
      <c r="CS186" s="54">
        <f>CC186</f>
        <v>0</v>
      </c>
      <c r="CT186" s="13"/>
      <c r="CU186" s="13"/>
      <c r="CX186" s="13"/>
      <c r="CY186" s="13"/>
      <c r="DB186" s="13"/>
      <c r="DC186" s="53" t="s">
        <v>43</v>
      </c>
      <c r="DD186" s="22">
        <v>-56475</v>
      </c>
      <c r="DE186" s="22"/>
      <c r="DF186" s="21"/>
      <c r="DG186" s="22"/>
      <c r="DH186" s="54">
        <f>CR186</f>
        <v>0</v>
      </c>
      <c r="DI186" s="54">
        <f>CS186</f>
        <v>0</v>
      </c>
      <c r="DJ186" s="354"/>
      <c r="DK186" s="354"/>
      <c r="DN186" s="13"/>
      <c r="DO186" s="13"/>
      <c r="DP186" s="16">
        <f t="shared" si="217"/>
        <v>-56475</v>
      </c>
      <c r="DQ186" s="16">
        <f t="shared" si="218"/>
        <v>0</v>
      </c>
      <c r="DR186" s="13"/>
      <c r="DS186" s="53" t="s">
        <v>43</v>
      </c>
      <c r="DT186" s="22">
        <v>-56475</v>
      </c>
      <c r="DU186" s="22"/>
      <c r="DV186" s="21"/>
      <c r="DW186" s="22"/>
      <c r="DX186" s="54">
        <f>DH186</f>
        <v>0</v>
      </c>
      <c r="DY186" s="54">
        <f>DI186</f>
        <v>0</v>
      </c>
      <c r="DZ186" s="354"/>
      <c r="EA186" s="354"/>
      <c r="ED186" s="13"/>
      <c r="EE186" s="13"/>
      <c r="EF186" s="16">
        <f t="shared" si="201"/>
        <v>-56475</v>
      </c>
      <c r="EG186" s="16">
        <f t="shared" si="202"/>
        <v>0</v>
      </c>
      <c r="EH186" s="13"/>
    </row>
    <row r="187" spans="1:138" s="53" customFormat="1" ht="14" hidden="1" customHeight="1" outlineLevel="1" x14ac:dyDescent="0.15">
      <c r="B187" s="53" t="s">
        <v>274</v>
      </c>
      <c r="C187" s="54"/>
      <c r="D187" s="54"/>
      <c r="E187" s="54"/>
      <c r="F187" s="17"/>
      <c r="G187" s="54"/>
      <c r="H187" s="17"/>
      <c r="I187" s="18">
        <f t="shared" si="203"/>
        <v>0</v>
      </c>
      <c r="J187" s="16"/>
      <c r="K187" s="53" t="s">
        <v>274</v>
      </c>
      <c r="L187" s="54"/>
      <c r="M187" s="54"/>
      <c r="N187" s="54"/>
      <c r="O187" s="54"/>
      <c r="P187" s="54"/>
      <c r="Q187" s="54"/>
      <c r="R187" s="17"/>
      <c r="S187" s="17"/>
      <c r="T187" s="54"/>
      <c r="U187" s="54"/>
      <c r="V187" s="17"/>
      <c r="W187" s="17"/>
      <c r="X187" s="54"/>
      <c r="Y187" s="54"/>
      <c r="Z187" s="16"/>
      <c r="AA187" s="53" t="s">
        <v>274</v>
      </c>
      <c r="AB187" s="54"/>
      <c r="AC187" s="54"/>
      <c r="AD187" s="54"/>
      <c r="AE187" s="54"/>
      <c r="AF187" s="54"/>
      <c r="AG187" s="54"/>
      <c r="AH187" s="17"/>
      <c r="AI187" s="17"/>
      <c r="AJ187" s="54"/>
      <c r="AK187" s="54"/>
      <c r="AL187" s="17"/>
      <c r="AM187" s="17"/>
      <c r="AN187" s="18">
        <f t="shared" si="204"/>
        <v>0</v>
      </c>
      <c r="AO187" s="18">
        <f t="shared" si="205"/>
        <v>0</v>
      </c>
      <c r="AP187" s="16"/>
      <c r="AR187" s="54"/>
      <c r="AS187" s="54"/>
      <c r="AT187" s="54"/>
      <c r="AU187" s="54"/>
      <c r="AV187" s="54">
        <f t="shared" si="193"/>
        <v>0</v>
      </c>
      <c r="AW187" s="54">
        <f t="shared" si="206"/>
        <v>0</v>
      </c>
      <c r="AX187" s="17"/>
      <c r="AY187" s="17"/>
      <c r="AZ187" s="54">
        <f t="shared" si="194"/>
        <v>0</v>
      </c>
      <c r="BA187" s="54">
        <f t="shared" si="195"/>
        <v>0</v>
      </c>
      <c r="BB187" s="17"/>
      <c r="BC187" s="17"/>
      <c r="BD187" s="18">
        <f t="shared" si="207"/>
        <v>0</v>
      </c>
      <c r="BE187" s="18">
        <f t="shared" si="208"/>
        <v>0</v>
      </c>
      <c r="BF187" s="16"/>
      <c r="BG187" s="53" t="s">
        <v>274</v>
      </c>
      <c r="BH187" s="54"/>
      <c r="BI187" s="54"/>
      <c r="BJ187" s="54"/>
      <c r="BK187" s="54"/>
      <c r="BL187" s="54"/>
      <c r="BM187" s="54"/>
      <c r="BN187" s="17"/>
      <c r="BO187" s="17"/>
      <c r="BP187" s="54"/>
      <c r="BQ187" s="54"/>
      <c r="BR187" s="17"/>
      <c r="BS187" s="17"/>
      <c r="BT187" s="18">
        <f t="shared" si="211"/>
        <v>0</v>
      </c>
      <c r="BU187" s="18">
        <f t="shared" si="212"/>
        <v>0</v>
      </c>
      <c r="BV187" s="16"/>
      <c r="BW187" s="53" t="s">
        <v>274</v>
      </c>
      <c r="BX187" s="21"/>
      <c r="BY187" s="22"/>
      <c r="BZ187" s="21"/>
      <c r="CA187" s="22"/>
      <c r="CB187" s="54">
        <f t="shared" si="219"/>
        <v>0</v>
      </c>
      <c r="CC187" s="54">
        <f t="shared" si="220"/>
        <v>0</v>
      </c>
      <c r="CD187" s="13"/>
      <c r="CE187" s="13"/>
      <c r="CH187" s="13"/>
      <c r="CI187" s="13"/>
      <c r="CJ187" s="18">
        <f t="shared" si="215"/>
        <v>0</v>
      </c>
      <c r="CK187" s="18">
        <f t="shared" si="216"/>
        <v>0</v>
      </c>
      <c r="CL187" s="13"/>
      <c r="CM187" s="53" t="s">
        <v>274</v>
      </c>
      <c r="CN187" s="21"/>
      <c r="CO187" s="22"/>
      <c r="CP187" s="21"/>
      <c r="CQ187" s="22"/>
      <c r="CR187" s="54">
        <f>CB187</f>
        <v>0</v>
      </c>
      <c r="CS187" s="54">
        <f>CC187</f>
        <v>0</v>
      </c>
      <c r="CT187" s="13"/>
      <c r="CU187" s="13"/>
      <c r="CX187" s="13"/>
      <c r="CY187" s="13"/>
      <c r="DB187" s="13"/>
      <c r="DC187" s="53" t="s">
        <v>274</v>
      </c>
      <c r="DD187" s="21"/>
      <c r="DE187" s="22"/>
      <c r="DF187" s="21"/>
      <c r="DG187" s="22"/>
      <c r="DH187" s="54">
        <f>CR187</f>
        <v>0</v>
      </c>
      <c r="DI187" s="54">
        <f>CS187</f>
        <v>0</v>
      </c>
      <c r="DJ187" s="354"/>
      <c r="DK187" s="354"/>
      <c r="DN187" s="13"/>
      <c r="DO187" s="13"/>
      <c r="DP187" s="16">
        <f t="shared" si="217"/>
        <v>0</v>
      </c>
      <c r="DQ187" s="16">
        <f t="shared" si="218"/>
        <v>0</v>
      </c>
      <c r="DR187" s="13"/>
      <c r="DS187" s="53" t="s">
        <v>274</v>
      </c>
      <c r="DT187" s="21"/>
      <c r="DU187" s="22"/>
      <c r="DV187" s="21"/>
      <c r="DW187" s="22"/>
      <c r="DX187" s="54">
        <f>DH187</f>
        <v>0</v>
      </c>
      <c r="DY187" s="54">
        <f>DI187</f>
        <v>0</v>
      </c>
      <c r="DZ187" s="354"/>
      <c r="EA187" s="354"/>
      <c r="ED187" s="13"/>
      <c r="EE187" s="13"/>
      <c r="EF187" s="16">
        <f t="shared" si="201"/>
        <v>0</v>
      </c>
      <c r="EG187" s="16">
        <f t="shared" si="202"/>
        <v>0</v>
      </c>
      <c r="EH187" s="13"/>
    </row>
    <row r="188" spans="1:138" s="53" customFormat="1" ht="14" hidden="1" customHeight="1" outlineLevel="1" x14ac:dyDescent="0.15">
      <c r="B188" s="53" t="s">
        <v>7</v>
      </c>
      <c r="C188" s="54">
        <v>-379449</v>
      </c>
      <c r="D188" s="54"/>
      <c r="E188" s="54"/>
      <c r="F188" s="17"/>
      <c r="G188" s="54"/>
      <c r="H188" s="17"/>
      <c r="I188" s="18">
        <f t="shared" si="203"/>
        <v>-379449</v>
      </c>
      <c r="J188" s="16"/>
      <c r="K188" s="53" t="s">
        <v>7</v>
      </c>
      <c r="L188" s="54">
        <v>-379449</v>
      </c>
      <c r="M188" s="54"/>
      <c r="N188" s="54"/>
      <c r="O188" s="54"/>
      <c r="P188" s="54"/>
      <c r="Q188" s="54"/>
      <c r="R188" s="17"/>
      <c r="S188" s="17"/>
      <c r="T188" s="54"/>
      <c r="U188" s="54"/>
      <c r="V188" s="17"/>
      <c r="W188" s="17"/>
      <c r="X188" s="54"/>
      <c r="Y188" s="54"/>
      <c r="Z188" s="16"/>
      <c r="AA188" s="53" t="s">
        <v>7</v>
      </c>
      <c r="AB188" s="54">
        <v>-379449</v>
      </c>
      <c r="AC188" s="54"/>
      <c r="AD188" s="54"/>
      <c r="AE188" s="54"/>
      <c r="AF188" s="54"/>
      <c r="AG188" s="54"/>
      <c r="AH188" s="17"/>
      <c r="AI188" s="17"/>
      <c r="AJ188" s="54"/>
      <c r="AK188" s="54"/>
      <c r="AL188" s="17"/>
      <c r="AM188" s="17"/>
      <c r="AN188" s="18">
        <f t="shared" si="204"/>
        <v>-379449</v>
      </c>
      <c r="AO188" s="18">
        <f t="shared" si="205"/>
        <v>0</v>
      </c>
      <c r="AP188" s="16"/>
      <c r="AR188" s="54">
        <v>-379449</v>
      </c>
      <c r="AS188" s="54"/>
      <c r="AT188" s="54"/>
      <c r="AU188" s="54"/>
      <c r="AV188" s="54">
        <f t="shared" si="193"/>
        <v>0</v>
      </c>
      <c r="AW188" s="54">
        <f t="shared" si="206"/>
        <v>0</v>
      </c>
      <c r="AX188" s="17"/>
      <c r="AY188" s="17"/>
      <c r="AZ188" s="54">
        <f t="shared" si="194"/>
        <v>0</v>
      </c>
      <c r="BA188" s="54">
        <f t="shared" si="195"/>
        <v>0</v>
      </c>
      <c r="BB188" s="17"/>
      <c r="BC188" s="17"/>
      <c r="BD188" s="18">
        <f t="shared" si="207"/>
        <v>-379449</v>
      </c>
      <c r="BE188" s="18">
        <f t="shared" si="208"/>
        <v>0</v>
      </c>
      <c r="BF188" s="16"/>
      <c r="BG188" s="53" t="s">
        <v>7</v>
      </c>
      <c r="BH188" s="54">
        <v>-379449</v>
      </c>
      <c r="BI188" s="54"/>
      <c r="BJ188" s="54"/>
      <c r="BK188" s="54"/>
      <c r="BL188" s="54"/>
      <c r="BM188" s="54"/>
      <c r="BN188" s="17"/>
      <c r="BO188" s="17"/>
      <c r="BP188" s="54"/>
      <c r="BQ188" s="54"/>
      <c r="BR188" s="17"/>
      <c r="BS188" s="17"/>
      <c r="BT188" s="18">
        <f t="shared" si="211"/>
        <v>-379449</v>
      </c>
      <c r="BU188" s="18">
        <f t="shared" si="212"/>
        <v>0</v>
      </c>
      <c r="BV188" s="16"/>
      <c r="BW188" s="53" t="s">
        <v>7</v>
      </c>
      <c r="BX188" s="22">
        <v>-379449</v>
      </c>
      <c r="BY188" s="22"/>
      <c r="BZ188" s="21"/>
      <c r="CA188" s="22"/>
      <c r="CB188" s="54">
        <f t="shared" si="219"/>
        <v>0</v>
      </c>
      <c r="CC188" s="54">
        <f t="shared" si="220"/>
        <v>0</v>
      </c>
      <c r="CD188" s="13"/>
      <c r="CE188" s="13"/>
      <c r="CH188" s="13"/>
      <c r="CI188" s="13"/>
      <c r="CJ188" s="18">
        <f t="shared" si="215"/>
        <v>-379449</v>
      </c>
      <c r="CK188" s="18">
        <f t="shared" si="216"/>
        <v>0</v>
      </c>
      <c r="CL188" s="13"/>
      <c r="CM188" s="53" t="s">
        <v>7</v>
      </c>
      <c r="CN188" s="22">
        <v>-379449</v>
      </c>
      <c r="CO188" s="22"/>
      <c r="CP188" s="21"/>
      <c r="CQ188" s="22"/>
      <c r="CR188" s="54">
        <f>CB188</f>
        <v>0</v>
      </c>
      <c r="CS188" s="54">
        <f>CC188</f>
        <v>0</v>
      </c>
      <c r="CT188" s="13"/>
      <c r="CU188" s="13"/>
      <c r="CX188" s="13"/>
      <c r="CY188" s="13"/>
      <c r="DB188" s="13"/>
      <c r="DC188" s="53" t="s">
        <v>7</v>
      </c>
      <c r="DD188" s="22">
        <v>-379449</v>
      </c>
      <c r="DE188" s="22"/>
      <c r="DF188" s="21"/>
      <c r="DG188" s="22"/>
      <c r="DH188" s="54">
        <f>CR188</f>
        <v>0</v>
      </c>
      <c r="DI188" s="54">
        <f>CS188</f>
        <v>0</v>
      </c>
      <c r="DJ188" s="354"/>
      <c r="DK188" s="354"/>
      <c r="DN188" s="13"/>
      <c r="DO188" s="13"/>
      <c r="DP188" s="16">
        <f t="shared" si="217"/>
        <v>-379449</v>
      </c>
      <c r="DQ188" s="16">
        <f t="shared" si="218"/>
        <v>0</v>
      </c>
      <c r="DR188" s="13"/>
      <c r="DS188" s="53" t="s">
        <v>7</v>
      </c>
      <c r="DT188" s="22">
        <v>-379449</v>
      </c>
      <c r="DU188" s="22"/>
      <c r="DV188" s="21"/>
      <c r="DW188" s="22"/>
      <c r="DX188" s="54">
        <f>DH188</f>
        <v>0</v>
      </c>
      <c r="DY188" s="54">
        <f>DI188</f>
        <v>0</v>
      </c>
      <c r="DZ188" s="354"/>
      <c r="EA188" s="354"/>
      <c r="ED188" s="13"/>
      <c r="EE188" s="13"/>
      <c r="EF188" s="16">
        <f t="shared" si="201"/>
        <v>-379449</v>
      </c>
      <c r="EG188" s="16">
        <f t="shared" si="202"/>
        <v>0</v>
      </c>
      <c r="EH188" s="13"/>
    </row>
    <row r="189" spans="1:138" s="53" customFormat="1" ht="14" hidden="1" customHeight="1" outlineLevel="1" x14ac:dyDescent="0.15">
      <c r="B189" s="53" t="s">
        <v>259</v>
      </c>
      <c r="C189" s="54"/>
      <c r="D189" s="54"/>
      <c r="E189" s="54"/>
      <c r="F189" s="17"/>
      <c r="G189" s="54"/>
      <c r="H189" s="17"/>
      <c r="I189" s="18">
        <f t="shared" si="203"/>
        <v>0</v>
      </c>
      <c r="J189" s="16"/>
      <c r="K189" s="53" t="s">
        <v>259</v>
      </c>
      <c r="L189" s="54"/>
      <c r="M189" s="54"/>
      <c r="N189" s="54"/>
      <c r="O189" s="54"/>
      <c r="P189" s="54"/>
      <c r="Q189" s="54"/>
      <c r="R189" s="17"/>
      <c r="S189" s="17"/>
      <c r="T189" s="54"/>
      <c r="U189" s="54"/>
      <c r="V189" s="17"/>
      <c r="W189" s="17"/>
      <c r="X189" s="54"/>
      <c r="Y189" s="54"/>
      <c r="Z189" s="16"/>
      <c r="AA189" s="53" t="s">
        <v>259</v>
      </c>
      <c r="AB189" s="54"/>
      <c r="AC189" s="54"/>
      <c r="AD189" s="54"/>
      <c r="AE189" s="54"/>
      <c r="AF189" s="54"/>
      <c r="AG189" s="54"/>
      <c r="AH189" s="17"/>
      <c r="AI189" s="17"/>
      <c r="AJ189" s="54"/>
      <c r="AK189" s="54"/>
      <c r="AL189" s="17"/>
      <c r="AM189" s="17"/>
      <c r="AN189" s="18">
        <f t="shared" si="204"/>
        <v>0</v>
      </c>
      <c r="AO189" s="18">
        <f t="shared" si="205"/>
        <v>0</v>
      </c>
      <c r="AP189" s="16"/>
      <c r="AR189" s="54"/>
      <c r="AS189" s="54"/>
      <c r="AT189" s="54"/>
      <c r="AU189" s="54"/>
      <c r="AV189" s="54">
        <f t="shared" si="193"/>
        <v>0</v>
      </c>
      <c r="AW189" s="54">
        <f t="shared" si="206"/>
        <v>0</v>
      </c>
      <c r="AX189" s="17"/>
      <c r="AY189" s="17"/>
      <c r="AZ189" s="54">
        <f t="shared" si="194"/>
        <v>0</v>
      </c>
      <c r="BA189" s="54">
        <f t="shared" si="195"/>
        <v>0</v>
      </c>
      <c r="BB189" s="17"/>
      <c r="BC189" s="17"/>
      <c r="BD189" s="18">
        <f t="shared" si="207"/>
        <v>0</v>
      </c>
      <c r="BE189" s="18">
        <f t="shared" si="208"/>
        <v>0</v>
      </c>
      <c r="BF189" s="16"/>
      <c r="BG189" s="53" t="s">
        <v>259</v>
      </c>
      <c r="BH189" s="54"/>
      <c r="BI189" s="54"/>
      <c r="BJ189" s="54"/>
      <c r="BK189" s="54"/>
      <c r="BL189" s="54"/>
      <c r="BM189" s="54"/>
      <c r="BN189" s="17"/>
      <c r="BO189" s="17"/>
      <c r="BP189" s="54"/>
      <c r="BQ189" s="54"/>
      <c r="BR189" s="17"/>
      <c r="BS189" s="17"/>
      <c r="BT189" s="18">
        <f t="shared" si="211"/>
        <v>0</v>
      </c>
      <c r="BU189" s="18">
        <f t="shared" si="212"/>
        <v>0</v>
      </c>
      <c r="BV189" s="16"/>
      <c r="BW189" s="53" t="s">
        <v>259</v>
      </c>
      <c r="BX189" s="21"/>
      <c r="BY189" s="22"/>
      <c r="BZ189" s="21"/>
      <c r="CA189" s="22"/>
      <c r="CB189" s="54">
        <f t="shared" si="219"/>
        <v>0</v>
      </c>
      <c r="CC189" s="54">
        <f t="shared" si="220"/>
        <v>0</v>
      </c>
      <c r="CD189" s="13"/>
      <c r="CE189" s="13"/>
      <c r="CH189" s="13"/>
      <c r="CI189" s="13"/>
      <c r="CJ189" s="18">
        <f t="shared" si="215"/>
        <v>0</v>
      </c>
      <c r="CK189" s="18">
        <f t="shared" si="216"/>
        <v>0</v>
      </c>
      <c r="CL189" s="13"/>
      <c r="CM189" s="53" t="s">
        <v>259</v>
      </c>
      <c r="CN189" s="21"/>
      <c r="CO189" s="22"/>
      <c r="CP189" s="21"/>
      <c r="CQ189" s="22"/>
      <c r="CR189" s="54">
        <f>CB189</f>
        <v>0</v>
      </c>
      <c r="CS189" s="54">
        <f>CC189</f>
        <v>0</v>
      </c>
      <c r="CT189" s="13"/>
      <c r="CU189" s="13"/>
      <c r="CX189" s="13"/>
      <c r="CY189" s="13"/>
      <c r="DB189" s="13"/>
      <c r="DC189" s="53" t="s">
        <v>259</v>
      </c>
      <c r="DD189" s="21"/>
      <c r="DE189" s="22"/>
      <c r="DF189" s="21"/>
      <c r="DG189" s="22"/>
      <c r="DH189" s="54">
        <f>CR189</f>
        <v>0</v>
      </c>
      <c r="DI189" s="54">
        <f>CS189</f>
        <v>0</v>
      </c>
      <c r="DJ189" s="354"/>
      <c r="DK189" s="354"/>
      <c r="DN189" s="13"/>
      <c r="DO189" s="13"/>
      <c r="DP189" s="16">
        <f t="shared" si="217"/>
        <v>0</v>
      </c>
      <c r="DQ189" s="16">
        <f t="shared" si="218"/>
        <v>0</v>
      </c>
      <c r="DR189" s="13"/>
      <c r="DS189" s="53" t="s">
        <v>259</v>
      </c>
      <c r="DT189" s="21"/>
      <c r="DU189" s="22"/>
      <c r="DV189" s="21"/>
      <c r="DW189" s="22"/>
      <c r="DX189" s="54">
        <f>DH189</f>
        <v>0</v>
      </c>
      <c r="DY189" s="54">
        <f>DI189</f>
        <v>0</v>
      </c>
      <c r="DZ189" s="354"/>
      <c r="EA189" s="354"/>
      <c r="ED189" s="13"/>
      <c r="EE189" s="13"/>
      <c r="EF189" s="16">
        <f t="shared" si="201"/>
        <v>0</v>
      </c>
      <c r="EG189" s="16">
        <f t="shared" si="202"/>
        <v>0</v>
      </c>
      <c r="EH189" s="13"/>
    </row>
    <row r="190" spans="1:138" s="53" customFormat="1" ht="14" hidden="1" customHeight="1" outlineLevel="1" x14ac:dyDescent="0.15">
      <c r="B190" s="53" t="s">
        <v>120</v>
      </c>
      <c r="C190" s="54"/>
      <c r="D190" s="54"/>
      <c r="E190" s="54"/>
      <c r="F190" s="17"/>
      <c r="G190" s="54"/>
      <c r="H190" s="17"/>
      <c r="I190" s="18">
        <f t="shared" si="203"/>
        <v>0</v>
      </c>
      <c r="J190" s="16"/>
      <c r="K190" s="53" t="s">
        <v>120</v>
      </c>
      <c r="L190" s="54"/>
      <c r="M190" s="54"/>
      <c r="N190" s="54"/>
      <c r="O190" s="54"/>
      <c r="P190" s="54"/>
      <c r="Q190" s="54"/>
      <c r="R190" s="17"/>
      <c r="S190" s="17"/>
      <c r="T190" s="54"/>
      <c r="U190" s="54"/>
      <c r="V190" s="17"/>
      <c r="W190" s="17"/>
      <c r="X190" s="54"/>
      <c r="Y190" s="54"/>
      <c r="Z190" s="16"/>
      <c r="AA190" s="53" t="s">
        <v>120</v>
      </c>
      <c r="AB190" s="54"/>
      <c r="AC190" s="54"/>
      <c r="AD190" s="54"/>
      <c r="AE190" s="54"/>
      <c r="AF190" s="54"/>
      <c r="AG190" s="54"/>
      <c r="AH190" s="17"/>
      <c r="AI190" s="17"/>
      <c r="AJ190" s="54"/>
      <c r="AK190" s="54"/>
      <c r="AL190" s="17"/>
      <c r="AM190" s="17"/>
      <c r="AN190" s="18">
        <f t="shared" si="204"/>
        <v>0</v>
      </c>
      <c r="AO190" s="18">
        <f t="shared" si="205"/>
        <v>0</v>
      </c>
      <c r="AP190" s="16"/>
      <c r="AR190" s="54"/>
      <c r="AS190" s="54"/>
      <c r="AT190" s="54"/>
      <c r="AU190" s="54"/>
      <c r="AV190" s="54">
        <f t="shared" si="193"/>
        <v>0</v>
      </c>
      <c r="AW190" s="54">
        <f t="shared" si="206"/>
        <v>0</v>
      </c>
      <c r="AX190" s="17"/>
      <c r="AY190" s="17"/>
      <c r="AZ190" s="54">
        <f t="shared" si="194"/>
        <v>0</v>
      </c>
      <c r="BA190" s="54">
        <f t="shared" si="195"/>
        <v>0</v>
      </c>
      <c r="BB190" s="17"/>
      <c r="BC190" s="17"/>
      <c r="BD190" s="18">
        <f t="shared" si="207"/>
        <v>0</v>
      </c>
      <c r="BE190" s="18">
        <f t="shared" si="208"/>
        <v>0</v>
      </c>
      <c r="BF190" s="16"/>
      <c r="BG190" s="53" t="s">
        <v>120</v>
      </c>
      <c r="BH190" s="54"/>
      <c r="BI190" s="54"/>
      <c r="BJ190" s="54"/>
      <c r="BK190" s="54"/>
      <c r="BL190" s="54"/>
      <c r="BM190" s="54"/>
      <c r="BN190" s="17"/>
      <c r="BO190" s="17"/>
      <c r="BP190" s="54"/>
      <c r="BQ190" s="54"/>
      <c r="BR190" s="17"/>
      <c r="BS190" s="17"/>
      <c r="BT190" s="18">
        <f t="shared" si="211"/>
        <v>0</v>
      </c>
      <c r="BU190" s="18">
        <f t="shared" si="212"/>
        <v>0</v>
      </c>
      <c r="BV190" s="16"/>
      <c r="BW190" s="53" t="s">
        <v>120</v>
      </c>
      <c r="BX190" s="21"/>
      <c r="BY190" s="22"/>
      <c r="BZ190" s="21"/>
      <c r="CA190" s="22"/>
      <c r="CB190" s="54">
        <f t="shared" si="219"/>
        <v>0</v>
      </c>
      <c r="CC190" s="54">
        <f t="shared" si="220"/>
        <v>0</v>
      </c>
      <c r="CD190" s="13"/>
      <c r="CE190" s="13"/>
      <c r="CH190" s="13"/>
      <c r="CI190" s="13"/>
      <c r="CJ190" s="18">
        <f t="shared" si="215"/>
        <v>0</v>
      </c>
      <c r="CK190" s="18">
        <f t="shared" si="216"/>
        <v>0</v>
      </c>
      <c r="CL190" s="13"/>
      <c r="CM190" s="53" t="s">
        <v>120</v>
      </c>
      <c r="CN190" s="21"/>
      <c r="CO190" s="22"/>
      <c r="CP190" s="21"/>
      <c r="CQ190" s="22"/>
      <c r="CR190" s="54">
        <f>CB190</f>
        <v>0</v>
      </c>
      <c r="CS190" s="54">
        <f>CC190</f>
        <v>0</v>
      </c>
      <c r="CT190" s="13"/>
      <c r="CU190" s="13"/>
      <c r="CX190" s="13"/>
      <c r="CY190" s="13"/>
      <c r="DB190" s="13"/>
      <c r="DC190" s="53" t="s">
        <v>120</v>
      </c>
      <c r="DD190" s="21"/>
      <c r="DE190" s="22"/>
      <c r="DF190" s="21"/>
      <c r="DG190" s="22"/>
      <c r="DH190" s="54">
        <f>CR190</f>
        <v>0</v>
      </c>
      <c r="DI190" s="54">
        <f>CS190</f>
        <v>0</v>
      </c>
      <c r="DJ190" s="354"/>
      <c r="DK190" s="354"/>
      <c r="DN190" s="13"/>
      <c r="DO190" s="13"/>
      <c r="DP190" s="16">
        <f t="shared" si="217"/>
        <v>0</v>
      </c>
      <c r="DQ190" s="16">
        <f t="shared" si="218"/>
        <v>0</v>
      </c>
      <c r="DR190" s="13"/>
      <c r="DS190" s="53" t="s">
        <v>120</v>
      </c>
      <c r="DT190" s="21"/>
      <c r="DU190" s="22"/>
      <c r="DV190" s="21"/>
      <c r="DW190" s="22"/>
      <c r="DX190" s="54">
        <f>DH190</f>
        <v>0</v>
      </c>
      <c r="DY190" s="54">
        <f>DI190</f>
        <v>0</v>
      </c>
      <c r="DZ190" s="354"/>
      <c r="EA190" s="354"/>
      <c r="ED190" s="13"/>
      <c r="EE190" s="13"/>
      <c r="EF190" s="16">
        <f t="shared" si="201"/>
        <v>0</v>
      </c>
      <c r="EG190" s="16">
        <f t="shared" si="202"/>
        <v>0</v>
      </c>
      <c r="EH190" s="13"/>
    </row>
    <row r="191" spans="1:138" s="53" customFormat="1" ht="14" hidden="1" customHeight="1" outlineLevel="1" x14ac:dyDescent="0.15">
      <c r="B191" s="53" t="s">
        <v>54</v>
      </c>
      <c r="C191" s="54"/>
      <c r="D191" s="54">
        <v>-777072</v>
      </c>
      <c r="E191" s="54"/>
      <c r="F191" s="17"/>
      <c r="G191" s="54"/>
      <c r="H191" s="17"/>
      <c r="I191" s="18">
        <f t="shared" si="203"/>
        <v>-777072</v>
      </c>
      <c r="J191" s="16"/>
      <c r="K191" s="53" t="s">
        <v>54</v>
      </c>
      <c r="L191" s="54"/>
      <c r="M191" s="54"/>
      <c r="N191" s="54">
        <v>-777072</v>
      </c>
      <c r="O191" s="54"/>
      <c r="P191" s="54"/>
      <c r="Q191" s="54"/>
      <c r="R191" s="17"/>
      <c r="S191" s="17"/>
      <c r="T191" s="54"/>
      <c r="U191" s="54"/>
      <c r="V191" s="17"/>
      <c r="W191" s="17"/>
      <c r="X191" s="54"/>
      <c r="Y191" s="54"/>
      <c r="Z191" s="16"/>
      <c r="AA191" s="53" t="s">
        <v>54</v>
      </c>
      <c r="AB191" s="54"/>
      <c r="AC191" s="54"/>
      <c r="AD191" s="54">
        <v>-777072</v>
      </c>
      <c r="AE191" s="54"/>
      <c r="AF191" s="54"/>
      <c r="AG191" s="54"/>
      <c r="AH191" s="17"/>
      <c r="AI191" s="17"/>
      <c r="AJ191" s="54"/>
      <c r="AK191" s="54"/>
      <c r="AL191" s="17"/>
      <c r="AM191" s="17"/>
      <c r="AN191" s="18">
        <f t="shared" si="204"/>
        <v>-777072</v>
      </c>
      <c r="AO191" s="18">
        <f t="shared" si="205"/>
        <v>0</v>
      </c>
      <c r="AP191" s="16"/>
      <c r="AR191" s="54"/>
      <c r="AS191" s="54"/>
      <c r="AT191" s="54">
        <v>-777072</v>
      </c>
      <c r="AU191" s="54"/>
      <c r="AV191" s="54">
        <f t="shared" si="193"/>
        <v>0</v>
      </c>
      <c r="AW191" s="54">
        <f t="shared" si="206"/>
        <v>0</v>
      </c>
      <c r="AX191" s="17"/>
      <c r="AY191" s="17"/>
      <c r="AZ191" s="54">
        <f t="shared" si="194"/>
        <v>0</v>
      </c>
      <c r="BA191" s="54">
        <f t="shared" si="195"/>
        <v>0</v>
      </c>
      <c r="BB191" s="17"/>
      <c r="BC191" s="17"/>
      <c r="BD191" s="18">
        <f t="shared" si="207"/>
        <v>-777072</v>
      </c>
      <c r="BE191" s="18">
        <f t="shared" si="208"/>
        <v>0</v>
      </c>
      <c r="BF191" s="16"/>
      <c r="BG191" s="53" t="s">
        <v>54</v>
      </c>
      <c r="BH191" s="54"/>
      <c r="BI191" s="54"/>
      <c r="BJ191" s="54">
        <v>-777072</v>
      </c>
      <c r="BK191" s="54"/>
      <c r="BL191" s="54"/>
      <c r="BM191" s="54"/>
      <c r="BN191" s="17"/>
      <c r="BO191" s="17"/>
      <c r="BP191" s="54"/>
      <c r="BQ191" s="54"/>
      <c r="BR191" s="17"/>
      <c r="BS191" s="17"/>
      <c r="BT191" s="18">
        <f t="shared" si="211"/>
        <v>-777072</v>
      </c>
      <c r="BU191" s="18">
        <f t="shared" si="212"/>
        <v>0</v>
      </c>
      <c r="BV191" s="16"/>
      <c r="BW191" s="53" t="s">
        <v>54</v>
      </c>
      <c r="BX191" s="21"/>
      <c r="BY191" s="22"/>
      <c r="BZ191" s="22">
        <v>-777072</v>
      </c>
      <c r="CA191" s="22"/>
      <c r="CB191" s="54">
        <f t="shared" si="219"/>
        <v>0</v>
      </c>
      <c r="CC191" s="54">
        <f t="shared" si="220"/>
        <v>0</v>
      </c>
      <c r="CD191" s="13"/>
      <c r="CE191" s="13"/>
      <c r="CH191" s="13"/>
      <c r="CI191" s="13"/>
      <c r="CJ191" s="18">
        <f t="shared" si="215"/>
        <v>-777072</v>
      </c>
      <c r="CK191" s="18">
        <f t="shared" si="216"/>
        <v>0</v>
      </c>
      <c r="CL191" s="13"/>
      <c r="CM191" s="53" t="s">
        <v>54</v>
      </c>
      <c r="CN191" s="21"/>
      <c r="CO191" s="22"/>
      <c r="CP191" s="22">
        <v>-777072</v>
      </c>
      <c r="CQ191" s="22"/>
      <c r="CR191" s="54">
        <f>CB191</f>
        <v>0</v>
      </c>
      <c r="CS191" s="54">
        <f>CC191</f>
        <v>0</v>
      </c>
      <c r="CT191" s="13"/>
      <c r="CU191" s="13"/>
      <c r="CX191" s="13"/>
      <c r="CY191" s="13"/>
      <c r="DB191" s="13"/>
      <c r="DC191" s="53" t="s">
        <v>54</v>
      </c>
      <c r="DD191" s="21"/>
      <c r="DE191" s="22"/>
      <c r="DF191" s="22">
        <v>-777072</v>
      </c>
      <c r="DG191" s="22"/>
      <c r="DH191" s="54">
        <f>CR191</f>
        <v>0</v>
      </c>
      <c r="DI191" s="54">
        <f>CS191</f>
        <v>0</v>
      </c>
      <c r="DJ191" s="354"/>
      <c r="DK191" s="354"/>
      <c r="DN191" s="13"/>
      <c r="DO191" s="13"/>
      <c r="DP191" s="16">
        <f t="shared" si="217"/>
        <v>-777072</v>
      </c>
      <c r="DQ191" s="16">
        <f t="shared" si="218"/>
        <v>0</v>
      </c>
      <c r="DR191" s="13"/>
      <c r="DS191" s="53" t="s">
        <v>54</v>
      </c>
      <c r="DT191" s="21"/>
      <c r="DU191" s="22"/>
      <c r="DV191" s="22">
        <v>-777072</v>
      </c>
      <c r="DW191" s="22"/>
      <c r="DX191" s="54">
        <f>DH191</f>
        <v>0</v>
      </c>
      <c r="DY191" s="54">
        <f>DI191</f>
        <v>0</v>
      </c>
      <c r="DZ191" s="354"/>
      <c r="EA191" s="354"/>
      <c r="ED191" s="13"/>
      <c r="EE191" s="13"/>
      <c r="EF191" s="16">
        <f t="shared" si="201"/>
        <v>-777072</v>
      </c>
      <c r="EG191" s="16">
        <f t="shared" si="202"/>
        <v>0</v>
      </c>
      <c r="EH191" s="13"/>
    </row>
    <row r="192" spans="1:138" s="53" customFormat="1" ht="14" hidden="1" customHeight="1" outlineLevel="1" x14ac:dyDescent="0.15">
      <c r="B192" s="53" t="s">
        <v>76</v>
      </c>
      <c r="C192" s="54"/>
      <c r="D192" s="54"/>
      <c r="E192" s="54">
        <v>-61576</v>
      </c>
      <c r="F192" s="17"/>
      <c r="G192" s="54"/>
      <c r="H192" s="17"/>
      <c r="I192" s="18">
        <f t="shared" si="203"/>
        <v>-61576</v>
      </c>
      <c r="J192" s="16"/>
      <c r="K192" s="53" t="s">
        <v>76</v>
      </c>
      <c r="L192" s="54"/>
      <c r="M192" s="54"/>
      <c r="N192" s="54"/>
      <c r="O192" s="54"/>
      <c r="P192" s="54">
        <v>-61576</v>
      </c>
      <c r="Q192" s="54"/>
      <c r="R192" s="17"/>
      <c r="S192" s="17"/>
      <c r="T192" s="54"/>
      <c r="U192" s="54"/>
      <c r="V192" s="17"/>
      <c r="W192" s="17"/>
      <c r="X192" s="54"/>
      <c r="Y192" s="54"/>
      <c r="Z192" s="16"/>
      <c r="AA192" s="53" t="s">
        <v>76</v>
      </c>
      <c r="AB192" s="54"/>
      <c r="AC192" s="54"/>
      <c r="AD192" s="54"/>
      <c r="AE192" s="54"/>
      <c r="AF192" s="54">
        <v>-61576</v>
      </c>
      <c r="AG192" s="54"/>
      <c r="AH192" s="17"/>
      <c r="AI192" s="17"/>
      <c r="AJ192" s="54"/>
      <c r="AK192" s="54"/>
      <c r="AL192" s="17"/>
      <c r="AM192" s="17"/>
      <c r="AN192" s="18">
        <f t="shared" si="204"/>
        <v>-61576</v>
      </c>
      <c r="AO192" s="18">
        <f t="shared" si="205"/>
        <v>0</v>
      </c>
      <c r="AP192" s="16"/>
      <c r="AR192" s="54"/>
      <c r="AS192" s="54"/>
      <c r="AT192" s="54"/>
      <c r="AU192" s="54"/>
      <c r="AV192" s="54">
        <f t="shared" si="193"/>
        <v>-61576</v>
      </c>
      <c r="AW192" s="54">
        <f t="shared" si="206"/>
        <v>0</v>
      </c>
      <c r="AX192" s="17"/>
      <c r="AY192" s="17"/>
      <c r="AZ192" s="54">
        <f t="shared" si="194"/>
        <v>0</v>
      </c>
      <c r="BA192" s="54">
        <f t="shared" si="195"/>
        <v>0</v>
      </c>
      <c r="BB192" s="17"/>
      <c r="BC192" s="17"/>
      <c r="BD192" s="18">
        <f t="shared" si="207"/>
        <v>-61576</v>
      </c>
      <c r="BE192" s="18">
        <f t="shared" si="208"/>
        <v>0</v>
      </c>
      <c r="BF192" s="16"/>
      <c r="BG192" s="53" t="s">
        <v>76</v>
      </c>
      <c r="BH192" s="54"/>
      <c r="BI192" s="54"/>
      <c r="BJ192" s="54"/>
      <c r="BK192" s="54"/>
      <c r="BL192" s="54">
        <v>-61576</v>
      </c>
      <c r="BM192" s="54"/>
      <c r="BN192" s="17"/>
      <c r="BO192" s="17"/>
      <c r="BP192" s="54"/>
      <c r="BQ192" s="54"/>
      <c r="BR192" s="17"/>
      <c r="BS192" s="17"/>
      <c r="BT192" s="18">
        <f t="shared" si="211"/>
        <v>-61576</v>
      </c>
      <c r="BU192" s="18">
        <f t="shared" si="212"/>
        <v>0</v>
      </c>
      <c r="BV192" s="16"/>
      <c r="BW192" s="53" t="s">
        <v>76</v>
      </c>
      <c r="BX192" s="21"/>
      <c r="BY192" s="22"/>
      <c r="BZ192" s="21"/>
      <c r="CA192" s="22"/>
      <c r="CB192" s="54">
        <f t="shared" si="219"/>
        <v>-61576</v>
      </c>
      <c r="CC192" s="54">
        <f t="shared" si="220"/>
        <v>0</v>
      </c>
      <c r="CD192" s="13"/>
      <c r="CE192" s="13"/>
      <c r="CH192" s="13"/>
      <c r="CI192" s="13"/>
      <c r="CJ192" s="18">
        <f t="shared" si="215"/>
        <v>-61576</v>
      </c>
      <c r="CK192" s="18">
        <f t="shared" si="216"/>
        <v>0</v>
      </c>
      <c r="CL192" s="13"/>
      <c r="CM192" s="53" t="s">
        <v>76</v>
      </c>
      <c r="CN192" s="21"/>
      <c r="CO192" s="22"/>
      <c r="CP192" s="21"/>
      <c r="CQ192" s="22"/>
      <c r="CR192" s="54">
        <f>CB192</f>
        <v>-61576</v>
      </c>
      <c r="CS192" s="54">
        <f>CC192</f>
        <v>0</v>
      </c>
      <c r="CT192" s="13"/>
      <c r="CU192" s="13"/>
      <c r="CX192" s="13"/>
      <c r="CY192" s="13"/>
      <c r="DB192" s="13"/>
      <c r="DC192" s="53" t="s">
        <v>76</v>
      </c>
      <c r="DD192" s="21"/>
      <c r="DE192" s="22"/>
      <c r="DF192" s="21"/>
      <c r="DG192" s="22"/>
      <c r="DH192" s="54">
        <f>CR192</f>
        <v>-61576</v>
      </c>
      <c r="DI192" s="54">
        <f>CS192</f>
        <v>0</v>
      </c>
      <c r="DJ192" s="354"/>
      <c r="DK192" s="354"/>
      <c r="DN192" s="13"/>
      <c r="DO192" s="13"/>
      <c r="DP192" s="16">
        <f t="shared" si="217"/>
        <v>-61576</v>
      </c>
      <c r="DQ192" s="16">
        <f t="shared" si="218"/>
        <v>0</v>
      </c>
      <c r="DR192" s="13"/>
      <c r="DS192" s="53" t="s">
        <v>76</v>
      </c>
      <c r="DT192" s="21"/>
      <c r="DU192" s="22"/>
      <c r="DV192" s="21"/>
      <c r="DW192" s="22"/>
      <c r="DX192" s="54">
        <f>DH192</f>
        <v>-61576</v>
      </c>
      <c r="DY192" s="54">
        <f>DI192</f>
        <v>0</v>
      </c>
      <c r="DZ192" s="354"/>
      <c r="EA192" s="354"/>
      <c r="ED192" s="13"/>
      <c r="EE192" s="13"/>
      <c r="EF192" s="16">
        <f t="shared" si="201"/>
        <v>-61576</v>
      </c>
      <c r="EG192" s="16">
        <f t="shared" si="202"/>
        <v>0</v>
      </c>
      <c r="EH192" s="13"/>
    </row>
    <row r="193" spans="2:138" s="53" customFormat="1" ht="14" hidden="1" customHeight="1" outlineLevel="1" x14ac:dyDescent="0.15">
      <c r="B193" s="53" t="s">
        <v>185</v>
      </c>
      <c r="C193" s="54"/>
      <c r="D193" s="54"/>
      <c r="E193" s="54"/>
      <c r="F193" s="17"/>
      <c r="G193" s="54"/>
      <c r="H193" s="17"/>
      <c r="I193" s="18">
        <f t="shared" si="203"/>
        <v>0</v>
      </c>
      <c r="J193" s="16"/>
      <c r="K193" s="53" t="s">
        <v>185</v>
      </c>
      <c r="L193" s="54"/>
      <c r="M193" s="54"/>
      <c r="N193" s="54"/>
      <c r="O193" s="54"/>
      <c r="P193" s="54"/>
      <c r="Q193" s="54"/>
      <c r="R193" s="17"/>
      <c r="S193" s="17"/>
      <c r="T193" s="54"/>
      <c r="U193" s="54"/>
      <c r="V193" s="17"/>
      <c r="W193" s="17"/>
      <c r="X193" s="54"/>
      <c r="Y193" s="54"/>
      <c r="Z193" s="16"/>
      <c r="AA193" s="53" t="s">
        <v>185</v>
      </c>
      <c r="AB193" s="54"/>
      <c r="AC193" s="54"/>
      <c r="AD193" s="54"/>
      <c r="AE193" s="54"/>
      <c r="AF193" s="54"/>
      <c r="AG193" s="54"/>
      <c r="AH193" s="17"/>
      <c r="AI193" s="17"/>
      <c r="AJ193" s="54"/>
      <c r="AK193" s="54"/>
      <c r="AL193" s="17"/>
      <c r="AM193" s="17"/>
      <c r="AN193" s="18">
        <f t="shared" si="204"/>
        <v>0</v>
      </c>
      <c r="AO193" s="18">
        <f t="shared" si="205"/>
        <v>0</v>
      </c>
      <c r="AP193" s="16"/>
      <c r="AR193" s="54"/>
      <c r="AS193" s="54"/>
      <c r="AT193" s="54"/>
      <c r="AU193" s="54"/>
      <c r="AV193" s="54">
        <f t="shared" si="193"/>
        <v>0</v>
      </c>
      <c r="AW193" s="54">
        <f t="shared" si="206"/>
        <v>0</v>
      </c>
      <c r="AX193" s="17"/>
      <c r="AY193" s="17"/>
      <c r="AZ193" s="54">
        <f t="shared" si="194"/>
        <v>0</v>
      </c>
      <c r="BA193" s="54">
        <f t="shared" si="195"/>
        <v>0</v>
      </c>
      <c r="BB193" s="17"/>
      <c r="BC193" s="17"/>
      <c r="BD193" s="18">
        <f t="shared" si="207"/>
        <v>0</v>
      </c>
      <c r="BE193" s="18">
        <f t="shared" si="208"/>
        <v>0</v>
      </c>
      <c r="BF193" s="16"/>
      <c r="BG193" s="53" t="s">
        <v>185</v>
      </c>
      <c r="BH193" s="54"/>
      <c r="BI193" s="54"/>
      <c r="BJ193" s="54"/>
      <c r="BK193" s="54"/>
      <c r="BL193" s="54"/>
      <c r="BM193" s="54"/>
      <c r="BN193" s="17"/>
      <c r="BO193" s="17"/>
      <c r="BP193" s="54"/>
      <c r="BQ193" s="54"/>
      <c r="BR193" s="17"/>
      <c r="BS193" s="17"/>
      <c r="BT193" s="18">
        <f t="shared" si="211"/>
        <v>0</v>
      </c>
      <c r="BU193" s="18">
        <f t="shared" si="212"/>
        <v>0</v>
      </c>
      <c r="BV193" s="16"/>
      <c r="BW193" s="53" t="s">
        <v>185</v>
      </c>
      <c r="BX193" s="21"/>
      <c r="BY193" s="22"/>
      <c r="BZ193" s="21"/>
      <c r="CA193" s="22"/>
      <c r="CB193" s="54">
        <f t="shared" si="219"/>
        <v>0</v>
      </c>
      <c r="CC193" s="54">
        <f t="shared" si="220"/>
        <v>0</v>
      </c>
      <c r="CD193" s="13"/>
      <c r="CE193" s="13"/>
      <c r="CH193" s="13"/>
      <c r="CI193" s="13"/>
      <c r="CJ193" s="18">
        <f t="shared" si="215"/>
        <v>0</v>
      </c>
      <c r="CK193" s="18">
        <f t="shared" si="216"/>
        <v>0</v>
      </c>
      <c r="CL193" s="13"/>
      <c r="CM193" s="53" t="s">
        <v>185</v>
      </c>
      <c r="CN193" s="21"/>
      <c r="CO193" s="22"/>
      <c r="CP193" s="21"/>
      <c r="CQ193" s="22"/>
      <c r="CR193" s="54">
        <f>CB193</f>
        <v>0</v>
      </c>
      <c r="CS193" s="54">
        <f>CC193</f>
        <v>0</v>
      </c>
      <c r="CT193" s="13"/>
      <c r="CU193" s="13"/>
      <c r="CX193" s="13"/>
      <c r="CY193" s="13"/>
      <c r="DB193" s="13"/>
      <c r="DC193" s="53" t="s">
        <v>185</v>
      </c>
      <c r="DD193" s="21"/>
      <c r="DE193" s="22"/>
      <c r="DF193" s="21"/>
      <c r="DG193" s="22"/>
      <c r="DH193" s="54">
        <f>CR193</f>
        <v>0</v>
      </c>
      <c r="DI193" s="54">
        <f>CS193</f>
        <v>0</v>
      </c>
      <c r="DJ193" s="354"/>
      <c r="DK193" s="354"/>
      <c r="DN193" s="13"/>
      <c r="DO193" s="13"/>
      <c r="DP193" s="16">
        <f t="shared" si="217"/>
        <v>0</v>
      </c>
      <c r="DQ193" s="16">
        <f t="shared" si="218"/>
        <v>0</v>
      </c>
      <c r="DR193" s="13"/>
      <c r="DS193" s="53" t="s">
        <v>185</v>
      </c>
      <c r="DT193" s="21"/>
      <c r="DU193" s="22"/>
      <c r="DV193" s="21"/>
      <c r="DW193" s="22"/>
      <c r="DX193" s="54">
        <f>DH193</f>
        <v>0</v>
      </c>
      <c r="DY193" s="54">
        <f>DI193</f>
        <v>0</v>
      </c>
      <c r="DZ193" s="354"/>
      <c r="EA193" s="354"/>
      <c r="ED193" s="13"/>
      <c r="EE193" s="13"/>
      <c r="EF193" s="16">
        <f t="shared" si="201"/>
        <v>0</v>
      </c>
      <c r="EG193" s="16">
        <f t="shared" si="202"/>
        <v>0</v>
      </c>
      <c r="EH193" s="13"/>
    </row>
    <row r="194" spans="2:138" s="53" customFormat="1" ht="14" hidden="1" customHeight="1" outlineLevel="1" x14ac:dyDescent="0.15">
      <c r="B194" s="53" t="s">
        <v>163</v>
      </c>
      <c r="C194" s="54"/>
      <c r="D194" s="54"/>
      <c r="E194" s="54"/>
      <c r="F194" s="17"/>
      <c r="G194" s="54"/>
      <c r="H194" s="17"/>
      <c r="I194" s="18">
        <f t="shared" si="203"/>
        <v>0</v>
      </c>
      <c r="J194" s="16"/>
      <c r="K194" s="53" t="s">
        <v>163</v>
      </c>
      <c r="L194" s="54"/>
      <c r="M194" s="54"/>
      <c r="N194" s="54"/>
      <c r="O194" s="54"/>
      <c r="P194" s="54"/>
      <c r="Q194" s="54"/>
      <c r="R194" s="17"/>
      <c r="S194" s="17"/>
      <c r="T194" s="54"/>
      <c r="U194" s="54"/>
      <c r="V194" s="17"/>
      <c r="W194" s="17"/>
      <c r="X194" s="54"/>
      <c r="Y194" s="54"/>
      <c r="Z194" s="16"/>
      <c r="AA194" s="53" t="s">
        <v>163</v>
      </c>
      <c r="AB194" s="54"/>
      <c r="AC194" s="54"/>
      <c r="AD194" s="54"/>
      <c r="AE194" s="54"/>
      <c r="AF194" s="54"/>
      <c r="AG194" s="54"/>
      <c r="AH194" s="17"/>
      <c r="AI194" s="17"/>
      <c r="AJ194" s="54"/>
      <c r="AK194" s="54"/>
      <c r="AL194" s="17"/>
      <c r="AM194" s="17"/>
      <c r="AN194" s="18">
        <f t="shared" si="204"/>
        <v>0</v>
      </c>
      <c r="AO194" s="18">
        <f t="shared" si="205"/>
        <v>0</v>
      </c>
      <c r="AP194" s="16"/>
      <c r="AR194" s="54"/>
      <c r="AS194" s="54"/>
      <c r="AT194" s="54"/>
      <c r="AU194" s="54"/>
      <c r="AV194" s="54">
        <f t="shared" ref="AV194:AV257" si="229">AF194</f>
        <v>0</v>
      </c>
      <c r="AW194" s="54">
        <f t="shared" ref="AW194:AW257" si="230">AG194</f>
        <v>0</v>
      </c>
      <c r="AX194" s="17"/>
      <c r="AY194" s="17"/>
      <c r="AZ194" s="54">
        <f t="shared" ref="AZ194:AZ257" si="231">AJ194</f>
        <v>0</v>
      </c>
      <c r="BA194" s="54">
        <f t="shared" ref="BA194:BA257" si="232">AK194</f>
        <v>0</v>
      </c>
      <c r="BB194" s="17"/>
      <c r="BC194" s="17"/>
      <c r="BD194" s="18">
        <f t="shared" si="207"/>
        <v>0</v>
      </c>
      <c r="BE194" s="18">
        <f t="shared" si="208"/>
        <v>0</v>
      </c>
      <c r="BF194" s="16"/>
      <c r="BG194" s="53" t="s">
        <v>163</v>
      </c>
      <c r="BH194" s="54"/>
      <c r="BI194" s="54"/>
      <c r="BJ194" s="54"/>
      <c r="BK194" s="54"/>
      <c r="BL194" s="54"/>
      <c r="BM194" s="54"/>
      <c r="BN194" s="17"/>
      <c r="BO194" s="17"/>
      <c r="BP194" s="54"/>
      <c r="BQ194" s="54"/>
      <c r="BR194" s="17"/>
      <c r="BS194" s="17"/>
      <c r="BT194" s="18">
        <f t="shared" si="211"/>
        <v>0</v>
      </c>
      <c r="BU194" s="18">
        <f t="shared" si="212"/>
        <v>0</v>
      </c>
      <c r="BV194" s="16"/>
      <c r="BW194" s="53" t="s">
        <v>163</v>
      </c>
      <c r="BX194" s="21"/>
      <c r="BY194" s="22"/>
      <c r="BZ194" s="21"/>
      <c r="CA194" s="22"/>
      <c r="CB194" s="54">
        <f t="shared" si="219"/>
        <v>0</v>
      </c>
      <c r="CC194" s="54">
        <f t="shared" si="220"/>
        <v>0</v>
      </c>
      <c r="CD194" s="13"/>
      <c r="CE194" s="13"/>
      <c r="CH194" s="13"/>
      <c r="CI194" s="13"/>
      <c r="CJ194" s="18">
        <f t="shared" si="215"/>
        <v>0</v>
      </c>
      <c r="CK194" s="18">
        <f t="shared" si="216"/>
        <v>0</v>
      </c>
      <c r="CL194" s="13"/>
      <c r="CM194" s="53" t="s">
        <v>163</v>
      </c>
      <c r="CN194" s="21"/>
      <c r="CO194" s="22"/>
      <c r="CP194" s="21"/>
      <c r="CQ194" s="22"/>
      <c r="CR194" s="54">
        <f>CB194</f>
        <v>0</v>
      </c>
      <c r="CS194" s="54">
        <f>CC194</f>
        <v>0</v>
      </c>
      <c r="CT194" s="13"/>
      <c r="CU194" s="13"/>
      <c r="CX194" s="13"/>
      <c r="CY194" s="13"/>
      <c r="DB194" s="13"/>
      <c r="DC194" s="53" t="s">
        <v>163</v>
      </c>
      <c r="DD194" s="21"/>
      <c r="DE194" s="22"/>
      <c r="DF194" s="21"/>
      <c r="DG194" s="22"/>
      <c r="DH194" s="54">
        <f>CR194</f>
        <v>0</v>
      </c>
      <c r="DI194" s="54">
        <f>CS194</f>
        <v>0</v>
      </c>
      <c r="DJ194" s="354"/>
      <c r="DK194" s="354"/>
      <c r="DN194" s="13"/>
      <c r="DO194" s="13"/>
      <c r="DP194" s="16">
        <f t="shared" si="217"/>
        <v>0</v>
      </c>
      <c r="DQ194" s="16">
        <f t="shared" si="218"/>
        <v>0</v>
      </c>
      <c r="DR194" s="13"/>
      <c r="DS194" s="53" t="s">
        <v>163</v>
      </c>
      <c r="DT194" s="21"/>
      <c r="DU194" s="22"/>
      <c r="DV194" s="21"/>
      <c r="DW194" s="22"/>
      <c r="DX194" s="54">
        <f>DH194</f>
        <v>0</v>
      </c>
      <c r="DY194" s="54">
        <f>DI194</f>
        <v>0</v>
      </c>
      <c r="DZ194" s="354"/>
      <c r="EA194" s="354"/>
      <c r="ED194" s="13"/>
      <c r="EE194" s="13"/>
      <c r="EF194" s="16">
        <f t="shared" si="201"/>
        <v>0</v>
      </c>
      <c r="EG194" s="16">
        <f t="shared" si="202"/>
        <v>0</v>
      </c>
      <c r="EH194" s="13"/>
    </row>
    <row r="195" spans="2:138" s="53" customFormat="1" ht="14" hidden="1" customHeight="1" outlineLevel="1" x14ac:dyDescent="0.15">
      <c r="B195" s="53" t="s">
        <v>267</v>
      </c>
      <c r="C195" s="54"/>
      <c r="D195" s="54"/>
      <c r="E195" s="54"/>
      <c r="F195" s="17"/>
      <c r="G195" s="54"/>
      <c r="H195" s="17"/>
      <c r="I195" s="18">
        <f t="shared" si="203"/>
        <v>0</v>
      </c>
      <c r="J195" s="16"/>
      <c r="K195" s="53" t="s">
        <v>267</v>
      </c>
      <c r="L195" s="54"/>
      <c r="M195" s="54"/>
      <c r="N195" s="54"/>
      <c r="O195" s="54"/>
      <c r="P195" s="54"/>
      <c r="Q195" s="54"/>
      <c r="R195" s="17"/>
      <c r="S195" s="17"/>
      <c r="T195" s="54"/>
      <c r="U195" s="54"/>
      <c r="V195" s="17"/>
      <c r="W195" s="17"/>
      <c r="X195" s="54"/>
      <c r="Y195" s="54"/>
      <c r="Z195" s="16"/>
      <c r="AA195" s="53" t="s">
        <v>267</v>
      </c>
      <c r="AB195" s="54"/>
      <c r="AC195" s="54"/>
      <c r="AD195" s="54"/>
      <c r="AE195" s="54"/>
      <c r="AF195" s="54"/>
      <c r="AG195" s="54"/>
      <c r="AH195" s="17"/>
      <c r="AI195" s="17"/>
      <c r="AJ195" s="54"/>
      <c r="AK195" s="54"/>
      <c r="AL195" s="17"/>
      <c r="AM195" s="17"/>
      <c r="AN195" s="18">
        <f t="shared" si="204"/>
        <v>0</v>
      </c>
      <c r="AO195" s="18">
        <f t="shared" si="205"/>
        <v>0</v>
      </c>
      <c r="AP195" s="16"/>
      <c r="AR195" s="54"/>
      <c r="AS195" s="54"/>
      <c r="AT195" s="54"/>
      <c r="AU195" s="54"/>
      <c r="AV195" s="54">
        <f t="shared" si="229"/>
        <v>0</v>
      </c>
      <c r="AW195" s="54">
        <f t="shared" si="230"/>
        <v>0</v>
      </c>
      <c r="AX195" s="17"/>
      <c r="AY195" s="17"/>
      <c r="AZ195" s="54">
        <f t="shared" si="231"/>
        <v>0</v>
      </c>
      <c r="BA195" s="54">
        <f t="shared" si="232"/>
        <v>0</v>
      </c>
      <c r="BB195" s="17"/>
      <c r="BC195" s="17"/>
      <c r="BD195" s="18">
        <f t="shared" si="207"/>
        <v>0</v>
      </c>
      <c r="BE195" s="18">
        <f t="shared" si="208"/>
        <v>0</v>
      </c>
      <c r="BF195" s="16"/>
      <c r="BG195" s="53" t="s">
        <v>267</v>
      </c>
      <c r="BH195" s="54"/>
      <c r="BI195" s="54"/>
      <c r="BJ195" s="54"/>
      <c r="BK195" s="54"/>
      <c r="BL195" s="54"/>
      <c r="BM195" s="54"/>
      <c r="BN195" s="17"/>
      <c r="BO195" s="17"/>
      <c r="BP195" s="54"/>
      <c r="BQ195" s="54"/>
      <c r="BR195" s="17"/>
      <c r="BS195" s="17"/>
      <c r="BT195" s="18">
        <f t="shared" si="211"/>
        <v>0</v>
      </c>
      <c r="BU195" s="18">
        <f t="shared" si="212"/>
        <v>0</v>
      </c>
      <c r="BV195" s="16"/>
      <c r="BW195" s="53" t="s">
        <v>267</v>
      </c>
      <c r="BX195" s="21"/>
      <c r="BY195" s="22"/>
      <c r="BZ195" s="21"/>
      <c r="CA195" s="22"/>
      <c r="CB195" s="54">
        <f t="shared" si="219"/>
        <v>0</v>
      </c>
      <c r="CC195" s="54">
        <f t="shared" si="220"/>
        <v>0</v>
      </c>
      <c r="CD195" s="13"/>
      <c r="CE195" s="13"/>
      <c r="CH195" s="13"/>
      <c r="CI195" s="13"/>
      <c r="CJ195" s="18">
        <f t="shared" si="215"/>
        <v>0</v>
      </c>
      <c r="CK195" s="18">
        <f t="shared" si="216"/>
        <v>0</v>
      </c>
      <c r="CL195" s="13"/>
      <c r="CM195" s="53" t="s">
        <v>267</v>
      </c>
      <c r="CN195" s="21"/>
      <c r="CO195" s="22"/>
      <c r="CP195" s="21"/>
      <c r="CQ195" s="22"/>
      <c r="CR195" s="54">
        <f>CB195</f>
        <v>0</v>
      </c>
      <c r="CS195" s="54">
        <f>CC195</f>
        <v>0</v>
      </c>
      <c r="CT195" s="13"/>
      <c r="CU195" s="13"/>
      <c r="CX195" s="13"/>
      <c r="CY195" s="13"/>
      <c r="DB195" s="13"/>
      <c r="DC195" s="53" t="s">
        <v>267</v>
      </c>
      <c r="DD195" s="21"/>
      <c r="DE195" s="22"/>
      <c r="DF195" s="21"/>
      <c r="DG195" s="22"/>
      <c r="DH195" s="54">
        <f>CR195</f>
        <v>0</v>
      </c>
      <c r="DI195" s="54">
        <f>CS195</f>
        <v>0</v>
      </c>
      <c r="DJ195" s="354"/>
      <c r="DK195" s="354"/>
      <c r="DN195" s="13"/>
      <c r="DO195" s="13"/>
      <c r="DP195" s="16">
        <f t="shared" si="217"/>
        <v>0</v>
      </c>
      <c r="DQ195" s="16">
        <f t="shared" si="218"/>
        <v>0</v>
      </c>
      <c r="DR195" s="13"/>
      <c r="DS195" s="53" t="s">
        <v>267</v>
      </c>
      <c r="DT195" s="21"/>
      <c r="DU195" s="22"/>
      <c r="DV195" s="21"/>
      <c r="DW195" s="22"/>
      <c r="DX195" s="54">
        <f>DH195</f>
        <v>0</v>
      </c>
      <c r="DY195" s="54">
        <f>DI195</f>
        <v>0</v>
      </c>
      <c r="DZ195" s="354"/>
      <c r="EA195" s="354"/>
      <c r="ED195" s="13"/>
      <c r="EE195" s="13"/>
      <c r="EF195" s="16">
        <f t="shared" si="201"/>
        <v>0</v>
      </c>
      <c r="EG195" s="16">
        <f t="shared" si="202"/>
        <v>0</v>
      </c>
      <c r="EH195" s="13"/>
    </row>
    <row r="196" spans="2:138" s="53" customFormat="1" ht="14" hidden="1" customHeight="1" outlineLevel="1" x14ac:dyDescent="0.15">
      <c r="B196" s="53" t="s">
        <v>202</v>
      </c>
      <c r="C196" s="54"/>
      <c r="D196" s="54"/>
      <c r="E196" s="54"/>
      <c r="F196" s="17"/>
      <c r="G196" s="54"/>
      <c r="H196" s="17"/>
      <c r="I196" s="18">
        <f t="shared" si="203"/>
        <v>0</v>
      </c>
      <c r="J196" s="16"/>
      <c r="K196" s="53" t="s">
        <v>202</v>
      </c>
      <c r="L196" s="54"/>
      <c r="M196" s="54"/>
      <c r="N196" s="54"/>
      <c r="O196" s="54"/>
      <c r="P196" s="54"/>
      <c r="Q196" s="54"/>
      <c r="R196" s="17"/>
      <c r="S196" s="17"/>
      <c r="T196" s="54"/>
      <c r="U196" s="54"/>
      <c r="V196" s="17"/>
      <c r="W196" s="17"/>
      <c r="X196" s="54"/>
      <c r="Y196" s="54"/>
      <c r="Z196" s="16"/>
      <c r="AA196" s="53" t="s">
        <v>202</v>
      </c>
      <c r="AB196" s="54"/>
      <c r="AC196" s="54"/>
      <c r="AD196" s="54"/>
      <c r="AE196" s="54"/>
      <c r="AF196" s="54"/>
      <c r="AG196" s="54"/>
      <c r="AH196" s="17"/>
      <c r="AI196" s="17"/>
      <c r="AJ196" s="54"/>
      <c r="AK196" s="54"/>
      <c r="AL196" s="17"/>
      <c r="AM196" s="17"/>
      <c r="AN196" s="18">
        <f t="shared" si="204"/>
        <v>0</v>
      </c>
      <c r="AO196" s="18">
        <f t="shared" si="205"/>
        <v>0</v>
      </c>
      <c r="AP196" s="16"/>
      <c r="AR196" s="54"/>
      <c r="AS196" s="54"/>
      <c r="AT196" s="54"/>
      <c r="AU196" s="54"/>
      <c r="AV196" s="54">
        <f t="shared" si="229"/>
        <v>0</v>
      </c>
      <c r="AW196" s="54">
        <f t="shared" si="230"/>
        <v>0</v>
      </c>
      <c r="AX196" s="17"/>
      <c r="AY196" s="17"/>
      <c r="AZ196" s="54">
        <f t="shared" si="231"/>
        <v>0</v>
      </c>
      <c r="BA196" s="54">
        <f t="shared" si="232"/>
        <v>0</v>
      </c>
      <c r="BB196" s="17"/>
      <c r="BC196" s="17"/>
      <c r="BD196" s="18">
        <f t="shared" si="207"/>
        <v>0</v>
      </c>
      <c r="BE196" s="18">
        <f t="shared" si="208"/>
        <v>0</v>
      </c>
      <c r="BF196" s="16"/>
      <c r="BG196" s="53" t="s">
        <v>202</v>
      </c>
      <c r="BH196" s="54"/>
      <c r="BI196" s="54"/>
      <c r="BJ196" s="54"/>
      <c r="BK196" s="54"/>
      <c r="BL196" s="54"/>
      <c r="BM196" s="54"/>
      <c r="BN196" s="17"/>
      <c r="BO196" s="17"/>
      <c r="BP196" s="54"/>
      <c r="BQ196" s="54"/>
      <c r="BR196" s="17"/>
      <c r="BS196" s="17"/>
      <c r="BT196" s="18">
        <f t="shared" si="211"/>
        <v>0</v>
      </c>
      <c r="BU196" s="18">
        <f t="shared" si="212"/>
        <v>0</v>
      </c>
      <c r="BV196" s="16"/>
      <c r="BW196" s="53" t="s">
        <v>202</v>
      </c>
      <c r="BX196" s="21"/>
      <c r="BY196" s="22"/>
      <c r="BZ196" s="21"/>
      <c r="CA196" s="22"/>
      <c r="CB196" s="54">
        <f t="shared" si="219"/>
        <v>0</v>
      </c>
      <c r="CC196" s="54">
        <f t="shared" si="220"/>
        <v>0</v>
      </c>
      <c r="CD196" s="13"/>
      <c r="CE196" s="13"/>
      <c r="CH196" s="13"/>
      <c r="CI196" s="13"/>
      <c r="CJ196" s="18">
        <f t="shared" si="215"/>
        <v>0</v>
      </c>
      <c r="CK196" s="18">
        <f t="shared" si="216"/>
        <v>0</v>
      </c>
      <c r="CL196" s="13"/>
      <c r="CM196" s="53" t="s">
        <v>202</v>
      </c>
      <c r="CN196" s="21"/>
      <c r="CO196" s="22"/>
      <c r="CP196" s="21"/>
      <c r="CQ196" s="22"/>
      <c r="CR196" s="54">
        <f>CB196</f>
        <v>0</v>
      </c>
      <c r="CS196" s="54">
        <f>CC196</f>
        <v>0</v>
      </c>
      <c r="CT196" s="13"/>
      <c r="CU196" s="13"/>
      <c r="CX196" s="13"/>
      <c r="CY196" s="13"/>
      <c r="DB196" s="13"/>
      <c r="DC196" s="53" t="s">
        <v>202</v>
      </c>
      <c r="DD196" s="21"/>
      <c r="DE196" s="22"/>
      <c r="DF196" s="21"/>
      <c r="DG196" s="22"/>
      <c r="DH196" s="54">
        <f>CR196</f>
        <v>0</v>
      </c>
      <c r="DI196" s="54">
        <f>CS196</f>
        <v>0</v>
      </c>
      <c r="DJ196" s="354"/>
      <c r="DK196" s="354"/>
      <c r="DN196" s="13"/>
      <c r="DO196" s="13"/>
      <c r="DP196" s="16">
        <f t="shared" si="217"/>
        <v>0</v>
      </c>
      <c r="DQ196" s="16">
        <f t="shared" si="218"/>
        <v>0</v>
      </c>
      <c r="DR196" s="13"/>
      <c r="DS196" s="53" t="s">
        <v>202</v>
      </c>
      <c r="DT196" s="21"/>
      <c r="DU196" s="22"/>
      <c r="DV196" s="21"/>
      <c r="DW196" s="22"/>
      <c r="DX196" s="54">
        <f>DH196</f>
        <v>0</v>
      </c>
      <c r="DY196" s="54">
        <f>DI196</f>
        <v>0</v>
      </c>
      <c r="DZ196" s="354"/>
      <c r="EA196" s="354"/>
      <c r="ED196" s="13"/>
      <c r="EE196" s="13"/>
      <c r="EF196" s="16">
        <f t="shared" si="201"/>
        <v>0</v>
      </c>
      <c r="EG196" s="16">
        <f t="shared" si="202"/>
        <v>0</v>
      </c>
      <c r="EH196" s="13"/>
    </row>
    <row r="197" spans="2:138" s="53" customFormat="1" ht="14" hidden="1" customHeight="1" outlineLevel="1" x14ac:dyDescent="0.15">
      <c r="B197" s="53" t="s">
        <v>203</v>
      </c>
      <c r="C197" s="54"/>
      <c r="D197" s="54"/>
      <c r="E197" s="54"/>
      <c r="F197" s="17"/>
      <c r="G197" s="54"/>
      <c r="H197" s="17"/>
      <c r="I197" s="18">
        <f t="shared" si="203"/>
        <v>0</v>
      </c>
      <c r="J197" s="16"/>
      <c r="K197" s="53" t="s">
        <v>203</v>
      </c>
      <c r="L197" s="54"/>
      <c r="M197" s="54"/>
      <c r="N197" s="54"/>
      <c r="O197" s="54"/>
      <c r="P197" s="54"/>
      <c r="Q197" s="54"/>
      <c r="R197" s="17"/>
      <c r="S197" s="17"/>
      <c r="T197" s="54"/>
      <c r="U197" s="54"/>
      <c r="V197" s="17"/>
      <c r="W197" s="17"/>
      <c r="X197" s="54"/>
      <c r="Y197" s="54"/>
      <c r="Z197" s="16"/>
      <c r="AA197" s="53" t="s">
        <v>203</v>
      </c>
      <c r="AB197" s="54"/>
      <c r="AC197" s="54"/>
      <c r="AD197" s="54"/>
      <c r="AE197" s="54"/>
      <c r="AF197" s="54"/>
      <c r="AG197" s="54"/>
      <c r="AH197" s="17"/>
      <c r="AI197" s="17"/>
      <c r="AJ197" s="54"/>
      <c r="AK197" s="54"/>
      <c r="AL197" s="17"/>
      <c r="AM197" s="17"/>
      <c r="AN197" s="18">
        <f t="shared" si="204"/>
        <v>0</v>
      </c>
      <c r="AO197" s="18">
        <f t="shared" si="205"/>
        <v>0</v>
      </c>
      <c r="AP197" s="16"/>
      <c r="AR197" s="54"/>
      <c r="AS197" s="54"/>
      <c r="AT197" s="54"/>
      <c r="AU197" s="54"/>
      <c r="AV197" s="54">
        <f t="shared" si="229"/>
        <v>0</v>
      </c>
      <c r="AW197" s="54">
        <f t="shared" si="230"/>
        <v>0</v>
      </c>
      <c r="AX197" s="17"/>
      <c r="AY197" s="17"/>
      <c r="AZ197" s="54">
        <f t="shared" si="231"/>
        <v>0</v>
      </c>
      <c r="BA197" s="54">
        <f t="shared" si="232"/>
        <v>0</v>
      </c>
      <c r="BB197" s="17"/>
      <c r="BC197" s="17"/>
      <c r="BD197" s="18">
        <f t="shared" si="207"/>
        <v>0</v>
      </c>
      <c r="BE197" s="18">
        <f t="shared" si="208"/>
        <v>0</v>
      </c>
      <c r="BF197" s="16"/>
      <c r="BG197" s="53" t="s">
        <v>203</v>
      </c>
      <c r="BH197" s="54"/>
      <c r="BI197" s="54"/>
      <c r="BJ197" s="54"/>
      <c r="BK197" s="54"/>
      <c r="BL197" s="54"/>
      <c r="BM197" s="54"/>
      <c r="BN197" s="17"/>
      <c r="BO197" s="17"/>
      <c r="BP197" s="54"/>
      <c r="BQ197" s="54"/>
      <c r="BR197" s="17"/>
      <c r="BS197" s="17"/>
      <c r="BT197" s="18">
        <f t="shared" si="211"/>
        <v>0</v>
      </c>
      <c r="BU197" s="18">
        <f t="shared" si="212"/>
        <v>0</v>
      </c>
      <c r="BV197" s="16"/>
      <c r="BW197" s="53" t="s">
        <v>203</v>
      </c>
      <c r="BX197" s="21"/>
      <c r="BY197" s="22"/>
      <c r="BZ197" s="21"/>
      <c r="CA197" s="22"/>
      <c r="CB197" s="54">
        <f t="shared" si="219"/>
        <v>0</v>
      </c>
      <c r="CC197" s="54">
        <f t="shared" si="220"/>
        <v>0</v>
      </c>
      <c r="CD197" s="13"/>
      <c r="CE197" s="13"/>
      <c r="CH197" s="13"/>
      <c r="CI197" s="13"/>
      <c r="CJ197" s="18">
        <f t="shared" si="215"/>
        <v>0</v>
      </c>
      <c r="CK197" s="18">
        <f t="shared" si="216"/>
        <v>0</v>
      </c>
      <c r="CL197" s="13"/>
      <c r="CM197" s="53" t="s">
        <v>203</v>
      </c>
      <c r="CN197" s="21"/>
      <c r="CO197" s="22"/>
      <c r="CP197" s="21"/>
      <c r="CQ197" s="22"/>
      <c r="CR197" s="54">
        <f>CB197</f>
        <v>0</v>
      </c>
      <c r="CS197" s="54">
        <f>CC197</f>
        <v>0</v>
      </c>
      <c r="CT197" s="13"/>
      <c r="CU197" s="13"/>
      <c r="CX197" s="13"/>
      <c r="CY197" s="13"/>
      <c r="DB197" s="13"/>
      <c r="DC197" s="53" t="s">
        <v>203</v>
      </c>
      <c r="DD197" s="21"/>
      <c r="DE197" s="22"/>
      <c r="DF197" s="21"/>
      <c r="DG197" s="22"/>
      <c r="DH197" s="54">
        <f>CR197</f>
        <v>0</v>
      </c>
      <c r="DI197" s="54">
        <f>CS197</f>
        <v>0</v>
      </c>
      <c r="DJ197" s="354"/>
      <c r="DK197" s="354"/>
      <c r="DN197" s="13"/>
      <c r="DO197" s="13"/>
      <c r="DP197" s="16">
        <f t="shared" si="217"/>
        <v>0</v>
      </c>
      <c r="DQ197" s="16">
        <f t="shared" si="218"/>
        <v>0</v>
      </c>
      <c r="DR197" s="13"/>
      <c r="DS197" s="53" t="s">
        <v>203</v>
      </c>
      <c r="DT197" s="21"/>
      <c r="DU197" s="22"/>
      <c r="DV197" s="21"/>
      <c r="DW197" s="22"/>
      <c r="DX197" s="54">
        <f>DH197</f>
        <v>0</v>
      </c>
      <c r="DY197" s="54">
        <f>DI197</f>
        <v>0</v>
      </c>
      <c r="DZ197" s="354"/>
      <c r="EA197" s="354"/>
      <c r="ED197" s="13"/>
      <c r="EE197" s="13"/>
      <c r="EF197" s="16">
        <f t="shared" si="201"/>
        <v>0</v>
      </c>
      <c r="EG197" s="16">
        <f t="shared" si="202"/>
        <v>0</v>
      </c>
      <c r="EH197" s="13"/>
    </row>
    <row r="198" spans="2:138" s="53" customFormat="1" ht="14" hidden="1" customHeight="1" outlineLevel="1" x14ac:dyDescent="0.15">
      <c r="B198" s="53" t="s">
        <v>204</v>
      </c>
      <c r="C198" s="54"/>
      <c r="D198" s="54"/>
      <c r="E198" s="54"/>
      <c r="F198" s="17"/>
      <c r="G198" s="54"/>
      <c r="H198" s="17"/>
      <c r="I198" s="18">
        <f t="shared" si="203"/>
        <v>0</v>
      </c>
      <c r="J198" s="16"/>
      <c r="K198" s="53" t="s">
        <v>204</v>
      </c>
      <c r="L198" s="54"/>
      <c r="M198" s="54"/>
      <c r="N198" s="54"/>
      <c r="O198" s="54"/>
      <c r="P198" s="54"/>
      <c r="Q198" s="54"/>
      <c r="R198" s="17"/>
      <c r="S198" s="17"/>
      <c r="T198" s="54"/>
      <c r="U198" s="54"/>
      <c r="V198" s="17"/>
      <c r="W198" s="17"/>
      <c r="X198" s="54"/>
      <c r="Y198" s="54"/>
      <c r="Z198" s="16"/>
      <c r="AA198" s="53" t="s">
        <v>204</v>
      </c>
      <c r="AB198" s="54"/>
      <c r="AC198" s="54"/>
      <c r="AD198" s="54"/>
      <c r="AE198" s="54"/>
      <c r="AF198" s="54"/>
      <c r="AG198" s="54"/>
      <c r="AH198" s="17"/>
      <c r="AI198" s="17"/>
      <c r="AJ198" s="54"/>
      <c r="AK198" s="54"/>
      <c r="AL198" s="17"/>
      <c r="AM198" s="17"/>
      <c r="AN198" s="18">
        <f t="shared" si="204"/>
        <v>0</v>
      </c>
      <c r="AO198" s="18">
        <f t="shared" si="205"/>
        <v>0</v>
      </c>
      <c r="AP198" s="16"/>
      <c r="AR198" s="54"/>
      <c r="AS198" s="54"/>
      <c r="AT198" s="54"/>
      <c r="AU198" s="54"/>
      <c r="AV198" s="54">
        <f t="shared" si="229"/>
        <v>0</v>
      </c>
      <c r="AW198" s="54">
        <f t="shared" si="230"/>
        <v>0</v>
      </c>
      <c r="AX198" s="17"/>
      <c r="AY198" s="17"/>
      <c r="AZ198" s="54">
        <f t="shared" si="231"/>
        <v>0</v>
      </c>
      <c r="BA198" s="54">
        <f t="shared" si="232"/>
        <v>0</v>
      </c>
      <c r="BB198" s="17"/>
      <c r="BC198" s="17"/>
      <c r="BD198" s="18">
        <f t="shared" si="207"/>
        <v>0</v>
      </c>
      <c r="BE198" s="18">
        <f t="shared" si="208"/>
        <v>0</v>
      </c>
      <c r="BF198" s="16"/>
      <c r="BG198" s="53" t="s">
        <v>204</v>
      </c>
      <c r="BH198" s="54"/>
      <c r="BI198" s="54"/>
      <c r="BJ198" s="54"/>
      <c r="BK198" s="54"/>
      <c r="BL198" s="54"/>
      <c r="BM198" s="54"/>
      <c r="BN198" s="17"/>
      <c r="BO198" s="17"/>
      <c r="BP198" s="54"/>
      <c r="BQ198" s="54"/>
      <c r="BR198" s="17"/>
      <c r="BS198" s="17"/>
      <c r="BT198" s="18">
        <f t="shared" si="211"/>
        <v>0</v>
      </c>
      <c r="BU198" s="18">
        <f t="shared" si="212"/>
        <v>0</v>
      </c>
      <c r="BV198" s="16"/>
      <c r="BW198" s="53" t="s">
        <v>204</v>
      </c>
      <c r="BX198" s="21"/>
      <c r="BY198" s="22"/>
      <c r="BZ198" s="21"/>
      <c r="CA198" s="22"/>
      <c r="CB198" s="54">
        <f t="shared" si="219"/>
        <v>0</v>
      </c>
      <c r="CC198" s="54">
        <f t="shared" si="220"/>
        <v>0</v>
      </c>
      <c r="CD198" s="13"/>
      <c r="CE198" s="13"/>
      <c r="CH198" s="13"/>
      <c r="CI198" s="13"/>
      <c r="CJ198" s="18">
        <f t="shared" si="215"/>
        <v>0</v>
      </c>
      <c r="CK198" s="18">
        <f t="shared" si="216"/>
        <v>0</v>
      </c>
      <c r="CL198" s="13"/>
      <c r="CM198" s="53" t="s">
        <v>204</v>
      </c>
      <c r="CN198" s="21"/>
      <c r="CO198" s="22"/>
      <c r="CP198" s="21"/>
      <c r="CQ198" s="22"/>
      <c r="CR198" s="54">
        <f>CB198</f>
        <v>0</v>
      </c>
      <c r="CS198" s="54">
        <f>CC198</f>
        <v>0</v>
      </c>
      <c r="CT198" s="13"/>
      <c r="CU198" s="13"/>
      <c r="CX198" s="13"/>
      <c r="CY198" s="13"/>
      <c r="DB198" s="13"/>
      <c r="DC198" s="53" t="s">
        <v>204</v>
      </c>
      <c r="DD198" s="21"/>
      <c r="DE198" s="22"/>
      <c r="DF198" s="21"/>
      <c r="DG198" s="22"/>
      <c r="DH198" s="54">
        <f>CR198</f>
        <v>0</v>
      </c>
      <c r="DI198" s="54">
        <f>CS198</f>
        <v>0</v>
      </c>
      <c r="DJ198" s="354"/>
      <c r="DK198" s="354"/>
      <c r="DN198" s="13"/>
      <c r="DO198" s="13"/>
      <c r="DP198" s="16">
        <f t="shared" si="217"/>
        <v>0</v>
      </c>
      <c r="DQ198" s="16">
        <f t="shared" si="218"/>
        <v>0</v>
      </c>
      <c r="DR198" s="13"/>
      <c r="DS198" s="53" t="s">
        <v>204</v>
      </c>
      <c r="DT198" s="21"/>
      <c r="DU198" s="22"/>
      <c r="DV198" s="21"/>
      <c r="DW198" s="22"/>
      <c r="DX198" s="54">
        <f>DH198</f>
        <v>0</v>
      </c>
      <c r="DY198" s="54">
        <f>DI198</f>
        <v>0</v>
      </c>
      <c r="DZ198" s="354"/>
      <c r="EA198" s="354"/>
      <c r="ED198" s="13"/>
      <c r="EE198" s="13"/>
      <c r="EF198" s="16">
        <f t="shared" si="201"/>
        <v>0</v>
      </c>
      <c r="EG198" s="16">
        <f t="shared" si="202"/>
        <v>0</v>
      </c>
      <c r="EH198" s="13"/>
    </row>
    <row r="199" spans="2:138" s="53" customFormat="1" ht="14" hidden="1" customHeight="1" outlineLevel="1" x14ac:dyDescent="0.15">
      <c r="B199" s="53" t="s">
        <v>216</v>
      </c>
      <c r="C199" s="54"/>
      <c r="D199" s="54"/>
      <c r="E199" s="54"/>
      <c r="F199" s="17"/>
      <c r="G199" s="54"/>
      <c r="H199" s="17"/>
      <c r="I199" s="18">
        <f t="shared" si="203"/>
        <v>0</v>
      </c>
      <c r="J199" s="16"/>
      <c r="K199" s="53" t="s">
        <v>216</v>
      </c>
      <c r="L199" s="54"/>
      <c r="M199" s="54"/>
      <c r="N199" s="54"/>
      <c r="O199" s="54"/>
      <c r="P199" s="54"/>
      <c r="Q199" s="54"/>
      <c r="R199" s="17"/>
      <c r="S199" s="17"/>
      <c r="T199" s="54"/>
      <c r="U199" s="54"/>
      <c r="V199" s="17"/>
      <c r="W199" s="17"/>
      <c r="X199" s="54"/>
      <c r="Y199" s="54"/>
      <c r="Z199" s="16"/>
      <c r="AA199" s="53" t="s">
        <v>216</v>
      </c>
      <c r="AB199" s="54"/>
      <c r="AC199" s="54"/>
      <c r="AD199" s="54"/>
      <c r="AE199" s="54"/>
      <c r="AF199" s="54"/>
      <c r="AG199" s="54"/>
      <c r="AH199" s="17"/>
      <c r="AI199" s="17"/>
      <c r="AJ199" s="54"/>
      <c r="AK199" s="54"/>
      <c r="AL199" s="17"/>
      <c r="AM199" s="17"/>
      <c r="AN199" s="18">
        <f t="shared" si="204"/>
        <v>0</v>
      </c>
      <c r="AO199" s="18">
        <f t="shared" si="205"/>
        <v>0</v>
      </c>
      <c r="AP199" s="16"/>
      <c r="AR199" s="54"/>
      <c r="AS199" s="54"/>
      <c r="AT199" s="54"/>
      <c r="AU199" s="54"/>
      <c r="AV199" s="54">
        <f t="shared" si="229"/>
        <v>0</v>
      </c>
      <c r="AW199" s="54">
        <f t="shared" si="230"/>
        <v>0</v>
      </c>
      <c r="AX199" s="17"/>
      <c r="AY199" s="17"/>
      <c r="AZ199" s="54">
        <f t="shared" si="231"/>
        <v>0</v>
      </c>
      <c r="BA199" s="54">
        <f t="shared" si="232"/>
        <v>0</v>
      </c>
      <c r="BB199" s="17"/>
      <c r="BC199" s="17"/>
      <c r="BD199" s="18">
        <f t="shared" si="207"/>
        <v>0</v>
      </c>
      <c r="BE199" s="18">
        <f t="shared" si="208"/>
        <v>0</v>
      </c>
      <c r="BF199" s="16"/>
      <c r="BG199" s="53" t="s">
        <v>216</v>
      </c>
      <c r="BH199" s="54"/>
      <c r="BI199" s="54"/>
      <c r="BJ199" s="54"/>
      <c r="BK199" s="54"/>
      <c r="BL199" s="54"/>
      <c r="BM199" s="54"/>
      <c r="BN199" s="17"/>
      <c r="BO199" s="17"/>
      <c r="BP199" s="54"/>
      <c r="BQ199" s="54"/>
      <c r="BR199" s="17"/>
      <c r="BS199" s="17"/>
      <c r="BT199" s="18">
        <f t="shared" si="211"/>
        <v>0</v>
      </c>
      <c r="BU199" s="18">
        <f t="shared" si="212"/>
        <v>0</v>
      </c>
      <c r="BV199" s="16"/>
      <c r="BW199" s="53" t="s">
        <v>216</v>
      </c>
      <c r="BX199" s="21"/>
      <c r="BY199" s="22"/>
      <c r="BZ199" s="21"/>
      <c r="CA199" s="22"/>
      <c r="CB199" s="54">
        <f t="shared" si="219"/>
        <v>0</v>
      </c>
      <c r="CC199" s="54">
        <f t="shared" si="220"/>
        <v>0</v>
      </c>
      <c r="CD199" s="13"/>
      <c r="CE199" s="13"/>
      <c r="CH199" s="13"/>
      <c r="CI199" s="13"/>
      <c r="CJ199" s="18">
        <f t="shared" si="215"/>
        <v>0</v>
      </c>
      <c r="CK199" s="18">
        <f t="shared" si="216"/>
        <v>0</v>
      </c>
      <c r="CL199" s="13"/>
      <c r="CM199" s="53" t="s">
        <v>216</v>
      </c>
      <c r="CN199" s="21"/>
      <c r="CO199" s="22"/>
      <c r="CP199" s="21"/>
      <c r="CQ199" s="22"/>
      <c r="CR199" s="54">
        <f>CB199</f>
        <v>0</v>
      </c>
      <c r="CS199" s="54">
        <f>CC199</f>
        <v>0</v>
      </c>
      <c r="CT199" s="13"/>
      <c r="CU199" s="13"/>
      <c r="CX199" s="13"/>
      <c r="CY199" s="13"/>
      <c r="DB199" s="13"/>
      <c r="DC199" s="53" t="s">
        <v>216</v>
      </c>
      <c r="DD199" s="21"/>
      <c r="DE199" s="22"/>
      <c r="DF199" s="21"/>
      <c r="DG199" s="22"/>
      <c r="DH199" s="54">
        <f>CR199</f>
        <v>0</v>
      </c>
      <c r="DI199" s="54">
        <f>CS199</f>
        <v>0</v>
      </c>
      <c r="DJ199" s="354"/>
      <c r="DK199" s="354"/>
      <c r="DN199" s="13"/>
      <c r="DO199" s="13"/>
      <c r="DP199" s="16">
        <f t="shared" si="217"/>
        <v>0</v>
      </c>
      <c r="DQ199" s="16">
        <f t="shared" si="218"/>
        <v>0</v>
      </c>
      <c r="DR199" s="13"/>
      <c r="DS199" s="53" t="s">
        <v>216</v>
      </c>
      <c r="DT199" s="21"/>
      <c r="DU199" s="22"/>
      <c r="DV199" s="21"/>
      <c r="DW199" s="22"/>
      <c r="DX199" s="54">
        <f>DH199</f>
        <v>0</v>
      </c>
      <c r="DY199" s="54">
        <f>DI199</f>
        <v>0</v>
      </c>
      <c r="DZ199" s="354"/>
      <c r="EA199" s="354"/>
      <c r="ED199" s="13"/>
      <c r="EE199" s="13"/>
      <c r="EF199" s="16">
        <f t="shared" si="201"/>
        <v>0</v>
      </c>
      <c r="EG199" s="16">
        <f t="shared" si="202"/>
        <v>0</v>
      </c>
      <c r="EH199" s="13"/>
    </row>
    <row r="200" spans="2:138" s="53" customFormat="1" ht="14" hidden="1" customHeight="1" outlineLevel="1" x14ac:dyDescent="0.15">
      <c r="B200" s="53" t="s">
        <v>160</v>
      </c>
      <c r="C200" s="54"/>
      <c r="D200" s="54"/>
      <c r="E200" s="54"/>
      <c r="F200" s="17"/>
      <c r="G200" s="54"/>
      <c r="H200" s="17"/>
      <c r="I200" s="18">
        <f t="shared" si="203"/>
        <v>0</v>
      </c>
      <c r="J200" s="16"/>
      <c r="K200" s="53" t="s">
        <v>160</v>
      </c>
      <c r="L200" s="54"/>
      <c r="M200" s="54"/>
      <c r="N200" s="54"/>
      <c r="O200" s="54"/>
      <c r="P200" s="54"/>
      <c r="Q200" s="54"/>
      <c r="R200" s="17"/>
      <c r="S200" s="17"/>
      <c r="T200" s="54"/>
      <c r="U200" s="54"/>
      <c r="V200" s="17"/>
      <c r="W200" s="17"/>
      <c r="X200" s="54"/>
      <c r="Y200" s="54"/>
      <c r="Z200" s="16"/>
      <c r="AA200" s="53" t="s">
        <v>160</v>
      </c>
      <c r="AB200" s="54"/>
      <c r="AC200" s="54"/>
      <c r="AD200" s="54"/>
      <c r="AE200" s="54"/>
      <c r="AF200" s="54"/>
      <c r="AG200" s="54"/>
      <c r="AH200" s="17"/>
      <c r="AI200" s="17"/>
      <c r="AJ200" s="54"/>
      <c r="AK200" s="54"/>
      <c r="AL200" s="17"/>
      <c r="AM200" s="17"/>
      <c r="AN200" s="18">
        <f t="shared" si="204"/>
        <v>0</v>
      </c>
      <c r="AO200" s="18">
        <f t="shared" si="205"/>
        <v>0</v>
      </c>
      <c r="AP200" s="16"/>
      <c r="AR200" s="54"/>
      <c r="AS200" s="54"/>
      <c r="AT200" s="54"/>
      <c r="AU200" s="54"/>
      <c r="AV200" s="54">
        <f t="shared" si="229"/>
        <v>0</v>
      </c>
      <c r="AW200" s="54">
        <f t="shared" si="230"/>
        <v>0</v>
      </c>
      <c r="AX200" s="17"/>
      <c r="AY200" s="17"/>
      <c r="AZ200" s="54">
        <f t="shared" si="231"/>
        <v>0</v>
      </c>
      <c r="BA200" s="54">
        <f t="shared" si="232"/>
        <v>0</v>
      </c>
      <c r="BB200" s="17"/>
      <c r="BC200" s="17"/>
      <c r="BD200" s="18">
        <f t="shared" si="207"/>
        <v>0</v>
      </c>
      <c r="BE200" s="18">
        <f t="shared" si="208"/>
        <v>0</v>
      </c>
      <c r="BF200" s="16"/>
      <c r="BG200" s="53" t="s">
        <v>160</v>
      </c>
      <c r="BH200" s="54"/>
      <c r="BI200" s="54"/>
      <c r="BJ200" s="54"/>
      <c r="BK200" s="54"/>
      <c r="BL200" s="54"/>
      <c r="BM200" s="54"/>
      <c r="BN200" s="17"/>
      <c r="BO200" s="17"/>
      <c r="BP200" s="54"/>
      <c r="BQ200" s="54"/>
      <c r="BR200" s="17"/>
      <c r="BS200" s="17"/>
      <c r="BT200" s="18">
        <f t="shared" si="211"/>
        <v>0</v>
      </c>
      <c r="BU200" s="18">
        <f t="shared" si="212"/>
        <v>0</v>
      </c>
      <c r="BV200" s="16"/>
      <c r="BW200" s="53" t="s">
        <v>160</v>
      </c>
      <c r="BX200" s="21"/>
      <c r="BY200" s="22"/>
      <c r="BZ200" s="21"/>
      <c r="CA200" s="22"/>
      <c r="CB200" s="54">
        <f t="shared" si="219"/>
        <v>0</v>
      </c>
      <c r="CC200" s="54">
        <f t="shared" si="220"/>
        <v>0</v>
      </c>
      <c r="CD200" s="13"/>
      <c r="CE200" s="13"/>
      <c r="CH200" s="13"/>
      <c r="CI200" s="13"/>
      <c r="CJ200" s="18">
        <f t="shared" si="215"/>
        <v>0</v>
      </c>
      <c r="CK200" s="18">
        <f t="shared" si="216"/>
        <v>0</v>
      </c>
      <c r="CL200" s="13"/>
      <c r="CM200" s="53" t="s">
        <v>160</v>
      </c>
      <c r="CN200" s="21"/>
      <c r="CO200" s="22"/>
      <c r="CP200" s="21"/>
      <c r="CQ200" s="22"/>
      <c r="CR200" s="54">
        <f>CB200</f>
        <v>0</v>
      </c>
      <c r="CS200" s="54">
        <f>CC200</f>
        <v>0</v>
      </c>
      <c r="CT200" s="13"/>
      <c r="CU200" s="13"/>
      <c r="CX200" s="13"/>
      <c r="CY200" s="13"/>
      <c r="DB200" s="13"/>
      <c r="DC200" s="53" t="s">
        <v>160</v>
      </c>
      <c r="DD200" s="21"/>
      <c r="DE200" s="22"/>
      <c r="DF200" s="21"/>
      <c r="DG200" s="22"/>
      <c r="DH200" s="54">
        <f>CR200</f>
        <v>0</v>
      </c>
      <c r="DI200" s="54">
        <f>CS200</f>
        <v>0</v>
      </c>
      <c r="DJ200" s="354"/>
      <c r="DK200" s="354"/>
      <c r="DN200" s="13"/>
      <c r="DO200" s="13"/>
      <c r="DP200" s="16">
        <f t="shared" si="217"/>
        <v>0</v>
      </c>
      <c r="DQ200" s="16">
        <f t="shared" si="218"/>
        <v>0</v>
      </c>
      <c r="DR200" s="13"/>
      <c r="DS200" s="53" t="s">
        <v>160</v>
      </c>
      <c r="DT200" s="21"/>
      <c r="DU200" s="22"/>
      <c r="DV200" s="21"/>
      <c r="DW200" s="22"/>
      <c r="DX200" s="54">
        <f>DH200</f>
        <v>0</v>
      </c>
      <c r="DY200" s="54">
        <f>DI200</f>
        <v>0</v>
      </c>
      <c r="DZ200" s="354"/>
      <c r="EA200" s="354"/>
      <c r="ED200" s="13"/>
      <c r="EE200" s="13"/>
      <c r="EF200" s="16">
        <f t="shared" si="201"/>
        <v>0</v>
      </c>
      <c r="EG200" s="16">
        <f t="shared" si="202"/>
        <v>0</v>
      </c>
      <c r="EH200" s="13"/>
    </row>
    <row r="201" spans="2:138" s="53" customFormat="1" ht="14" hidden="1" customHeight="1" outlineLevel="1" x14ac:dyDescent="0.15">
      <c r="B201" s="53" t="s">
        <v>4</v>
      </c>
      <c r="C201" s="54">
        <v>-249614</v>
      </c>
      <c r="D201" s="54"/>
      <c r="E201" s="54"/>
      <c r="F201" s="17"/>
      <c r="G201" s="54"/>
      <c r="H201" s="17"/>
      <c r="I201" s="18">
        <f t="shared" si="203"/>
        <v>-249614</v>
      </c>
      <c r="J201" s="16"/>
      <c r="K201" s="53" t="s">
        <v>4</v>
      </c>
      <c r="L201" s="54">
        <v>-249614</v>
      </c>
      <c r="M201" s="54"/>
      <c r="N201" s="54"/>
      <c r="O201" s="54"/>
      <c r="P201" s="54"/>
      <c r="Q201" s="54"/>
      <c r="R201" s="17"/>
      <c r="S201" s="17"/>
      <c r="T201" s="54"/>
      <c r="U201" s="54"/>
      <c r="V201" s="17"/>
      <c r="W201" s="17"/>
      <c r="X201" s="54"/>
      <c r="Y201" s="54"/>
      <c r="Z201" s="16"/>
      <c r="AA201" s="53" t="s">
        <v>4</v>
      </c>
      <c r="AB201" s="54">
        <v>-249614</v>
      </c>
      <c r="AC201" s="54"/>
      <c r="AD201" s="54"/>
      <c r="AE201" s="54"/>
      <c r="AF201" s="54"/>
      <c r="AG201" s="54"/>
      <c r="AH201" s="17"/>
      <c r="AI201" s="17"/>
      <c r="AJ201" s="54"/>
      <c r="AK201" s="54"/>
      <c r="AL201" s="17"/>
      <c r="AM201" s="17"/>
      <c r="AN201" s="18">
        <f t="shared" si="204"/>
        <v>-249614</v>
      </c>
      <c r="AO201" s="18">
        <f t="shared" si="205"/>
        <v>0</v>
      </c>
      <c r="AP201" s="16"/>
      <c r="AR201" s="54">
        <v>-249614</v>
      </c>
      <c r="AS201" s="54"/>
      <c r="AT201" s="54"/>
      <c r="AU201" s="54"/>
      <c r="AV201" s="54">
        <f t="shared" si="229"/>
        <v>0</v>
      </c>
      <c r="AW201" s="54">
        <f t="shared" si="230"/>
        <v>0</v>
      </c>
      <c r="AX201" s="17"/>
      <c r="AY201" s="17"/>
      <c r="AZ201" s="54">
        <f t="shared" si="231"/>
        <v>0</v>
      </c>
      <c r="BA201" s="54">
        <f t="shared" si="232"/>
        <v>0</v>
      </c>
      <c r="BB201" s="17"/>
      <c r="BC201" s="17"/>
      <c r="BD201" s="18">
        <f t="shared" si="207"/>
        <v>-249614</v>
      </c>
      <c r="BE201" s="18">
        <f t="shared" si="208"/>
        <v>0</v>
      </c>
      <c r="BF201" s="16"/>
      <c r="BG201" s="53" t="s">
        <v>4</v>
      </c>
      <c r="BH201" s="54">
        <v>-249614</v>
      </c>
      <c r="BI201" s="54"/>
      <c r="BJ201" s="54"/>
      <c r="BK201" s="54"/>
      <c r="BL201" s="54"/>
      <c r="BM201" s="54"/>
      <c r="BN201" s="17"/>
      <c r="BO201" s="17"/>
      <c r="BP201" s="54"/>
      <c r="BQ201" s="54"/>
      <c r="BR201" s="17"/>
      <c r="BS201" s="17"/>
      <c r="BT201" s="18">
        <f t="shared" si="211"/>
        <v>-249614</v>
      </c>
      <c r="BU201" s="18">
        <f t="shared" si="212"/>
        <v>0</v>
      </c>
      <c r="BV201" s="16"/>
      <c r="BW201" s="53" t="s">
        <v>4</v>
      </c>
      <c r="BX201" s="22">
        <v>-249614</v>
      </c>
      <c r="BY201" s="22"/>
      <c r="BZ201" s="21"/>
      <c r="CA201" s="22"/>
      <c r="CB201" s="54">
        <f t="shared" si="219"/>
        <v>0</v>
      </c>
      <c r="CC201" s="54">
        <f t="shared" si="220"/>
        <v>0</v>
      </c>
      <c r="CD201" s="13"/>
      <c r="CE201" s="13"/>
      <c r="CH201" s="13"/>
      <c r="CI201" s="13"/>
      <c r="CJ201" s="18">
        <f t="shared" si="215"/>
        <v>-249614</v>
      </c>
      <c r="CK201" s="18">
        <f t="shared" si="216"/>
        <v>0</v>
      </c>
      <c r="CL201" s="13"/>
      <c r="CM201" s="53" t="s">
        <v>4</v>
      </c>
      <c r="CN201" s="22">
        <v>-249614</v>
      </c>
      <c r="CO201" s="22"/>
      <c r="CP201" s="21"/>
      <c r="CQ201" s="22"/>
      <c r="CR201" s="54">
        <f>CB201</f>
        <v>0</v>
      </c>
      <c r="CS201" s="54">
        <f>CC201</f>
        <v>0</v>
      </c>
      <c r="CT201" s="13"/>
      <c r="CU201" s="13"/>
      <c r="CX201" s="13"/>
      <c r="CY201" s="13"/>
      <c r="DB201" s="13"/>
      <c r="DC201" s="53" t="s">
        <v>4</v>
      </c>
      <c r="DD201" s="22">
        <v>-249614</v>
      </c>
      <c r="DE201" s="22"/>
      <c r="DF201" s="21"/>
      <c r="DG201" s="22"/>
      <c r="DH201" s="54">
        <f>CR201</f>
        <v>0</v>
      </c>
      <c r="DI201" s="54">
        <f>CS201</f>
        <v>0</v>
      </c>
      <c r="DJ201" s="354"/>
      <c r="DK201" s="354"/>
      <c r="DN201" s="13"/>
      <c r="DO201" s="13"/>
      <c r="DP201" s="16">
        <f t="shared" si="217"/>
        <v>-249614</v>
      </c>
      <c r="DQ201" s="16">
        <f t="shared" si="218"/>
        <v>0</v>
      </c>
      <c r="DR201" s="13"/>
      <c r="DS201" s="53" t="s">
        <v>4</v>
      </c>
      <c r="DT201" s="22">
        <v>-249614</v>
      </c>
      <c r="DU201" s="22"/>
      <c r="DV201" s="21"/>
      <c r="DW201" s="22"/>
      <c r="DX201" s="54">
        <f>DH201</f>
        <v>0</v>
      </c>
      <c r="DY201" s="54">
        <f>DI201</f>
        <v>0</v>
      </c>
      <c r="DZ201" s="354"/>
      <c r="EA201" s="354"/>
      <c r="ED201" s="13"/>
      <c r="EE201" s="13"/>
      <c r="EF201" s="16">
        <f t="shared" si="201"/>
        <v>-249614</v>
      </c>
      <c r="EG201" s="16">
        <f t="shared" si="202"/>
        <v>0</v>
      </c>
      <c r="EH201" s="13"/>
    </row>
    <row r="202" spans="2:138" s="53" customFormat="1" ht="14" hidden="1" customHeight="1" outlineLevel="1" x14ac:dyDescent="0.15">
      <c r="B202" s="53" t="s">
        <v>264</v>
      </c>
      <c r="C202" s="54"/>
      <c r="D202" s="54"/>
      <c r="E202" s="54"/>
      <c r="F202" s="17"/>
      <c r="G202" s="54"/>
      <c r="H202" s="17"/>
      <c r="I202" s="18">
        <f t="shared" si="203"/>
        <v>0</v>
      </c>
      <c r="J202" s="16"/>
      <c r="K202" s="53" t="s">
        <v>264</v>
      </c>
      <c r="L202" s="54"/>
      <c r="M202" s="54"/>
      <c r="N202" s="54"/>
      <c r="O202" s="54"/>
      <c r="P202" s="54"/>
      <c r="Q202" s="54"/>
      <c r="R202" s="17"/>
      <c r="S202" s="17"/>
      <c r="T202" s="54"/>
      <c r="U202" s="54"/>
      <c r="V202" s="17"/>
      <c r="W202" s="17"/>
      <c r="X202" s="54"/>
      <c r="Y202" s="54"/>
      <c r="Z202" s="16"/>
      <c r="AA202" s="53" t="s">
        <v>264</v>
      </c>
      <c r="AB202" s="54"/>
      <c r="AC202" s="54"/>
      <c r="AD202" s="54"/>
      <c r="AE202" s="54"/>
      <c r="AF202" s="54"/>
      <c r="AG202" s="54"/>
      <c r="AH202" s="17"/>
      <c r="AI202" s="17"/>
      <c r="AJ202" s="54"/>
      <c r="AK202" s="54"/>
      <c r="AL202" s="17"/>
      <c r="AM202" s="17"/>
      <c r="AN202" s="18">
        <f t="shared" si="204"/>
        <v>0</v>
      </c>
      <c r="AO202" s="18">
        <f t="shared" si="205"/>
        <v>0</v>
      </c>
      <c r="AP202" s="16"/>
      <c r="AR202" s="54"/>
      <c r="AS202" s="54"/>
      <c r="AT202" s="54"/>
      <c r="AU202" s="54"/>
      <c r="AV202" s="54">
        <f t="shared" si="229"/>
        <v>0</v>
      </c>
      <c r="AW202" s="54">
        <f t="shared" si="230"/>
        <v>0</v>
      </c>
      <c r="AX202" s="17"/>
      <c r="AY202" s="17"/>
      <c r="AZ202" s="54">
        <f t="shared" si="231"/>
        <v>0</v>
      </c>
      <c r="BA202" s="54">
        <f t="shared" si="232"/>
        <v>0</v>
      </c>
      <c r="BB202" s="17"/>
      <c r="BC202" s="17"/>
      <c r="BD202" s="18">
        <f t="shared" si="207"/>
        <v>0</v>
      </c>
      <c r="BE202" s="18">
        <f t="shared" si="208"/>
        <v>0</v>
      </c>
      <c r="BF202" s="16"/>
      <c r="BG202" s="53" t="s">
        <v>264</v>
      </c>
      <c r="BH202" s="54"/>
      <c r="BI202" s="54"/>
      <c r="BJ202" s="54"/>
      <c r="BK202" s="54"/>
      <c r="BL202" s="54"/>
      <c r="BM202" s="54"/>
      <c r="BN202" s="17"/>
      <c r="BO202" s="17"/>
      <c r="BP202" s="54"/>
      <c r="BQ202" s="54"/>
      <c r="BR202" s="17"/>
      <c r="BS202" s="17"/>
      <c r="BT202" s="18">
        <f t="shared" si="211"/>
        <v>0</v>
      </c>
      <c r="BU202" s="18">
        <f t="shared" si="212"/>
        <v>0</v>
      </c>
      <c r="BV202" s="16"/>
      <c r="BW202" s="53" t="s">
        <v>264</v>
      </c>
      <c r="BX202" s="21"/>
      <c r="BY202" s="22"/>
      <c r="BZ202" s="21"/>
      <c r="CA202" s="22"/>
      <c r="CB202" s="54">
        <f t="shared" si="219"/>
        <v>0</v>
      </c>
      <c r="CC202" s="54">
        <f t="shared" si="220"/>
        <v>0</v>
      </c>
      <c r="CD202" s="13"/>
      <c r="CE202" s="13"/>
      <c r="CH202" s="13"/>
      <c r="CI202" s="13"/>
      <c r="CJ202" s="18">
        <f t="shared" si="215"/>
        <v>0</v>
      </c>
      <c r="CK202" s="18">
        <f t="shared" si="216"/>
        <v>0</v>
      </c>
      <c r="CL202" s="13"/>
      <c r="CM202" s="53" t="s">
        <v>264</v>
      </c>
      <c r="CN202" s="21"/>
      <c r="CO202" s="22"/>
      <c r="CP202" s="21"/>
      <c r="CQ202" s="22"/>
      <c r="CR202" s="54">
        <f>CB202</f>
        <v>0</v>
      </c>
      <c r="CS202" s="54">
        <f>CC202</f>
        <v>0</v>
      </c>
      <c r="CT202" s="13"/>
      <c r="CU202" s="13"/>
      <c r="CX202" s="13"/>
      <c r="CY202" s="13"/>
      <c r="DB202" s="13"/>
      <c r="DC202" s="53" t="s">
        <v>264</v>
      </c>
      <c r="DD202" s="21"/>
      <c r="DE202" s="22"/>
      <c r="DF202" s="21"/>
      <c r="DG202" s="22"/>
      <c r="DH202" s="54">
        <f>CR202</f>
        <v>0</v>
      </c>
      <c r="DI202" s="54">
        <f>CS202</f>
        <v>0</v>
      </c>
      <c r="DJ202" s="354"/>
      <c r="DK202" s="354"/>
      <c r="DN202" s="13"/>
      <c r="DO202" s="13"/>
      <c r="DP202" s="16">
        <f t="shared" si="217"/>
        <v>0</v>
      </c>
      <c r="DQ202" s="16">
        <f t="shared" si="218"/>
        <v>0</v>
      </c>
      <c r="DR202" s="13"/>
      <c r="DS202" s="53" t="s">
        <v>264</v>
      </c>
      <c r="DT202" s="21"/>
      <c r="DU202" s="22"/>
      <c r="DV202" s="21"/>
      <c r="DW202" s="22"/>
      <c r="DX202" s="54">
        <f>DH202</f>
        <v>0</v>
      </c>
      <c r="DY202" s="54">
        <f>DI202</f>
        <v>0</v>
      </c>
      <c r="DZ202" s="354"/>
      <c r="EA202" s="354"/>
      <c r="ED202" s="13"/>
      <c r="EE202" s="13"/>
      <c r="EF202" s="16">
        <f t="shared" si="201"/>
        <v>0</v>
      </c>
      <c r="EG202" s="16">
        <f t="shared" si="202"/>
        <v>0</v>
      </c>
      <c r="EH202" s="13"/>
    </row>
    <row r="203" spans="2:138" s="53" customFormat="1" ht="14" hidden="1" customHeight="1" outlineLevel="1" x14ac:dyDescent="0.15">
      <c r="B203" s="53" t="s">
        <v>161</v>
      </c>
      <c r="C203" s="54"/>
      <c r="D203" s="54"/>
      <c r="E203" s="54"/>
      <c r="F203" s="17"/>
      <c r="G203" s="54"/>
      <c r="H203" s="17"/>
      <c r="I203" s="18">
        <f t="shared" si="203"/>
        <v>0</v>
      </c>
      <c r="J203" s="16"/>
      <c r="K203" s="53" t="s">
        <v>161</v>
      </c>
      <c r="L203" s="54"/>
      <c r="M203" s="54"/>
      <c r="N203" s="54"/>
      <c r="O203" s="54"/>
      <c r="P203" s="54"/>
      <c r="Q203" s="54"/>
      <c r="R203" s="17"/>
      <c r="S203" s="17"/>
      <c r="T203" s="54"/>
      <c r="U203" s="54"/>
      <c r="V203" s="17"/>
      <c r="W203" s="17"/>
      <c r="X203" s="54"/>
      <c r="Y203" s="54"/>
      <c r="Z203" s="16"/>
      <c r="AA203" s="53" t="s">
        <v>161</v>
      </c>
      <c r="AB203" s="54"/>
      <c r="AC203" s="54"/>
      <c r="AD203" s="54"/>
      <c r="AE203" s="54"/>
      <c r="AF203" s="54"/>
      <c r="AG203" s="54"/>
      <c r="AH203" s="17"/>
      <c r="AI203" s="17"/>
      <c r="AJ203" s="54"/>
      <c r="AK203" s="54"/>
      <c r="AL203" s="17"/>
      <c r="AM203" s="17"/>
      <c r="AN203" s="18">
        <f t="shared" si="204"/>
        <v>0</v>
      </c>
      <c r="AO203" s="18">
        <f t="shared" si="205"/>
        <v>0</v>
      </c>
      <c r="AP203" s="16"/>
      <c r="AR203" s="54"/>
      <c r="AS203" s="54"/>
      <c r="AT203" s="54"/>
      <c r="AU203" s="54"/>
      <c r="AV203" s="54">
        <f t="shared" si="229"/>
        <v>0</v>
      </c>
      <c r="AW203" s="54">
        <f t="shared" si="230"/>
        <v>0</v>
      </c>
      <c r="AX203" s="17"/>
      <c r="AY203" s="17"/>
      <c r="AZ203" s="54">
        <f t="shared" si="231"/>
        <v>0</v>
      </c>
      <c r="BA203" s="54">
        <f t="shared" si="232"/>
        <v>0</v>
      </c>
      <c r="BB203" s="17"/>
      <c r="BC203" s="17"/>
      <c r="BD203" s="18">
        <f t="shared" si="207"/>
        <v>0</v>
      </c>
      <c r="BE203" s="18">
        <f t="shared" si="208"/>
        <v>0</v>
      </c>
      <c r="BF203" s="16"/>
      <c r="BG203" s="53" t="s">
        <v>161</v>
      </c>
      <c r="BH203" s="54"/>
      <c r="BI203" s="54"/>
      <c r="BJ203" s="54"/>
      <c r="BK203" s="54"/>
      <c r="BL203" s="54"/>
      <c r="BM203" s="54"/>
      <c r="BN203" s="17"/>
      <c r="BO203" s="17"/>
      <c r="BP203" s="54"/>
      <c r="BQ203" s="54"/>
      <c r="BR203" s="17"/>
      <c r="BS203" s="17"/>
      <c r="BT203" s="18">
        <f t="shared" si="211"/>
        <v>0</v>
      </c>
      <c r="BU203" s="18">
        <f t="shared" si="212"/>
        <v>0</v>
      </c>
      <c r="BV203" s="16"/>
      <c r="BW203" s="53" t="s">
        <v>161</v>
      </c>
      <c r="BX203" s="21"/>
      <c r="BY203" s="22"/>
      <c r="BZ203" s="21"/>
      <c r="CA203" s="22"/>
      <c r="CB203" s="54">
        <f t="shared" si="219"/>
        <v>0</v>
      </c>
      <c r="CC203" s="54">
        <f t="shared" si="220"/>
        <v>0</v>
      </c>
      <c r="CD203" s="13"/>
      <c r="CE203" s="13"/>
      <c r="CH203" s="13"/>
      <c r="CI203" s="13"/>
      <c r="CJ203" s="18">
        <f t="shared" si="215"/>
        <v>0</v>
      </c>
      <c r="CK203" s="18">
        <f t="shared" si="216"/>
        <v>0</v>
      </c>
      <c r="CL203" s="13"/>
      <c r="CM203" s="53" t="s">
        <v>161</v>
      </c>
      <c r="CN203" s="21"/>
      <c r="CO203" s="22"/>
      <c r="CP203" s="21"/>
      <c r="CQ203" s="22"/>
      <c r="CR203" s="54">
        <f>CB203</f>
        <v>0</v>
      </c>
      <c r="CS203" s="54">
        <f>CC203</f>
        <v>0</v>
      </c>
      <c r="CT203" s="13"/>
      <c r="CU203" s="13"/>
      <c r="CX203" s="13"/>
      <c r="CY203" s="13"/>
      <c r="DB203" s="13"/>
      <c r="DC203" s="53" t="s">
        <v>161</v>
      </c>
      <c r="DD203" s="21"/>
      <c r="DE203" s="22"/>
      <c r="DF203" s="21"/>
      <c r="DG203" s="22"/>
      <c r="DH203" s="54">
        <f>CR203</f>
        <v>0</v>
      </c>
      <c r="DI203" s="54">
        <f>CS203</f>
        <v>0</v>
      </c>
      <c r="DJ203" s="354"/>
      <c r="DK203" s="354"/>
      <c r="DN203" s="13"/>
      <c r="DO203" s="13"/>
      <c r="DP203" s="16">
        <f t="shared" si="217"/>
        <v>0</v>
      </c>
      <c r="DQ203" s="16">
        <f t="shared" si="218"/>
        <v>0</v>
      </c>
      <c r="DR203" s="13"/>
      <c r="DS203" s="53" t="s">
        <v>161</v>
      </c>
      <c r="DT203" s="21"/>
      <c r="DU203" s="22"/>
      <c r="DV203" s="21"/>
      <c r="DW203" s="22"/>
      <c r="DX203" s="54">
        <f>DH203</f>
        <v>0</v>
      </c>
      <c r="DY203" s="54">
        <f>DI203</f>
        <v>0</v>
      </c>
      <c r="DZ203" s="354"/>
      <c r="EA203" s="354"/>
      <c r="ED203" s="13"/>
      <c r="EE203" s="13"/>
      <c r="EF203" s="16">
        <f t="shared" si="201"/>
        <v>0</v>
      </c>
      <c r="EG203" s="16">
        <f t="shared" si="202"/>
        <v>0</v>
      </c>
      <c r="EH203" s="13"/>
    </row>
    <row r="204" spans="2:138" s="53" customFormat="1" ht="14" hidden="1" customHeight="1" outlineLevel="1" x14ac:dyDescent="0.15">
      <c r="B204" s="53" t="s">
        <v>265</v>
      </c>
      <c r="C204" s="54"/>
      <c r="D204" s="54"/>
      <c r="E204" s="54"/>
      <c r="F204" s="17"/>
      <c r="G204" s="54"/>
      <c r="H204" s="17"/>
      <c r="I204" s="18">
        <f t="shared" si="203"/>
        <v>0</v>
      </c>
      <c r="J204" s="16"/>
      <c r="K204" s="53" t="s">
        <v>265</v>
      </c>
      <c r="L204" s="54"/>
      <c r="M204" s="54"/>
      <c r="N204" s="54"/>
      <c r="O204" s="54"/>
      <c r="P204" s="54"/>
      <c r="Q204" s="54"/>
      <c r="R204" s="17"/>
      <c r="S204" s="17"/>
      <c r="T204" s="54"/>
      <c r="U204" s="54"/>
      <c r="V204" s="17"/>
      <c r="W204" s="17"/>
      <c r="X204" s="54"/>
      <c r="Y204" s="54"/>
      <c r="Z204" s="16"/>
      <c r="AA204" s="53" t="s">
        <v>265</v>
      </c>
      <c r="AB204" s="54"/>
      <c r="AC204" s="54"/>
      <c r="AD204" s="54"/>
      <c r="AE204" s="54"/>
      <c r="AF204" s="54"/>
      <c r="AG204" s="54"/>
      <c r="AH204" s="17"/>
      <c r="AI204" s="17"/>
      <c r="AJ204" s="54"/>
      <c r="AK204" s="54"/>
      <c r="AL204" s="17"/>
      <c r="AM204" s="17"/>
      <c r="AN204" s="18">
        <f t="shared" si="204"/>
        <v>0</v>
      </c>
      <c r="AO204" s="18">
        <f t="shared" si="205"/>
        <v>0</v>
      </c>
      <c r="AP204" s="16"/>
      <c r="AR204" s="54"/>
      <c r="AS204" s="54"/>
      <c r="AT204" s="54"/>
      <c r="AU204" s="54"/>
      <c r="AV204" s="54">
        <f t="shared" si="229"/>
        <v>0</v>
      </c>
      <c r="AW204" s="54">
        <f t="shared" si="230"/>
        <v>0</v>
      </c>
      <c r="AX204" s="17"/>
      <c r="AY204" s="17"/>
      <c r="AZ204" s="54">
        <f t="shared" si="231"/>
        <v>0</v>
      </c>
      <c r="BA204" s="54">
        <f t="shared" si="232"/>
        <v>0</v>
      </c>
      <c r="BB204" s="17"/>
      <c r="BC204" s="17"/>
      <c r="BD204" s="18">
        <f t="shared" si="207"/>
        <v>0</v>
      </c>
      <c r="BE204" s="18">
        <f t="shared" si="208"/>
        <v>0</v>
      </c>
      <c r="BF204" s="16"/>
      <c r="BG204" s="53" t="s">
        <v>265</v>
      </c>
      <c r="BH204" s="54"/>
      <c r="BI204" s="54"/>
      <c r="BJ204" s="54"/>
      <c r="BK204" s="54"/>
      <c r="BL204" s="54"/>
      <c r="BM204" s="54"/>
      <c r="BN204" s="17"/>
      <c r="BO204" s="17"/>
      <c r="BP204" s="54"/>
      <c r="BQ204" s="54"/>
      <c r="BR204" s="17"/>
      <c r="BS204" s="17"/>
      <c r="BT204" s="18">
        <f t="shared" si="211"/>
        <v>0</v>
      </c>
      <c r="BU204" s="18">
        <f t="shared" si="212"/>
        <v>0</v>
      </c>
      <c r="BV204" s="16"/>
      <c r="BW204" s="53" t="s">
        <v>265</v>
      </c>
      <c r="BX204" s="21"/>
      <c r="BY204" s="22"/>
      <c r="BZ204" s="21"/>
      <c r="CA204" s="22"/>
      <c r="CB204" s="54">
        <f t="shared" si="219"/>
        <v>0</v>
      </c>
      <c r="CC204" s="54">
        <f t="shared" si="220"/>
        <v>0</v>
      </c>
      <c r="CD204" s="13"/>
      <c r="CE204" s="13"/>
      <c r="CH204" s="13"/>
      <c r="CI204" s="13"/>
      <c r="CJ204" s="18">
        <f t="shared" si="215"/>
        <v>0</v>
      </c>
      <c r="CK204" s="18">
        <f t="shared" si="216"/>
        <v>0</v>
      </c>
      <c r="CL204" s="13"/>
      <c r="CM204" s="53" t="s">
        <v>265</v>
      </c>
      <c r="CN204" s="21"/>
      <c r="CO204" s="22"/>
      <c r="CP204" s="21"/>
      <c r="CQ204" s="22"/>
      <c r="CR204" s="54">
        <f>CB204</f>
        <v>0</v>
      </c>
      <c r="CS204" s="54">
        <f>CC204</f>
        <v>0</v>
      </c>
      <c r="CT204" s="13"/>
      <c r="CU204" s="13"/>
      <c r="CX204" s="13"/>
      <c r="CY204" s="13"/>
      <c r="DB204" s="13"/>
      <c r="DC204" s="53" t="s">
        <v>265</v>
      </c>
      <c r="DD204" s="21"/>
      <c r="DE204" s="22"/>
      <c r="DF204" s="21"/>
      <c r="DG204" s="22"/>
      <c r="DH204" s="54">
        <f>CR204</f>
        <v>0</v>
      </c>
      <c r="DI204" s="54">
        <f>CS204</f>
        <v>0</v>
      </c>
      <c r="DJ204" s="354"/>
      <c r="DK204" s="354"/>
      <c r="DN204" s="13"/>
      <c r="DO204" s="13"/>
      <c r="DP204" s="16">
        <f t="shared" si="217"/>
        <v>0</v>
      </c>
      <c r="DQ204" s="16">
        <f t="shared" si="218"/>
        <v>0</v>
      </c>
      <c r="DR204" s="13"/>
      <c r="DS204" s="53" t="s">
        <v>265</v>
      </c>
      <c r="DT204" s="21"/>
      <c r="DU204" s="22"/>
      <c r="DV204" s="21"/>
      <c r="DW204" s="22"/>
      <c r="DX204" s="54">
        <f>DH204</f>
        <v>0</v>
      </c>
      <c r="DY204" s="54">
        <f>DI204</f>
        <v>0</v>
      </c>
      <c r="DZ204" s="354"/>
      <c r="EA204" s="354"/>
      <c r="ED204" s="13"/>
      <c r="EE204" s="13"/>
      <c r="EF204" s="16">
        <f t="shared" si="201"/>
        <v>0</v>
      </c>
      <c r="EG204" s="16">
        <f t="shared" si="202"/>
        <v>0</v>
      </c>
      <c r="EH204" s="13"/>
    </row>
    <row r="205" spans="2:138" s="53" customFormat="1" ht="14" hidden="1" customHeight="1" outlineLevel="1" x14ac:dyDescent="0.15">
      <c r="B205" s="53" t="s">
        <v>152</v>
      </c>
      <c r="C205" s="54"/>
      <c r="D205" s="54"/>
      <c r="E205" s="54"/>
      <c r="F205" s="17"/>
      <c r="G205" s="54"/>
      <c r="H205" s="17"/>
      <c r="I205" s="18">
        <f t="shared" si="203"/>
        <v>0</v>
      </c>
      <c r="J205" s="16"/>
      <c r="K205" s="53" t="s">
        <v>152</v>
      </c>
      <c r="L205" s="54"/>
      <c r="M205" s="54"/>
      <c r="N205" s="54"/>
      <c r="O205" s="54"/>
      <c r="P205" s="54"/>
      <c r="Q205" s="54"/>
      <c r="R205" s="17"/>
      <c r="S205" s="17"/>
      <c r="T205" s="54"/>
      <c r="U205" s="54"/>
      <c r="V205" s="17"/>
      <c r="W205" s="17"/>
      <c r="X205" s="54"/>
      <c r="Y205" s="54"/>
      <c r="Z205" s="16"/>
      <c r="AA205" s="53" t="s">
        <v>152</v>
      </c>
      <c r="AB205" s="54"/>
      <c r="AC205" s="54"/>
      <c r="AD205" s="54"/>
      <c r="AE205" s="54"/>
      <c r="AF205" s="54"/>
      <c r="AG205" s="54"/>
      <c r="AH205" s="17"/>
      <c r="AI205" s="17"/>
      <c r="AJ205" s="54"/>
      <c r="AK205" s="54"/>
      <c r="AL205" s="17"/>
      <c r="AM205" s="17"/>
      <c r="AN205" s="18">
        <f t="shared" si="204"/>
        <v>0</v>
      </c>
      <c r="AO205" s="18">
        <f t="shared" si="205"/>
        <v>0</v>
      </c>
      <c r="AP205" s="16"/>
      <c r="AR205" s="54"/>
      <c r="AS205" s="54"/>
      <c r="AT205" s="54"/>
      <c r="AU205" s="54"/>
      <c r="AV205" s="54">
        <f t="shared" si="229"/>
        <v>0</v>
      </c>
      <c r="AW205" s="54">
        <f t="shared" si="230"/>
        <v>0</v>
      </c>
      <c r="AX205" s="17"/>
      <c r="AY205" s="17"/>
      <c r="AZ205" s="54">
        <f t="shared" si="231"/>
        <v>0</v>
      </c>
      <c r="BA205" s="54">
        <f t="shared" si="232"/>
        <v>0</v>
      </c>
      <c r="BB205" s="17"/>
      <c r="BC205" s="17"/>
      <c r="BD205" s="18">
        <f t="shared" si="207"/>
        <v>0</v>
      </c>
      <c r="BE205" s="18">
        <f t="shared" si="208"/>
        <v>0</v>
      </c>
      <c r="BF205" s="16"/>
      <c r="BG205" s="53" t="s">
        <v>152</v>
      </c>
      <c r="BH205" s="54"/>
      <c r="BI205" s="54"/>
      <c r="BJ205" s="54"/>
      <c r="BK205" s="54"/>
      <c r="BL205" s="54"/>
      <c r="BM205" s="54"/>
      <c r="BN205" s="17"/>
      <c r="BO205" s="17"/>
      <c r="BP205" s="54"/>
      <c r="BQ205" s="54"/>
      <c r="BR205" s="17"/>
      <c r="BS205" s="17"/>
      <c r="BT205" s="18">
        <f t="shared" si="211"/>
        <v>0</v>
      </c>
      <c r="BU205" s="18">
        <f t="shared" si="212"/>
        <v>0</v>
      </c>
      <c r="BV205" s="16"/>
      <c r="BW205" s="53" t="s">
        <v>152</v>
      </c>
      <c r="BX205" s="21"/>
      <c r="BY205" s="22"/>
      <c r="BZ205" s="21"/>
      <c r="CA205" s="22"/>
      <c r="CB205" s="54">
        <f t="shared" si="219"/>
        <v>0</v>
      </c>
      <c r="CC205" s="54">
        <f t="shared" si="220"/>
        <v>0</v>
      </c>
      <c r="CD205" s="13"/>
      <c r="CE205" s="13"/>
      <c r="CH205" s="13"/>
      <c r="CI205" s="13"/>
      <c r="CJ205" s="18">
        <f t="shared" si="215"/>
        <v>0</v>
      </c>
      <c r="CK205" s="18">
        <f t="shared" si="216"/>
        <v>0</v>
      </c>
      <c r="CL205" s="13"/>
      <c r="CM205" s="53" t="s">
        <v>152</v>
      </c>
      <c r="CN205" s="21"/>
      <c r="CO205" s="22"/>
      <c r="CP205" s="21"/>
      <c r="CQ205" s="22"/>
      <c r="CR205" s="54">
        <f>CB205</f>
        <v>0</v>
      </c>
      <c r="CS205" s="54">
        <f>CC205</f>
        <v>0</v>
      </c>
      <c r="CT205" s="13"/>
      <c r="CU205" s="13"/>
      <c r="CX205" s="13"/>
      <c r="CY205" s="13"/>
      <c r="DB205" s="13"/>
      <c r="DC205" s="53" t="s">
        <v>152</v>
      </c>
      <c r="DD205" s="21"/>
      <c r="DE205" s="22"/>
      <c r="DF205" s="21"/>
      <c r="DG205" s="22"/>
      <c r="DH205" s="54">
        <f>CR205</f>
        <v>0</v>
      </c>
      <c r="DI205" s="54">
        <f>CS205</f>
        <v>0</v>
      </c>
      <c r="DJ205" s="354"/>
      <c r="DK205" s="354"/>
      <c r="DN205" s="13"/>
      <c r="DO205" s="13"/>
      <c r="DP205" s="16">
        <f t="shared" si="217"/>
        <v>0</v>
      </c>
      <c r="DQ205" s="16">
        <f t="shared" si="218"/>
        <v>0</v>
      </c>
      <c r="DR205" s="13"/>
      <c r="DS205" s="53" t="s">
        <v>152</v>
      </c>
      <c r="DT205" s="21"/>
      <c r="DU205" s="22"/>
      <c r="DV205" s="21"/>
      <c r="DW205" s="22"/>
      <c r="DX205" s="54">
        <f>DH205</f>
        <v>0</v>
      </c>
      <c r="DY205" s="54">
        <f>DI205</f>
        <v>0</v>
      </c>
      <c r="DZ205" s="354"/>
      <c r="EA205" s="354"/>
      <c r="ED205" s="13"/>
      <c r="EE205" s="13"/>
      <c r="EF205" s="16">
        <f t="shared" si="201"/>
        <v>0</v>
      </c>
      <c r="EG205" s="16">
        <f t="shared" si="202"/>
        <v>0</v>
      </c>
      <c r="EH205" s="13"/>
    </row>
    <row r="206" spans="2:138" s="53" customFormat="1" ht="14" hidden="1" customHeight="1" outlineLevel="1" x14ac:dyDescent="0.15">
      <c r="B206" s="53" t="s">
        <v>128</v>
      </c>
      <c r="C206" s="54"/>
      <c r="D206" s="54"/>
      <c r="E206" s="54"/>
      <c r="F206" s="17"/>
      <c r="G206" s="54"/>
      <c r="H206" s="17"/>
      <c r="I206" s="18">
        <f t="shared" si="203"/>
        <v>0</v>
      </c>
      <c r="J206" s="16"/>
      <c r="K206" s="53" t="s">
        <v>128</v>
      </c>
      <c r="L206" s="54"/>
      <c r="M206" s="54"/>
      <c r="N206" s="54"/>
      <c r="O206" s="54"/>
      <c r="P206" s="54"/>
      <c r="Q206" s="54"/>
      <c r="R206" s="17"/>
      <c r="S206" s="17"/>
      <c r="T206" s="54"/>
      <c r="U206" s="54"/>
      <c r="V206" s="17"/>
      <c r="W206" s="17"/>
      <c r="X206" s="54"/>
      <c r="Y206" s="54"/>
      <c r="Z206" s="16"/>
      <c r="AA206" s="53" t="s">
        <v>128</v>
      </c>
      <c r="AB206" s="54"/>
      <c r="AC206" s="54"/>
      <c r="AD206" s="54"/>
      <c r="AE206" s="54"/>
      <c r="AF206" s="54"/>
      <c r="AG206" s="54"/>
      <c r="AH206" s="17"/>
      <c r="AI206" s="17"/>
      <c r="AJ206" s="54"/>
      <c r="AK206" s="54"/>
      <c r="AL206" s="17"/>
      <c r="AM206" s="17"/>
      <c r="AN206" s="18">
        <f t="shared" si="204"/>
        <v>0</v>
      </c>
      <c r="AO206" s="18">
        <f t="shared" si="205"/>
        <v>0</v>
      </c>
      <c r="AP206" s="16"/>
      <c r="AR206" s="54"/>
      <c r="AS206" s="54"/>
      <c r="AT206" s="54"/>
      <c r="AU206" s="54"/>
      <c r="AV206" s="54">
        <f t="shared" si="229"/>
        <v>0</v>
      </c>
      <c r="AW206" s="54">
        <f t="shared" si="230"/>
        <v>0</v>
      </c>
      <c r="AX206" s="17"/>
      <c r="AY206" s="17"/>
      <c r="AZ206" s="54">
        <f t="shared" si="231"/>
        <v>0</v>
      </c>
      <c r="BA206" s="54">
        <f t="shared" si="232"/>
        <v>0</v>
      </c>
      <c r="BB206" s="17"/>
      <c r="BC206" s="17"/>
      <c r="BD206" s="18">
        <f t="shared" si="207"/>
        <v>0</v>
      </c>
      <c r="BE206" s="18">
        <f t="shared" si="208"/>
        <v>0</v>
      </c>
      <c r="BF206" s="16"/>
      <c r="BG206" s="53" t="s">
        <v>128</v>
      </c>
      <c r="BH206" s="54"/>
      <c r="BI206" s="54"/>
      <c r="BJ206" s="54"/>
      <c r="BK206" s="54"/>
      <c r="BL206" s="54"/>
      <c r="BM206" s="54"/>
      <c r="BN206" s="17"/>
      <c r="BO206" s="17"/>
      <c r="BP206" s="54"/>
      <c r="BQ206" s="54"/>
      <c r="BR206" s="17"/>
      <c r="BS206" s="17"/>
      <c r="BT206" s="18">
        <f t="shared" si="211"/>
        <v>0</v>
      </c>
      <c r="BU206" s="18">
        <f t="shared" si="212"/>
        <v>0</v>
      </c>
      <c r="BV206" s="16"/>
      <c r="BW206" s="53" t="s">
        <v>128</v>
      </c>
      <c r="BX206" s="21"/>
      <c r="BY206" s="22"/>
      <c r="BZ206" s="21"/>
      <c r="CA206" s="22"/>
      <c r="CB206" s="54">
        <f t="shared" si="219"/>
        <v>0</v>
      </c>
      <c r="CC206" s="54">
        <f t="shared" si="220"/>
        <v>0</v>
      </c>
      <c r="CD206" s="13"/>
      <c r="CE206" s="13"/>
      <c r="CH206" s="13"/>
      <c r="CI206" s="13"/>
      <c r="CJ206" s="18">
        <f t="shared" si="215"/>
        <v>0</v>
      </c>
      <c r="CK206" s="18">
        <f t="shared" si="216"/>
        <v>0</v>
      </c>
      <c r="CL206" s="13"/>
      <c r="CM206" s="53" t="s">
        <v>128</v>
      </c>
      <c r="CN206" s="21"/>
      <c r="CO206" s="22"/>
      <c r="CP206" s="21"/>
      <c r="CQ206" s="22"/>
      <c r="CR206" s="54">
        <f>CB206</f>
        <v>0</v>
      </c>
      <c r="CS206" s="54">
        <f>CC206</f>
        <v>0</v>
      </c>
      <c r="CT206" s="13"/>
      <c r="CU206" s="13"/>
      <c r="CX206" s="13"/>
      <c r="CY206" s="13"/>
      <c r="DB206" s="13"/>
      <c r="DC206" s="53" t="s">
        <v>128</v>
      </c>
      <c r="DD206" s="21"/>
      <c r="DE206" s="22"/>
      <c r="DF206" s="21"/>
      <c r="DG206" s="22"/>
      <c r="DH206" s="54">
        <f>CR206</f>
        <v>0</v>
      </c>
      <c r="DI206" s="54">
        <f>CS206</f>
        <v>0</v>
      </c>
      <c r="DJ206" s="354"/>
      <c r="DK206" s="354"/>
      <c r="DN206" s="13"/>
      <c r="DO206" s="13"/>
      <c r="DP206" s="16">
        <f t="shared" si="217"/>
        <v>0</v>
      </c>
      <c r="DQ206" s="16">
        <f t="shared" si="218"/>
        <v>0</v>
      </c>
      <c r="DR206" s="13"/>
      <c r="DS206" s="53" t="s">
        <v>128</v>
      </c>
      <c r="DT206" s="21"/>
      <c r="DU206" s="22"/>
      <c r="DV206" s="21"/>
      <c r="DW206" s="22"/>
      <c r="DX206" s="54">
        <f>DH206</f>
        <v>0</v>
      </c>
      <c r="DY206" s="54">
        <f>DI206</f>
        <v>0</v>
      </c>
      <c r="DZ206" s="354"/>
      <c r="EA206" s="354"/>
      <c r="ED206" s="13"/>
      <c r="EE206" s="13"/>
      <c r="EF206" s="16">
        <f t="shared" si="201"/>
        <v>0</v>
      </c>
      <c r="EG206" s="16">
        <f t="shared" si="202"/>
        <v>0</v>
      </c>
      <c r="EH206" s="13"/>
    </row>
    <row r="207" spans="2:138" s="53" customFormat="1" ht="14" hidden="1" customHeight="1" outlineLevel="1" x14ac:dyDescent="0.15">
      <c r="B207" s="53" t="s">
        <v>157</v>
      </c>
      <c r="C207" s="54"/>
      <c r="D207" s="54"/>
      <c r="E207" s="54"/>
      <c r="F207" s="17"/>
      <c r="G207" s="54"/>
      <c r="H207" s="17"/>
      <c r="I207" s="18">
        <f t="shared" si="203"/>
        <v>0</v>
      </c>
      <c r="J207" s="16"/>
      <c r="K207" s="53" t="s">
        <v>157</v>
      </c>
      <c r="L207" s="54"/>
      <c r="M207" s="54"/>
      <c r="N207" s="54"/>
      <c r="O207" s="54"/>
      <c r="P207" s="54"/>
      <c r="Q207" s="54"/>
      <c r="R207" s="17"/>
      <c r="S207" s="17"/>
      <c r="T207" s="54"/>
      <c r="U207" s="54"/>
      <c r="V207" s="17"/>
      <c r="W207" s="17"/>
      <c r="X207" s="54"/>
      <c r="Y207" s="54"/>
      <c r="Z207" s="16"/>
      <c r="AA207" s="53" t="s">
        <v>157</v>
      </c>
      <c r="AB207" s="54"/>
      <c r="AC207" s="54"/>
      <c r="AD207" s="54"/>
      <c r="AE207" s="54"/>
      <c r="AF207" s="54"/>
      <c r="AG207" s="54"/>
      <c r="AH207" s="17"/>
      <c r="AI207" s="17"/>
      <c r="AJ207" s="54"/>
      <c r="AK207" s="54"/>
      <c r="AL207" s="17"/>
      <c r="AM207" s="17"/>
      <c r="AN207" s="18">
        <f t="shared" si="204"/>
        <v>0</v>
      </c>
      <c r="AO207" s="18">
        <f t="shared" si="205"/>
        <v>0</v>
      </c>
      <c r="AP207" s="16"/>
      <c r="AR207" s="54"/>
      <c r="AS207" s="54"/>
      <c r="AT207" s="54"/>
      <c r="AU207" s="54"/>
      <c r="AV207" s="54">
        <f t="shared" si="229"/>
        <v>0</v>
      </c>
      <c r="AW207" s="54">
        <f t="shared" si="230"/>
        <v>0</v>
      </c>
      <c r="AX207" s="17"/>
      <c r="AY207" s="17"/>
      <c r="AZ207" s="54">
        <f t="shared" si="231"/>
        <v>0</v>
      </c>
      <c r="BA207" s="54">
        <f t="shared" si="232"/>
        <v>0</v>
      </c>
      <c r="BB207" s="17"/>
      <c r="BC207" s="17"/>
      <c r="BD207" s="18">
        <f t="shared" si="207"/>
        <v>0</v>
      </c>
      <c r="BE207" s="18">
        <f t="shared" si="208"/>
        <v>0</v>
      </c>
      <c r="BF207" s="16"/>
      <c r="BG207" s="53" t="s">
        <v>157</v>
      </c>
      <c r="BH207" s="54"/>
      <c r="BI207" s="54"/>
      <c r="BJ207" s="54"/>
      <c r="BK207" s="54"/>
      <c r="BL207" s="54"/>
      <c r="BM207" s="54"/>
      <c r="BN207" s="17"/>
      <c r="BO207" s="17"/>
      <c r="BP207" s="54"/>
      <c r="BQ207" s="54"/>
      <c r="BR207" s="17"/>
      <c r="BS207" s="17"/>
      <c r="BT207" s="18">
        <f t="shared" si="211"/>
        <v>0</v>
      </c>
      <c r="BU207" s="18">
        <f t="shared" si="212"/>
        <v>0</v>
      </c>
      <c r="BV207" s="16"/>
      <c r="BW207" s="53" t="s">
        <v>157</v>
      </c>
      <c r="BX207" s="21"/>
      <c r="BY207" s="22"/>
      <c r="BZ207" s="21"/>
      <c r="CA207" s="22"/>
      <c r="CB207" s="54">
        <f t="shared" si="219"/>
        <v>0</v>
      </c>
      <c r="CC207" s="54">
        <f t="shared" si="220"/>
        <v>0</v>
      </c>
      <c r="CD207" s="13"/>
      <c r="CE207" s="13"/>
      <c r="CH207" s="13"/>
      <c r="CI207" s="13"/>
      <c r="CJ207" s="18">
        <f t="shared" si="215"/>
        <v>0</v>
      </c>
      <c r="CK207" s="18">
        <f t="shared" si="216"/>
        <v>0</v>
      </c>
      <c r="CL207" s="13"/>
      <c r="CM207" s="53" t="s">
        <v>157</v>
      </c>
      <c r="CN207" s="21"/>
      <c r="CO207" s="22"/>
      <c r="CP207" s="21"/>
      <c r="CQ207" s="22"/>
      <c r="CR207" s="54">
        <f>CB207</f>
        <v>0</v>
      </c>
      <c r="CS207" s="54">
        <f>CC207</f>
        <v>0</v>
      </c>
      <c r="CT207" s="13"/>
      <c r="CU207" s="13"/>
      <c r="CX207" s="13"/>
      <c r="CY207" s="13"/>
      <c r="DB207" s="13"/>
      <c r="DC207" s="53" t="s">
        <v>157</v>
      </c>
      <c r="DD207" s="21"/>
      <c r="DE207" s="22"/>
      <c r="DF207" s="21"/>
      <c r="DG207" s="22"/>
      <c r="DH207" s="54">
        <f>CR207</f>
        <v>0</v>
      </c>
      <c r="DI207" s="54">
        <f>CS207</f>
        <v>0</v>
      </c>
      <c r="DJ207" s="354"/>
      <c r="DK207" s="354"/>
      <c r="DN207" s="13"/>
      <c r="DO207" s="13"/>
      <c r="DP207" s="16">
        <f t="shared" si="217"/>
        <v>0</v>
      </c>
      <c r="DQ207" s="16">
        <f t="shared" si="218"/>
        <v>0</v>
      </c>
      <c r="DR207" s="13"/>
      <c r="DS207" s="53" t="s">
        <v>157</v>
      </c>
      <c r="DT207" s="21"/>
      <c r="DU207" s="22"/>
      <c r="DV207" s="21"/>
      <c r="DW207" s="22"/>
      <c r="DX207" s="54">
        <f>DH207</f>
        <v>0</v>
      </c>
      <c r="DY207" s="54">
        <f>DI207</f>
        <v>0</v>
      </c>
      <c r="DZ207" s="354"/>
      <c r="EA207" s="354"/>
      <c r="ED207" s="13"/>
      <c r="EE207" s="13"/>
      <c r="EF207" s="16">
        <f t="shared" si="201"/>
        <v>0</v>
      </c>
      <c r="EG207" s="16">
        <f t="shared" si="202"/>
        <v>0</v>
      </c>
      <c r="EH207" s="13"/>
    </row>
    <row r="208" spans="2:138" s="53" customFormat="1" ht="14" hidden="1" customHeight="1" outlineLevel="1" x14ac:dyDescent="0.15">
      <c r="B208" s="53" t="s">
        <v>127</v>
      </c>
      <c r="C208" s="54"/>
      <c r="D208" s="54"/>
      <c r="E208" s="54"/>
      <c r="F208" s="17"/>
      <c r="G208" s="54"/>
      <c r="H208" s="17"/>
      <c r="I208" s="18">
        <f t="shared" si="203"/>
        <v>0</v>
      </c>
      <c r="J208" s="16"/>
      <c r="K208" s="53" t="s">
        <v>127</v>
      </c>
      <c r="L208" s="54"/>
      <c r="M208" s="54"/>
      <c r="N208" s="54"/>
      <c r="O208" s="54"/>
      <c r="P208" s="54"/>
      <c r="Q208" s="54"/>
      <c r="R208" s="17"/>
      <c r="S208" s="17"/>
      <c r="T208" s="54"/>
      <c r="U208" s="54"/>
      <c r="V208" s="17"/>
      <c r="W208" s="17"/>
      <c r="X208" s="54"/>
      <c r="Y208" s="54"/>
      <c r="Z208" s="16"/>
      <c r="AA208" s="53" t="s">
        <v>127</v>
      </c>
      <c r="AB208" s="54"/>
      <c r="AC208" s="54"/>
      <c r="AD208" s="54"/>
      <c r="AE208" s="54"/>
      <c r="AF208" s="54"/>
      <c r="AG208" s="54"/>
      <c r="AH208" s="17"/>
      <c r="AI208" s="17"/>
      <c r="AJ208" s="54"/>
      <c r="AK208" s="54"/>
      <c r="AL208" s="17"/>
      <c r="AM208" s="17"/>
      <c r="AN208" s="18">
        <f t="shared" si="204"/>
        <v>0</v>
      </c>
      <c r="AO208" s="18">
        <f t="shared" si="205"/>
        <v>0</v>
      </c>
      <c r="AP208" s="16"/>
      <c r="AR208" s="54"/>
      <c r="AS208" s="54"/>
      <c r="AT208" s="54"/>
      <c r="AU208" s="54"/>
      <c r="AV208" s="54">
        <f t="shared" si="229"/>
        <v>0</v>
      </c>
      <c r="AW208" s="54">
        <f t="shared" si="230"/>
        <v>0</v>
      </c>
      <c r="AX208" s="17"/>
      <c r="AY208" s="17"/>
      <c r="AZ208" s="54">
        <f t="shared" si="231"/>
        <v>0</v>
      </c>
      <c r="BA208" s="54">
        <f t="shared" si="232"/>
        <v>0</v>
      </c>
      <c r="BB208" s="17"/>
      <c r="BC208" s="17"/>
      <c r="BD208" s="18">
        <f t="shared" si="207"/>
        <v>0</v>
      </c>
      <c r="BE208" s="18">
        <f t="shared" si="208"/>
        <v>0</v>
      </c>
      <c r="BF208" s="16"/>
      <c r="BG208" s="53" t="s">
        <v>127</v>
      </c>
      <c r="BH208" s="54"/>
      <c r="BI208" s="54"/>
      <c r="BJ208" s="54"/>
      <c r="BK208" s="54"/>
      <c r="BL208" s="54"/>
      <c r="BM208" s="54"/>
      <c r="BN208" s="17"/>
      <c r="BO208" s="17"/>
      <c r="BP208" s="54"/>
      <c r="BQ208" s="54"/>
      <c r="BR208" s="17"/>
      <c r="BS208" s="17"/>
      <c r="BT208" s="18">
        <f t="shared" si="211"/>
        <v>0</v>
      </c>
      <c r="BU208" s="18">
        <f t="shared" si="212"/>
        <v>0</v>
      </c>
      <c r="BV208" s="16"/>
      <c r="BW208" s="53" t="s">
        <v>127</v>
      </c>
      <c r="BX208" s="21"/>
      <c r="BY208" s="22"/>
      <c r="BZ208" s="21"/>
      <c r="CA208" s="22"/>
      <c r="CB208" s="54">
        <f t="shared" si="219"/>
        <v>0</v>
      </c>
      <c r="CC208" s="54">
        <f t="shared" si="220"/>
        <v>0</v>
      </c>
      <c r="CD208" s="13"/>
      <c r="CE208" s="13"/>
      <c r="CH208" s="13"/>
      <c r="CI208" s="13"/>
      <c r="CJ208" s="18">
        <f t="shared" si="215"/>
        <v>0</v>
      </c>
      <c r="CK208" s="18">
        <f t="shared" si="216"/>
        <v>0</v>
      </c>
      <c r="CL208" s="13"/>
      <c r="CM208" s="53" t="s">
        <v>127</v>
      </c>
      <c r="CN208" s="21"/>
      <c r="CO208" s="22"/>
      <c r="CP208" s="21"/>
      <c r="CQ208" s="22"/>
      <c r="CR208" s="54">
        <f>CB208</f>
        <v>0</v>
      </c>
      <c r="CS208" s="54">
        <f>CC208</f>
        <v>0</v>
      </c>
      <c r="CT208" s="13"/>
      <c r="CU208" s="13"/>
      <c r="CX208" s="13"/>
      <c r="CY208" s="13"/>
      <c r="DB208" s="13"/>
      <c r="DC208" s="53" t="s">
        <v>127</v>
      </c>
      <c r="DD208" s="21"/>
      <c r="DE208" s="22"/>
      <c r="DF208" s="21"/>
      <c r="DG208" s="22"/>
      <c r="DH208" s="54">
        <f>CR208</f>
        <v>0</v>
      </c>
      <c r="DI208" s="54">
        <f>CS208</f>
        <v>0</v>
      </c>
      <c r="DJ208" s="354"/>
      <c r="DK208" s="354"/>
      <c r="DN208" s="13"/>
      <c r="DO208" s="13"/>
      <c r="DP208" s="16">
        <f t="shared" si="217"/>
        <v>0</v>
      </c>
      <c r="DQ208" s="16">
        <f t="shared" si="218"/>
        <v>0</v>
      </c>
      <c r="DR208" s="13"/>
      <c r="DS208" s="53" t="s">
        <v>127</v>
      </c>
      <c r="DT208" s="21"/>
      <c r="DU208" s="22"/>
      <c r="DV208" s="21"/>
      <c r="DW208" s="22"/>
      <c r="DX208" s="54">
        <f>DH208</f>
        <v>0</v>
      </c>
      <c r="DY208" s="54">
        <f>DI208</f>
        <v>0</v>
      </c>
      <c r="DZ208" s="354"/>
      <c r="EA208" s="354"/>
      <c r="ED208" s="13"/>
      <c r="EE208" s="13"/>
      <c r="EF208" s="16">
        <f t="shared" si="201"/>
        <v>0</v>
      </c>
      <c r="EG208" s="16">
        <f t="shared" si="202"/>
        <v>0</v>
      </c>
      <c r="EH208" s="13"/>
    </row>
    <row r="209" spans="1:138" s="53" customFormat="1" ht="14" hidden="1" customHeight="1" outlineLevel="1" x14ac:dyDescent="0.15">
      <c r="B209" s="53" t="s">
        <v>233</v>
      </c>
      <c r="C209" s="54"/>
      <c r="D209" s="54"/>
      <c r="E209" s="54"/>
      <c r="F209" s="17"/>
      <c r="G209" s="54"/>
      <c r="H209" s="17"/>
      <c r="I209" s="18">
        <f t="shared" si="203"/>
        <v>0</v>
      </c>
      <c r="J209" s="16"/>
      <c r="K209" s="53" t="s">
        <v>233</v>
      </c>
      <c r="L209" s="54"/>
      <c r="M209" s="54"/>
      <c r="N209" s="54"/>
      <c r="O209" s="54"/>
      <c r="P209" s="54"/>
      <c r="Q209" s="54"/>
      <c r="R209" s="17"/>
      <c r="S209" s="17"/>
      <c r="T209" s="54"/>
      <c r="U209" s="54"/>
      <c r="V209" s="17"/>
      <c r="W209" s="17"/>
      <c r="X209" s="54"/>
      <c r="Y209" s="54"/>
      <c r="Z209" s="16"/>
      <c r="AA209" s="53" t="s">
        <v>233</v>
      </c>
      <c r="AB209" s="54"/>
      <c r="AC209" s="54"/>
      <c r="AD209" s="54"/>
      <c r="AE209" s="54"/>
      <c r="AF209" s="54"/>
      <c r="AG209" s="54"/>
      <c r="AH209" s="17"/>
      <c r="AI209" s="17"/>
      <c r="AJ209" s="54"/>
      <c r="AK209" s="54"/>
      <c r="AL209" s="17"/>
      <c r="AM209" s="17"/>
      <c r="AN209" s="18">
        <f t="shared" si="204"/>
        <v>0</v>
      </c>
      <c r="AO209" s="18">
        <f t="shared" si="205"/>
        <v>0</v>
      </c>
      <c r="AP209" s="16"/>
      <c r="AR209" s="54"/>
      <c r="AS209" s="54"/>
      <c r="AT209" s="54"/>
      <c r="AU209" s="54"/>
      <c r="AV209" s="54">
        <f t="shared" si="229"/>
        <v>0</v>
      </c>
      <c r="AW209" s="54">
        <f t="shared" si="230"/>
        <v>0</v>
      </c>
      <c r="AX209" s="17"/>
      <c r="AY209" s="17"/>
      <c r="AZ209" s="54">
        <f t="shared" si="231"/>
        <v>0</v>
      </c>
      <c r="BA209" s="54">
        <f t="shared" si="232"/>
        <v>0</v>
      </c>
      <c r="BB209" s="17"/>
      <c r="BC209" s="17"/>
      <c r="BD209" s="18">
        <f t="shared" si="207"/>
        <v>0</v>
      </c>
      <c r="BE209" s="18">
        <f t="shared" si="208"/>
        <v>0</v>
      </c>
      <c r="BF209" s="16"/>
      <c r="BG209" s="53" t="s">
        <v>233</v>
      </c>
      <c r="BH209" s="54"/>
      <c r="BI209" s="54"/>
      <c r="BJ209" s="54"/>
      <c r="BK209" s="54"/>
      <c r="BL209" s="54"/>
      <c r="BM209" s="54"/>
      <c r="BN209" s="17"/>
      <c r="BO209" s="17"/>
      <c r="BP209" s="54"/>
      <c r="BQ209" s="54"/>
      <c r="BR209" s="17"/>
      <c r="BS209" s="17"/>
      <c r="BT209" s="18">
        <f t="shared" si="211"/>
        <v>0</v>
      </c>
      <c r="BU209" s="18">
        <f t="shared" si="212"/>
        <v>0</v>
      </c>
      <c r="BV209" s="16"/>
      <c r="BW209" s="53" t="s">
        <v>233</v>
      </c>
      <c r="BX209" s="21"/>
      <c r="BY209" s="22"/>
      <c r="BZ209" s="21"/>
      <c r="CA209" s="22"/>
      <c r="CB209" s="54">
        <f t="shared" si="219"/>
        <v>0</v>
      </c>
      <c r="CC209" s="54">
        <f t="shared" si="220"/>
        <v>0</v>
      </c>
      <c r="CD209" s="13"/>
      <c r="CE209" s="13"/>
      <c r="CH209" s="13"/>
      <c r="CI209" s="13"/>
      <c r="CJ209" s="18">
        <f t="shared" si="215"/>
        <v>0</v>
      </c>
      <c r="CK209" s="18">
        <f t="shared" si="216"/>
        <v>0</v>
      </c>
      <c r="CL209" s="13"/>
      <c r="CM209" s="53" t="s">
        <v>233</v>
      </c>
      <c r="CN209" s="21"/>
      <c r="CO209" s="22"/>
      <c r="CP209" s="21"/>
      <c r="CQ209" s="22"/>
      <c r="CR209" s="54">
        <f>CB209</f>
        <v>0</v>
      </c>
      <c r="CS209" s="54">
        <f>CC209</f>
        <v>0</v>
      </c>
      <c r="CT209" s="13"/>
      <c r="CU209" s="13"/>
      <c r="CX209" s="13"/>
      <c r="CY209" s="13"/>
      <c r="DB209" s="13"/>
      <c r="DC209" s="53" t="s">
        <v>233</v>
      </c>
      <c r="DD209" s="21"/>
      <c r="DE209" s="22"/>
      <c r="DF209" s="21"/>
      <c r="DG209" s="22"/>
      <c r="DH209" s="54">
        <f>CR209</f>
        <v>0</v>
      </c>
      <c r="DI209" s="54">
        <f>CS209</f>
        <v>0</v>
      </c>
      <c r="DJ209" s="354"/>
      <c r="DK209" s="354"/>
      <c r="DN209" s="13"/>
      <c r="DO209" s="13"/>
      <c r="DP209" s="16">
        <f t="shared" si="217"/>
        <v>0</v>
      </c>
      <c r="DQ209" s="16">
        <f t="shared" si="218"/>
        <v>0</v>
      </c>
      <c r="DR209" s="13"/>
      <c r="DS209" s="53" t="s">
        <v>233</v>
      </c>
      <c r="DT209" s="21"/>
      <c r="DU209" s="22"/>
      <c r="DV209" s="21"/>
      <c r="DW209" s="22"/>
      <c r="DX209" s="54">
        <f>DH209</f>
        <v>0</v>
      </c>
      <c r="DY209" s="54">
        <f>DI209</f>
        <v>0</v>
      </c>
      <c r="DZ209" s="354"/>
      <c r="EA209" s="354"/>
      <c r="ED209" s="13"/>
      <c r="EE209" s="13"/>
      <c r="EF209" s="16">
        <f t="shared" si="201"/>
        <v>0</v>
      </c>
      <c r="EG209" s="16">
        <f t="shared" si="202"/>
        <v>0</v>
      </c>
      <c r="EH209" s="13"/>
    </row>
    <row r="210" spans="1:138" s="53" customFormat="1" ht="14" hidden="1" customHeight="1" outlineLevel="1" x14ac:dyDescent="0.15">
      <c r="B210" s="53" t="s">
        <v>260</v>
      </c>
      <c r="C210" s="54"/>
      <c r="D210" s="54"/>
      <c r="E210" s="54"/>
      <c r="F210" s="17"/>
      <c r="G210" s="54"/>
      <c r="H210" s="17"/>
      <c r="I210" s="18">
        <f t="shared" si="203"/>
        <v>0</v>
      </c>
      <c r="J210" s="16"/>
      <c r="K210" s="53" t="s">
        <v>260</v>
      </c>
      <c r="L210" s="54"/>
      <c r="M210" s="54"/>
      <c r="N210" s="54"/>
      <c r="O210" s="54"/>
      <c r="P210" s="54"/>
      <c r="Q210" s="54"/>
      <c r="R210" s="17"/>
      <c r="S210" s="17"/>
      <c r="T210" s="54"/>
      <c r="U210" s="54"/>
      <c r="V210" s="17"/>
      <c r="W210" s="17"/>
      <c r="X210" s="54"/>
      <c r="Y210" s="54"/>
      <c r="Z210" s="16"/>
      <c r="AA210" s="53" t="s">
        <v>260</v>
      </c>
      <c r="AB210" s="54"/>
      <c r="AC210" s="54"/>
      <c r="AD210" s="54"/>
      <c r="AE210" s="54"/>
      <c r="AF210" s="54"/>
      <c r="AG210" s="54"/>
      <c r="AH210" s="17"/>
      <c r="AI210" s="17"/>
      <c r="AJ210" s="54"/>
      <c r="AK210" s="54"/>
      <c r="AL210" s="17"/>
      <c r="AM210" s="17"/>
      <c r="AN210" s="18">
        <f t="shared" si="204"/>
        <v>0</v>
      </c>
      <c r="AO210" s="18">
        <f t="shared" si="205"/>
        <v>0</v>
      </c>
      <c r="AP210" s="16"/>
      <c r="AR210" s="54"/>
      <c r="AS210" s="54"/>
      <c r="AT210" s="54"/>
      <c r="AU210" s="54"/>
      <c r="AV210" s="54">
        <f t="shared" si="229"/>
        <v>0</v>
      </c>
      <c r="AW210" s="54">
        <f t="shared" si="230"/>
        <v>0</v>
      </c>
      <c r="AX210" s="17"/>
      <c r="AY210" s="17"/>
      <c r="AZ210" s="54">
        <f t="shared" si="231"/>
        <v>0</v>
      </c>
      <c r="BA210" s="54">
        <f t="shared" si="232"/>
        <v>0</v>
      </c>
      <c r="BB210" s="17"/>
      <c r="BC210" s="17"/>
      <c r="BD210" s="18">
        <f t="shared" si="207"/>
        <v>0</v>
      </c>
      <c r="BE210" s="18">
        <f t="shared" si="208"/>
        <v>0</v>
      </c>
      <c r="BF210" s="16"/>
      <c r="BG210" s="53" t="s">
        <v>260</v>
      </c>
      <c r="BH210" s="54"/>
      <c r="BI210" s="54"/>
      <c r="BJ210" s="54"/>
      <c r="BK210" s="54"/>
      <c r="BL210" s="54"/>
      <c r="BM210" s="54"/>
      <c r="BN210" s="17"/>
      <c r="BO210" s="17"/>
      <c r="BP210" s="54"/>
      <c r="BQ210" s="54"/>
      <c r="BR210" s="17"/>
      <c r="BS210" s="17"/>
      <c r="BT210" s="18">
        <f t="shared" si="211"/>
        <v>0</v>
      </c>
      <c r="BU210" s="18">
        <f t="shared" si="212"/>
        <v>0</v>
      </c>
      <c r="BV210" s="16"/>
      <c r="BW210" s="53" t="s">
        <v>260</v>
      </c>
      <c r="BX210" s="21"/>
      <c r="BY210" s="22"/>
      <c r="BZ210" s="21"/>
      <c r="CA210" s="22"/>
      <c r="CB210" s="54">
        <f t="shared" si="219"/>
        <v>0</v>
      </c>
      <c r="CC210" s="54">
        <f t="shared" si="220"/>
        <v>0</v>
      </c>
      <c r="CD210" s="13"/>
      <c r="CE210" s="13"/>
      <c r="CH210" s="13"/>
      <c r="CI210" s="13"/>
      <c r="CJ210" s="18">
        <f t="shared" si="215"/>
        <v>0</v>
      </c>
      <c r="CK210" s="18">
        <f t="shared" si="216"/>
        <v>0</v>
      </c>
      <c r="CL210" s="13"/>
      <c r="CM210" s="53" t="s">
        <v>260</v>
      </c>
      <c r="CN210" s="21"/>
      <c r="CO210" s="22"/>
      <c r="CP210" s="21"/>
      <c r="CQ210" s="22"/>
      <c r="CR210" s="54">
        <f>CB210</f>
        <v>0</v>
      </c>
      <c r="CS210" s="54">
        <f>CC210</f>
        <v>0</v>
      </c>
      <c r="CT210" s="13"/>
      <c r="CU210" s="13"/>
      <c r="CX210" s="13"/>
      <c r="CY210" s="13"/>
      <c r="DB210" s="13"/>
      <c r="DC210" s="53" t="s">
        <v>260</v>
      </c>
      <c r="DD210" s="21"/>
      <c r="DE210" s="22"/>
      <c r="DF210" s="21"/>
      <c r="DG210" s="22"/>
      <c r="DH210" s="54">
        <f>CR210</f>
        <v>0</v>
      </c>
      <c r="DI210" s="54">
        <f>CS210</f>
        <v>0</v>
      </c>
      <c r="DJ210" s="354"/>
      <c r="DK210" s="354"/>
      <c r="DN210" s="13"/>
      <c r="DO210" s="13"/>
      <c r="DP210" s="16">
        <f t="shared" si="217"/>
        <v>0</v>
      </c>
      <c r="DQ210" s="16">
        <f t="shared" si="218"/>
        <v>0</v>
      </c>
      <c r="DR210" s="13"/>
      <c r="DS210" s="53" t="s">
        <v>260</v>
      </c>
      <c r="DT210" s="21"/>
      <c r="DU210" s="22"/>
      <c r="DV210" s="21"/>
      <c r="DW210" s="22"/>
      <c r="DX210" s="54">
        <f>DH210</f>
        <v>0</v>
      </c>
      <c r="DY210" s="54">
        <f>DI210</f>
        <v>0</v>
      </c>
      <c r="DZ210" s="354"/>
      <c r="EA210" s="354"/>
      <c r="ED210" s="13"/>
      <c r="EE210" s="13"/>
      <c r="EF210" s="16">
        <f t="shared" si="201"/>
        <v>0</v>
      </c>
      <c r="EG210" s="16">
        <f t="shared" si="202"/>
        <v>0</v>
      </c>
      <c r="EH210" s="13"/>
    </row>
    <row r="211" spans="1:138" s="53" customFormat="1" ht="14" hidden="1" customHeight="1" outlineLevel="1" x14ac:dyDescent="0.15">
      <c r="B211" s="53" t="s">
        <v>275</v>
      </c>
      <c r="C211" s="54"/>
      <c r="D211" s="54"/>
      <c r="E211" s="54"/>
      <c r="F211" s="17"/>
      <c r="G211" s="54"/>
      <c r="H211" s="17"/>
      <c r="I211" s="18">
        <f t="shared" si="203"/>
        <v>0</v>
      </c>
      <c r="J211" s="16"/>
      <c r="K211" s="53" t="s">
        <v>275</v>
      </c>
      <c r="L211" s="54"/>
      <c r="M211" s="54"/>
      <c r="N211" s="54"/>
      <c r="O211" s="54"/>
      <c r="P211" s="54"/>
      <c r="Q211" s="54"/>
      <c r="R211" s="17"/>
      <c r="S211" s="17"/>
      <c r="T211" s="54"/>
      <c r="U211" s="54"/>
      <c r="V211" s="17"/>
      <c r="W211" s="17"/>
      <c r="X211" s="54"/>
      <c r="Y211" s="54"/>
      <c r="Z211" s="16"/>
      <c r="AA211" s="53" t="s">
        <v>275</v>
      </c>
      <c r="AB211" s="54"/>
      <c r="AC211" s="54"/>
      <c r="AD211" s="54"/>
      <c r="AE211" s="54"/>
      <c r="AF211" s="54"/>
      <c r="AG211" s="54"/>
      <c r="AH211" s="17"/>
      <c r="AI211" s="17"/>
      <c r="AJ211" s="54"/>
      <c r="AK211" s="54"/>
      <c r="AL211" s="17"/>
      <c r="AM211" s="17"/>
      <c r="AN211" s="18">
        <f t="shared" si="204"/>
        <v>0</v>
      </c>
      <c r="AO211" s="18">
        <f t="shared" si="205"/>
        <v>0</v>
      </c>
      <c r="AP211" s="16"/>
      <c r="AR211" s="54"/>
      <c r="AS211" s="54"/>
      <c r="AT211" s="54"/>
      <c r="AU211" s="54"/>
      <c r="AV211" s="54">
        <f t="shared" si="229"/>
        <v>0</v>
      </c>
      <c r="AW211" s="54">
        <f t="shared" si="230"/>
        <v>0</v>
      </c>
      <c r="AX211" s="17"/>
      <c r="AY211" s="17"/>
      <c r="AZ211" s="54">
        <f t="shared" si="231"/>
        <v>0</v>
      </c>
      <c r="BA211" s="54">
        <f t="shared" si="232"/>
        <v>0</v>
      </c>
      <c r="BB211" s="17"/>
      <c r="BC211" s="17"/>
      <c r="BD211" s="18">
        <f t="shared" si="207"/>
        <v>0</v>
      </c>
      <c r="BE211" s="18">
        <f t="shared" si="208"/>
        <v>0</v>
      </c>
      <c r="BF211" s="16"/>
      <c r="BG211" s="53" t="s">
        <v>275</v>
      </c>
      <c r="BH211" s="54"/>
      <c r="BI211" s="54"/>
      <c r="BJ211" s="54"/>
      <c r="BK211" s="54"/>
      <c r="BL211" s="54"/>
      <c r="BM211" s="54"/>
      <c r="BN211" s="17"/>
      <c r="BO211" s="17"/>
      <c r="BP211" s="54"/>
      <c r="BQ211" s="54"/>
      <c r="BR211" s="17"/>
      <c r="BS211" s="17"/>
      <c r="BT211" s="18">
        <f t="shared" si="211"/>
        <v>0</v>
      </c>
      <c r="BU211" s="18">
        <f t="shared" si="212"/>
        <v>0</v>
      </c>
      <c r="BV211" s="16"/>
      <c r="BW211" s="53" t="s">
        <v>275</v>
      </c>
      <c r="BX211" s="21"/>
      <c r="BY211" s="22"/>
      <c r="BZ211" s="21"/>
      <c r="CA211" s="22"/>
      <c r="CB211" s="54">
        <f t="shared" si="219"/>
        <v>0</v>
      </c>
      <c r="CC211" s="54">
        <f t="shared" si="220"/>
        <v>0</v>
      </c>
      <c r="CD211" s="13"/>
      <c r="CE211" s="13"/>
      <c r="CH211" s="13"/>
      <c r="CI211" s="13"/>
      <c r="CJ211" s="18">
        <f t="shared" si="215"/>
        <v>0</v>
      </c>
      <c r="CK211" s="18">
        <f t="shared" si="216"/>
        <v>0</v>
      </c>
      <c r="CL211" s="13"/>
      <c r="CM211" s="53" t="s">
        <v>275</v>
      </c>
      <c r="CN211" s="21"/>
      <c r="CO211" s="22"/>
      <c r="CP211" s="21"/>
      <c r="CQ211" s="22"/>
      <c r="CR211" s="54">
        <f>CB211</f>
        <v>0</v>
      </c>
      <c r="CS211" s="54">
        <f>CC211</f>
        <v>0</v>
      </c>
      <c r="CT211" s="13"/>
      <c r="CU211" s="13"/>
      <c r="CX211" s="13"/>
      <c r="CY211" s="13"/>
      <c r="DB211" s="13"/>
      <c r="DC211" s="53" t="s">
        <v>275</v>
      </c>
      <c r="DD211" s="21"/>
      <c r="DE211" s="22"/>
      <c r="DF211" s="21"/>
      <c r="DG211" s="22"/>
      <c r="DH211" s="54">
        <f>CR211</f>
        <v>0</v>
      </c>
      <c r="DI211" s="54">
        <f>CS211</f>
        <v>0</v>
      </c>
      <c r="DJ211" s="354"/>
      <c r="DK211" s="354"/>
      <c r="DN211" s="13"/>
      <c r="DO211" s="13"/>
      <c r="DP211" s="16">
        <f t="shared" si="217"/>
        <v>0</v>
      </c>
      <c r="DQ211" s="16">
        <f t="shared" si="218"/>
        <v>0</v>
      </c>
      <c r="DR211" s="13"/>
      <c r="DS211" s="53" t="s">
        <v>275</v>
      </c>
      <c r="DT211" s="21"/>
      <c r="DU211" s="22"/>
      <c r="DV211" s="21"/>
      <c r="DW211" s="22"/>
      <c r="DX211" s="54">
        <f>DH211</f>
        <v>0</v>
      </c>
      <c r="DY211" s="54">
        <f>DI211</f>
        <v>0</v>
      </c>
      <c r="DZ211" s="354"/>
      <c r="EA211" s="354"/>
      <c r="ED211" s="13"/>
      <c r="EE211" s="13"/>
      <c r="EF211" s="16">
        <f t="shared" si="201"/>
        <v>0</v>
      </c>
      <c r="EG211" s="16">
        <f t="shared" si="202"/>
        <v>0</v>
      </c>
      <c r="EH211" s="13"/>
    </row>
    <row r="212" spans="1:138" collapsed="1" x14ac:dyDescent="0.15">
      <c r="A212" s="3" t="s">
        <v>326</v>
      </c>
      <c r="C212" s="18">
        <f>SUM(C185:C211)</f>
        <v>-685538</v>
      </c>
      <c r="D212" s="18">
        <f t="shared" ref="D212:G212" si="233">SUM(D185:D211)</f>
        <v>-777072</v>
      </c>
      <c r="E212" s="18">
        <f t="shared" si="233"/>
        <v>-61576</v>
      </c>
      <c r="F212" s="17"/>
      <c r="G212" s="18">
        <f t="shared" si="233"/>
        <v>0</v>
      </c>
      <c r="H212" s="17"/>
      <c r="I212" s="18">
        <f t="shared" si="203"/>
        <v>-1524186</v>
      </c>
      <c r="J212" s="16"/>
      <c r="L212" s="18">
        <f>$M$131*$C$212</f>
        <v>-137107.6</v>
      </c>
      <c r="M212" s="18">
        <f>$M$131*$C$212</f>
        <v>-137107.6</v>
      </c>
      <c r="N212" s="18">
        <f>$M$131*$D$212</f>
        <v>-155414.39999999999</v>
      </c>
      <c r="O212" s="18">
        <f>$M$131*$D212</f>
        <v>-155414.39999999999</v>
      </c>
      <c r="P212" s="18">
        <f>$M$131*$E$212</f>
        <v>-12315.2</v>
      </c>
      <c r="Q212" s="18">
        <f>$M$131*$E212</f>
        <v>-12315.2</v>
      </c>
      <c r="R212" s="17"/>
      <c r="S212" s="17"/>
      <c r="T212" s="18">
        <f t="shared" ref="T212" si="234">SUM(T185:T211)</f>
        <v>0</v>
      </c>
      <c r="U212" s="18">
        <v>0</v>
      </c>
      <c r="V212" s="17"/>
      <c r="W212" s="17"/>
      <c r="X212" s="18">
        <f>SUM(L212,N212,P212,T212)</f>
        <v>-304837.2</v>
      </c>
      <c r="Y212" s="18">
        <f>SUM(M212,O212,Q212,U212)</f>
        <v>-304837.2</v>
      </c>
      <c r="Z212" s="16"/>
      <c r="AB212" s="18">
        <f>$M$131*$C$212</f>
        <v>-137107.6</v>
      </c>
      <c r="AC212" s="18">
        <f>$M$131*$C$212</f>
        <v>-137107.6</v>
      </c>
      <c r="AD212" s="18">
        <f>$M$131*$D$212</f>
        <v>-155414.39999999999</v>
      </c>
      <c r="AE212" s="18">
        <f>$M$131*$D212</f>
        <v>-155414.39999999999</v>
      </c>
      <c r="AF212" s="18">
        <f>$M$131*$E$212</f>
        <v>-12315.2</v>
      </c>
      <c r="AG212" s="18">
        <f>$M$131*$E212</f>
        <v>-12315.2</v>
      </c>
      <c r="AH212" s="17"/>
      <c r="AI212" s="17"/>
      <c r="AJ212" s="18">
        <f t="shared" ref="AJ212" si="235">SUM(AJ185:AJ211)</f>
        <v>0</v>
      </c>
      <c r="AK212" s="18">
        <v>0</v>
      </c>
      <c r="AL212" s="17"/>
      <c r="AM212" s="17"/>
      <c r="AN212" s="18">
        <f t="shared" si="204"/>
        <v>-304837.2</v>
      </c>
      <c r="AO212" s="18">
        <f t="shared" si="205"/>
        <v>-304837.2</v>
      </c>
      <c r="AP212" s="16"/>
      <c r="AR212" s="18">
        <f>$M$131*$C$212</f>
        <v>-137107.6</v>
      </c>
      <c r="AS212" s="18">
        <f>$M$131*$C$212</f>
        <v>-137107.6</v>
      </c>
      <c r="AT212" s="18">
        <f>$M$131*$D$212</f>
        <v>-155414.39999999999</v>
      </c>
      <c r="AU212" s="18">
        <f>$M$131*$D212</f>
        <v>-155414.39999999999</v>
      </c>
      <c r="AV212" s="22">
        <f>SUM(AV185:AV211)</f>
        <v>-61576</v>
      </c>
      <c r="AW212" s="22">
        <f>AV212</f>
        <v>-61576</v>
      </c>
      <c r="AX212" s="17"/>
      <c r="AY212" s="17"/>
      <c r="AZ212" s="18">
        <f t="shared" si="231"/>
        <v>0</v>
      </c>
      <c r="BA212" s="18">
        <f t="shared" si="232"/>
        <v>0</v>
      </c>
      <c r="BB212" s="17"/>
      <c r="BC212" s="17"/>
      <c r="BD212" s="18">
        <f t="shared" si="207"/>
        <v>-354098</v>
      </c>
      <c r="BE212" s="18">
        <f t="shared" si="208"/>
        <v>-354098</v>
      </c>
      <c r="BF212" s="16"/>
      <c r="BH212" s="18">
        <f>$M$131*$C$212</f>
        <v>-137107.6</v>
      </c>
      <c r="BI212" s="18">
        <f>$M$131*$C$212</f>
        <v>-137107.6</v>
      </c>
      <c r="BJ212" s="18">
        <f>$M$131*$D$212</f>
        <v>-155414.39999999999</v>
      </c>
      <c r="BK212" s="18">
        <f>$M$131*$D212</f>
        <v>-155414.39999999999</v>
      </c>
      <c r="BL212" s="22">
        <f>SUM(BL185:BL211)</f>
        <v>-61576</v>
      </c>
      <c r="BM212" s="22">
        <f>BL212</f>
        <v>-61576</v>
      </c>
      <c r="BN212" s="17"/>
      <c r="BO212" s="17"/>
      <c r="BP212" s="18">
        <f t="shared" ref="BP212" si="236">SUM(BP185:BP211)</f>
        <v>0</v>
      </c>
      <c r="BQ212" s="18">
        <v>0</v>
      </c>
      <c r="BR212" s="17"/>
      <c r="BS212" s="17"/>
      <c r="BT212" s="18">
        <f t="shared" si="211"/>
        <v>-354098</v>
      </c>
      <c r="BU212" s="18">
        <f t="shared" si="212"/>
        <v>-354098</v>
      </c>
      <c r="BV212" s="16"/>
      <c r="BX212" s="22">
        <f>$M$131*$C$212</f>
        <v>-137107.6</v>
      </c>
      <c r="BY212" s="22">
        <f>$M$131*$C$212</f>
        <v>-137107.6</v>
      </c>
      <c r="BZ212" s="22">
        <f>$M$131*$D$212</f>
        <v>-155414.39999999999</v>
      </c>
      <c r="CA212" s="22">
        <f>$M$131*$D212</f>
        <v>-155414.39999999999</v>
      </c>
      <c r="CB212" s="22">
        <f>SUM(CB185:CB211)</f>
        <v>-61576</v>
      </c>
      <c r="CC212" s="22">
        <f>CB212</f>
        <v>-61576</v>
      </c>
      <c r="CD212" s="13"/>
      <c r="CE212" s="13"/>
      <c r="CF212" s="18">
        <f t="shared" ref="CF212" si="237">SUM(CF185:CF211)</f>
        <v>0</v>
      </c>
      <c r="CG212" s="18">
        <v>0</v>
      </c>
      <c r="CH212" s="13"/>
      <c r="CI212" s="13"/>
      <c r="CJ212" s="18">
        <f t="shared" si="215"/>
        <v>-354098</v>
      </c>
      <c r="CK212" s="18">
        <f t="shared" si="216"/>
        <v>-354098</v>
      </c>
      <c r="CL212" s="13"/>
      <c r="CN212" s="22">
        <f>$M$131*$C$212</f>
        <v>-137107.6</v>
      </c>
      <c r="CO212" s="22">
        <f>$M$131*$C$212</f>
        <v>-137107.6</v>
      </c>
      <c r="CP212" s="22">
        <f>$M$131*$D$212</f>
        <v>-155414.39999999999</v>
      </c>
      <c r="CQ212" s="22">
        <f>$M$131*$D212</f>
        <v>-155414.39999999999</v>
      </c>
      <c r="CR212" s="22">
        <f>SUM(CR185:CR211)</f>
        <v>-61576</v>
      </c>
      <c r="CS212" s="22">
        <f>CR212</f>
        <v>-61576</v>
      </c>
      <c r="CT212" s="13"/>
      <c r="CU212" s="13"/>
      <c r="CV212" s="18">
        <f t="shared" ref="CV212" si="238">SUM(CV185:CV211)</f>
        <v>0</v>
      </c>
      <c r="CW212" s="18">
        <v>0</v>
      </c>
      <c r="CX212" s="13"/>
      <c r="CY212" s="13"/>
      <c r="CZ212" s="18">
        <f>SUM(CN212,CP212,CR212,CV212)</f>
        <v>-354098</v>
      </c>
      <c r="DA212" s="18">
        <f>SUM(CO212,CQ212,CS212,CW212)</f>
        <v>-354098</v>
      </c>
      <c r="DB212" s="13"/>
      <c r="DD212" s="22">
        <f>$C212</f>
        <v>-685538</v>
      </c>
      <c r="DE212" s="22">
        <f>DD212</f>
        <v>-685538</v>
      </c>
      <c r="DF212" s="22">
        <f>$D212</f>
        <v>-777072</v>
      </c>
      <c r="DG212" s="22">
        <f>DF212</f>
        <v>-777072</v>
      </c>
      <c r="DH212" s="22">
        <f>SUM(DH185:DH211)</f>
        <v>-61576</v>
      </c>
      <c r="DI212" s="22">
        <f>DH212</f>
        <v>-61576</v>
      </c>
      <c r="DJ212" s="354">
        <f>SUM($C212:$D212)*-(1-$DE$131)</f>
        <v>877566</v>
      </c>
      <c r="DK212" s="354">
        <f>DJ212</f>
        <v>877566</v>
      </c>
      <c r="DL212" s="18">
        <f t="shared" ref="DL212" si="239">SUM(DL185:DL211)</f>
        <v>0</v>
      </c>
      <c r="DM212" s="18">
        <v>0</v>
      </c>
      <c r="DN212" s="13"/>
      <c r="DO212" s="13"/>
      <c r="DP212" s="16">
        <f t="shared" si="217"/>
        <v>-646620</v>
      </c>
      <c r="DQ212" s="16">
        <f t="shared" si="218"/>
        <v>-646620</v>
      </c>
      <c r="DR212" s="13"/>
      <c r="DT212" s="22">
        <f>$C212</f>
        <v>-685538</v>
      </c>
      <c r="DU212" s="22">
        <f>DT212</f>
        <v>-685538</v>
      </c>
      <c r="DV212" s="22">
        <f>$D212</f>
        <v>-777072</v>
      </c>
      <c r="DW212" s="22">
        <f>DV212</f>
        <v>-777072</v>
      </c>
      <c r="DX212" s="22">
        <f>SUM(DX185:DX211)</f>
        <v>-61576</v>
      </c>
      <c r="DY212" s="22">
        <f>DX212</f>
        <v>-61576</v>
      </c>
      <c r="DZ212" s="354">
        <f>SUM($C212:$D212)*-(1-$DE$131)</f>
        <v>877566</v>
      </c>
      <c r="EA212" s="354">
        <f>DZ212</f>
        <v>877566</v>
      </c>
      <c r="EB212" s="18">
        <f t="shared" ref="EB212" si="240">SUM(EB185:EB211)</f>
        <v>0</v>
      </c>
      <c r="EC212" s="18">
        <v>0</v>
      </c>
      <c r="ED212" s="13"/>
      <c r="EE212" s="13"/>
      <c r="EF212" s="16">
        <f t="shared" si="201"/>
        <v>-646620</v>
      </c>
      <c r="EG212" s="16">
        <f t="shared" si="202"/>
        <v>-646620</v>
      </c>
      <c r="EH212" s="13"/>
    </row>
    <row r="213" spans="1:138" s="55" customFormat="1" ht="14" hidden="1" customHeight="1" outlineLevel="1" x14ac:dyDescent="0.15">
      <c r="A213" s="55" t="s">
        <v>327</v>
      </c>
      <c r="B213" s="55" t="s">
        <v>212</v>
      </c>
      <c r="C213" s="56"/>
      <c r="D213" s="56"/>
      <c r="E213" s="56"/>
      <c r="F213" s="17"/>
      <c r="G213" s="56"/>
      <c r="H213" s="17"/>
      <c r="I213" s="18">
        <f t="shared" si="203"/>
        <v>0</v>
      </c>
      <c r="J213" s="16"/>
      <c r="K213" s="55" t="s">
        <v>212</v>
      </c>
      <c r="L213" s="56"/>
      <c r="M213" s="56"/>
      <c r="N213" s="56"/>
      <c r="O213" s="56"/>
      <c r="P213" s="56"/>
      <c r="Q213" s="56"/>
      <c r="R213" s="17"/>
      <c r="S213" s="17"/>
      <c r="T213" s="56"/>
      <c r="U213" s="56"/>
      <c r="V213" s="17"/>
      <c r="W213" s="17"/>
      <c r="X213" s="56"/>
      <c r="Y213" s="56"/>
      <c r="Z213" s="16"/>
      <c r="AA213" s="55" t="s">
        <v>212</v>
      </c>
      <c r="AB213" s="56"/>
      <c r="AC213" s="56"/>
      <c r="AD213" s="56"/>
      <c r="AE213" s="56"/>
      <c r="AF213" s="56"/>
      <c r="AG213" s="56"/>
      <c r="AH213" s="17"/>
      <c r="AI213" s="17"/>
      <c r="AJ213" s="56"/>
      <c r="AK213" s="56"/>
      <c r="AL213" s="17"/>
      <c r="AM213" s="17"/>
      <c r="AN213" s="18">
        <f t="shared" si="204"/>
        <v>0</v>
      </c>
      <c r="AO213" s="18">
        <f t="shared" si="205"/>
        <v>0</v>
      </c>
      <c r="AP213" s="16"/>
      <c r="AR213" s="56"/>
      <c r="AS213" s="56"/>
      <c r="AT213" s="56"/>
      <c r="AU213" s="56"/>
      <c r="AV213" s="56">
        <f t="shared" si="229"/>
        <v>0</v>
      </c>
      <c r="AW213" s="56">
        <f t="shared" si="230"/>
        <v>0</v>
      </c>
      <c r="AX213" s="17"/>
      <c r="AY213" s="17"/>
      <c r="AZ213" s="56">
        <f t="shared" si="231"/>
        <v>0</v>
      </c>
      <c r="BA213" s="56">
        <f t="shared" si="232"/>
        <v>0</v>
      </c>
      <c r="BB213" s="17"/>
      <c r="BC213" s="17"/>
      <c r="BD213" s="18">
        <f t="shared" si="207"/>
        <v>0</v>
      </c>
      <c r="BE213" s="18">
        <f t="shared" si="208"/>
        <v>0</v>
      </c>
      <c r="BF213" s="16"/>
      <c r="BG213" s="55" t="s">
        <v>212</v>
      </c>
      <c r="BH213" s="56"/>
      <c r="BI213" s="56"/>
      <c r="BJ213" s="56"/>
      <c r="BK213" s="56"/>
      <c r="BL213" s="56"/>
      <c r="BM213" s="56"/>
      <c r="BN213" s="17"/>
      <c r="BO213" s="17"/>
      <c r="BP213" s="56"/>
      <c r="BQ213" s="56"/>
      <c r="BR213" s="17"/>
      <c r="BS213" s="17"/>
      <c r="BT213" s="18">
        <f t="shared" si="211"/>
        <v>0</v>
      </c>
      <c r="BU213" s="18">
        <f t="shared" si="212"/>
        <v>0</v>
      </c>
      <c r="BV213" s="16"/>
      <c r="BW213" s="55" t="s">
        <v>212</v>
      </c>
      <c r="BX213" s="21"/>
      <c r="BY213" s="22"/>
      <c r="BZ213" s="21"/>
      <c r="CA213" s="22"/>
      <c r="CB213" s="56">
        <f t="shared" ref="CB213:CB268" si="241">BL213</f>
        <v>0</v>
      </c>
      <c r="CC213" s="56">
        <f t="shared" ref="CC213:CC268" si="242">BM213</f>
        <v>0</v>
      </c>
      <c r="CD213" s="13"/>
      <c r="CE213" s="13"/>
      <c r="CH213" s="13"/>
      <c r="CI213" s="13"/>
      <c r="CJ213" s="18">
        <f t="shared" si="215"/>
        <v>0</v>
      </c>
      <c r="CK213" s="18">
        <f t="shared" si="216"/>
        <v>0</v>
      </c>
      <c r="CL213" s="13"/>
      <c r="CM213" s="55" t="s">
        <v>212</v>
      </c>
      <c r="CN213" s="21"/>
      <c r="CO213" s="22"/>
      <c r="CP213" s="21"/>
      <c r="CQ213" s="22"/>
      <c r="CR213" s="56">
        <f>CB213</f>
        <v>0</v>
      </c>
      <c r="CS213" s="56">
        <f>CC213</f>
        <v>0</v>
      </c>
      <c r="CT213" s="13"/>
      <c r="CU213" s="13"/>
      <c r="CX213" s="13"/>
      <c r="CY213" s="13"/>
      <c r="DB213" s="13"/>
      <c r="DC213" s="55" t="s">
        <v>212</v>
      </c>
      <c r="DD213" s="21"/>
      <c r="DE213" s="22"/>
      <c r="DF213" s="21"/>
      <c r="DG213" s="22"/>
      <c r="DH213" s="56">
        <f>CR213</f>
        <v>0</v>
      </c>
      <c r="DI213" s="56">
        <f>CS213</f>
        <v>0</v>
      </c>
      <c r="DJ213" s="354"/>
      <c r="DK213" s="354"/>
      <c r="DN213" s="13"/>
      <c r="DO213" s="13"/>
      <c r="DP213" s="16">
        <f t="shared" si="217"/>
        <v>0</v>
      </c>
      <c r="DQ213" s="16">
        <f t="shared" si="218"/>
        <v>0</v>
      </c>
      <c r="DR213" s="13"/>
      <c r="DS213" s="55" t="s">
        <v>212</v>
      </c>
      <c r="DT213" s="21"/>
      <c r="DU213" s="22"/>
      <c r="DV213" s="21"/>
      <c r="DW213" s="22"/>
      <c r="DX213" s="56">
        <f>DH213</f>
        <v>0</v>
      </c>
      <c r="DY213" s="56">
        <f>DI213</f>
        <v>0</v>
      </c>
      <c r="DZ213" s="354"/>
      <c r="EA213" s="354"/>
      <c r="ED213" s="13"/>
      <c r="EE213" s="13"/>
      <c r="EF213" s="16">
        <f t="shared" si="201"/>
        <v>0</v>
      </c>
      <c r="EG213" s="16">
        <f t="shared" si="202"/>
        <v>0</v>
      </c>
      <c r="EH213" s="13"/>
    </row>
    <row r="214" spans="1:138" s="55" customFormat="1" ht="14" hidden="1" customHeight="1" outlineLevel="1" x14ac:dyDescent="0.15">
      <c r="B214" s="55" t="s">
        <v>273</v>
      </c>
      <c r="C214" s="56"/>
      <c r="D214" s="56"/>
      <c r="E214" s="56"/>
      <c r="F214" s="17"/>
      <c r="G214" s="56"/>
      <c r="H214" s="17"/>
      <c r="I214" s="18">
        <f t="shared" si="203"/>
        <v>0</v>
      </c>
      <c r="J214" s="16"/>
      <c r="K214" s="55" t="s">
        <v>273</v>
      </c>
      <c r="L214" s="56"/>
      <c r="M214" s="56"/>
      <c r="N214" s="56"/>
      <c r="O214" s="56"/>
      <c r="P214" s="56"/>
      <c r="Q214" s="56"/>
      <c r="R214" s="17"/>
      <c r="S214" s="17"/>
      <c r="T214" s="56"/>
      <c r="U214" s="56"/>
      <c r="V214" s="17"/>
      <c r="W214" s="17"/>
      <c r="X214" s="56"/>
      <c r="Y214" s="56"/>
      <c r="Z214" s="16"/>
      <c r="AA214" s="55" t="s">
        <v>273</v>
      </c>
      <c r="AB214" s="56"/>
      <c r="AC214" s="56"/>
      <c r="AD214" s="56"/>
      <c r="AE214" s="56"/>
      <c r="AF214" s="56"/>
      <c r="AG214" s="56"/>
      <c r="AH214" s="17"/>
      <c r="AI214" s="17"/>
      <c r="AJ214" s="56"/>
      <c r="AK214" s="56"/>
      <c r="AL214" s="17"/>
      <c r="AM214" s="17"/>
      <c r="AN214" s="18">
        <f t="shared" si="204"/>
        <v>0</v>
      </c>
      <c r="AO214" s="18">
        <f t="shared" si="205"/>
        <v>0</v>
      </c>
      <c r="AP214" s="16"/>
      <c r="AR214" s="56"/>
      <c r="AS214" s="56"/>
      <c r="AT214" s="56"/>
      <c r="AU214" s="56"/>
      <c r="AV214" s="56">
        <f t="shared" si="229"/>
        <v>0</v>
      </c>
      <c r="AW214" s="56">
        <f t="shared" si="230"/>
        <v>0</v>
      </c>
      <c r="AX214" s="17"/>
      <c r="AY214" s="17"/>
      <c r="AZ214" s="56">
        <f t="shared" si="231"/>
        <v>0</v>
      </c>
      <c r="BA214" s="56">
        <f t="shared" si="232"/>
        <v>0</v>
      </c>
      <c r="BB214" s="17"/>
      <c r="BC214" s="17"/>
      <c r="BD214" s="18">
        <f t="shared" si="207"/>
        <v>0</v>
      </c>
      <c r="BE214" s="18">
        <f t="shared" si="208"/>
        <v>0</v>
      </c>
      <c r="BF214" s="16"/>
      <c r="BG214" s="55" t="s">
        <v>273</v>
      </c>
      <c r="BH214" s="56"/>
      <c r="BI214" s="56"/>
      <c r="BJ214" s="56"/>
      <c r="BK214" s="56"/>
      <c r="BL214" s="56"/>
      <c r="BM214" s="56"/>
      <c r="BN214" s="17"/>
      <c r="BO214" s="17"/>
      <c r="BP214" s="56"/>
      <c r="BQ214" s="56"/>
      <c r="BR214" s="17"/>
      <c r="BS214" s="17"/>
      <c r="BT214" s="18">
        <f t="shared" si="211"/>
        <v>0</v>
      </c>
      <c r="BU214" s="18">
        <f t="shared" si="212"/>
        <v>0</v>
      </c>
      <c r="BV214" s="16"/>
      <c r="BW214" s="55" t="s">
        <v>273</v>
      </c>
      <c r="BX214" s="21"/>
      <c r="BY214" s="22"/>
      <c r="BZ214" s="21"/>
      <c r="CA214" s="22"/>
      <c r="CB214" s="56">
        <f t="shared" si="241"/>
        <v>0</v>
      </c>
      <c r="CC214" s="56">
        <f t="shared" si="242"/>
        <v>0</v>
      </c>
      <c r="CD214" s="13"/>
      <c r="CE214" s="13"/>
      <c r="CH214" s="13"/>
      <c r="CI214" s="13"/>
      <c r="CJ214" s="18">
        <f t="shared" si="215"/>
        <v>0</v>
      </c>
      <c r="CK214" s="18">
        <f t="shared" si="216"/>
        <v>0</v>
      </c>
      <c r="CL214" s="13"/>
      <c r="CM214" s="55" t="s">
        <v>273</v>
      </c>
      <c r="CN214" s="21"/>
      <c r="CO214" s="22"/>
      <c r="CP214" s="21"/>
      <c r="CQ214" s="22"/>
      <c r="CR214" s="56">
        <f>CB214</f>
        <v>0</v>
      </c>
      <c r="CS214" s="56">
        <f>CC214</f>
        <v>0</v>
      </c>
      <c r="CT214" s="13"/>
      <c r="CU214" s="13"/>
      <c r="CX214" s="13"/>
      <c r="CY214" s="13"/>
      <c r="DB214" s="13"/>
      <c r="DC214" s="55" t="s">
        <v>273</v>
      </c>
      <c r="DD214" s="21"/>
      <c r="DE214" s="22"/>
      <c r="DF214" s="21"/>
      <c r="DG214" s="22"/>
      <c r="DH214" s="56">
        <f>CR214</f>
        <v>0</v>
      </c>
      <c r="DI214" s="56">
        <f>CS214</f>
        <v>0</v>
      </c>
      <c r="DJ214" s="354"/>
      <c r="DK214" s="354"/>
      <c r="DN214" s="13"/>
      <c r="DO214" s="13"/>
      <c r="DP214" s="16">
        <f t="shared" si="217"/>
        <v>0</v>
      </c>
      <c r="DQ214" s="16">
        <f t="shared" si="218"/>
        <v>0</v>
      </c>
      <c r="DR214" s="13"/>
      <c r="DS214" s="55" t="s">
        <v>273</v>
      </c>
      <c r="DT214" s="21"/>
      <c r="DU214" s="22"/>
      <c r="DV214" s="21"/>
      <c r="DW214" s="22"/>
      <c r="DX214" s="56">
        <f>DH214</f>
        <v>0</v>
      </c>
      <c r="DY214" s="56">
        <f>DI214</f>
        <v>0</v>
      </c>
      <c r="DZ214" s="354"/>
      <c r="EA214" s="354"/>
      <c r="ED214" s="13"/>
      <c r="EE214" s="13"/>
      <c r="EF214" s="16">
        <f t="shared" si="201"/>
        <v>0</v>
      </c>
      <c r="EG214" s="16">
        <f t="shared" si="202"/>
        <v>0</v>
      </c>
      <c r="EH214" s="13"/>
    </row>
    <row r="215" spans="1:138" s="55" customFormat="1" ht="14" hidden="1" customHeight="1" outlineLevel="1" x14ac:dyDescent="0.15">
      <c r="B215" s="55" t="s">
        <v>69</v>
      </c>
      <c r="C215" s="56"/>
      <c r="D215" s="56"/>
      <c r="E215" s="56">
        <v>-128281</v>
      </c>
      <c r="F215" s="17"/>
      <c r="G215" s="56"/>
      <c r="H215" s="17"/>
      <c r="I215" s="18">
        <f t="shared" si="203"/>
        <v>-128281</v>
      </c>
      <c r="J215" s="16"/>
      <c r="K215" s="55" t="s">
        <v>69</v>
      </c>
      <c r="L215" s="56"/>
      <c r="M215" s="56"/>
      <c r="N215" s="56"/>
      <c r="O215" s="56"/>
      <c r="P215" s="56">
        <v>-128281</v>
      </c>
      <c r="Q215" s="56"/>
      <c r="R215" s="17"/>
      <c r="S215" s="17"/>
      <c r="T215" s="56"/>
      <c r="U215" s="56"/>
      <c r="V215" s="17"/>
      <c r="W215" s="17"/>
      <c r="X215" s="56"/>
      <c r="Y215" s="56"/>
      <c r="Z215" s="16"/>
      <c r="AA215" s="55" t="s">
        <v>69</v>
      </c>
      <c r="AB215" s="56"/>
      <c r="AC215" s="56"/>
      <c r="AD215" s="56"/>
      <c r="AE215" s="56"/>
      <c r="AF215" s="56">
        <v>-128281</v>
      </c>
      <c r="AG215" s="56"/>
      <c r="AH215" s="17"/>
      <c r="AI215" s="17"/>
      <c r="AJ215" s="56"/>
      <c r="AK215" s="56"/>
      <c r="AL215" s="17"/>
      <c r="AM215" s="17"/>
      <c r="AN215" s="18">
        <f t="shared" si="204"/>
        <v>-128281</v>
      </c>
      <c r="AO215" s="18">
        <f t="shared" si="205"/>
        <v>0</v>
      </c>
      <c r="AP215" s="16"/>
      <c r="AR215" s="56"/>
      <c r="AS215" s="56"/>
      <c r="AT215" s="56"/>
      <c r="AU215" s="56"/>
      <c r="AV215" s="56">
        <f t="shared" si="229"/>
        <v>-128281</v>
      </c>
      <c r="AW215" s="56">
        <f t="shared" si="230"/>
        <v>0</v>
      </c>
      <c r="AX215" s="17"/>
      <c r="AY215" s="17"/>
      <c r="AZ215" s="56">
        <f t="shared" si="231"/>
        <v>0</v>
      </c>
      <c r="BA215" s="56">
        <f t="shared" si="232"/>
        <v>0</v>
      </c>
      <c r="BB215" s="17"/>
      <c r="BC215" s="17"/>
      <c r="BD215" s="18">
        <f t="shared" si="207"/>
        <v>-128281</v>
      </c>
      <c r="BE215" s="18">
        <f t="shared" si="208"/>
        <v>0</v>
      </c>
      <c r="BF215" s="16"/>
      <c r="BG215" s="55" t="s">
        <v>69</v>
      </c>
      <c r="BH215" s="56"/>
      <c r="BI215" s="56"/>
      <c r="BJ215" s="56"/>
      <c r="BK215" s="56"/>
      <c r="BL215" s="56">
        <v>-128281</v>
      </c>
      <c r="BM215" s="56"/>
      <c r="BN215" s="17"/>
      <c r="BO215" s="17"/>
      <c r="BP215" s="56"/>
      <c r="BQ215" s="56"/>
      <c r="BR215" s="17"/>
      <c r="BS215" s="17"/>
      <c r="BT215" s="18">
        <f t="shared" si="211"/>
        <v>-128281</v>
      </c>
      <c r="BU215" s="18">
        <f t="shared" si="212"/>
        <v>0</v>
      </c>
      <c r="BV215" s="16"/>
      <c r="BW215" s="55" t="s">
        <v>69</v>
      </c>
      <c r="BX215" s="21"/>
      <c r="BY215" s="22"/>
      <c r="BZ215" s="21"/>
      <c r="CA215" s="22"/>
      <c r="CB215" s="56">
        <f t="shared" si="241"/>
        <v>-128281</v>
      </c>
      <c r="CC215" s="56">
        <f t="shared" si="242"/>
        <v>0</v>
      </c>
      <c r="CD215" s="13"/>
      <c r="CE215" s="13"/>
      <c r="CH215" s="13"/>
      <c r="CI215" s="13"/>
      <c r="CJ215" s="18">
        <f t="shared" si="215"/>
        <v>-128281</v>
      </c>
      <c r="CK215" s="18">
        <f t="shared" si="216"/>
        <v>0</v>
      </c>
      <c r="CL215" s="13"/>
      <c r="CM215" s="55" t="s">
        <v>69</v>
      </c>
      <c r="CN215" s="21"/>
      <c r="CO215" s="22"/>
      <c r="CP215" s="21"/>
      <c r="CQ215" s="22"/>
      <c r="CR215" s="56">
        <f>CB215</f>
        <v>-128281</v>
      </c>
      <c r="CS215" s="56">
        <f>CC215</f>
        <v>0</v>
      </c>
      <c r="CT215" s="13"/>
      <c r="CU215" s="13"/>
      <c r="CX215" s="13"/>
      <c r="CY215" s="13"/>
      <c r="DB215" s="13"/>
      <c r="DC215" s="55" t="s">
        <v>69</v>
      </c>
      <c r="DD215" s="21"/>
      <c r="DE215" s="22"/>
      <c r="DF215" s="21"/>
      <c r="DG215" s="22"/>
      <c r="DH215" s="56">
        <f>CR215</f>
        <v>-128281</v>
      </c>
      <c r="DI215" s="56">
        <f>CS215</f>
        <v>0</v>
      </c>
      <c r="DJ215" s="354"/>
      <c r="DK215" s="354"/>
      <c r="DN215" s="13"/>
      <c r="DO215" s="13"/>
      <c r="DP215" s="16">
        <f t="shared" si="217"/>
        <v>-128281</v>
      </c>
      <c r="DQ215" s="16">
        <f t="shared" si="218"/>
        <v>0</v>
      </c>
      <c r="DR215" s="13"/>
      <c r="DS215" s="55" t="s">
        <v>69</v>
      </c>
      <c r="DT215" s="21"/>
      <c r="DU215" s="22"/>
      <c r="DV215" s="21"/>
      <c r="DW215" s="22"/>
      <c r="DX215" s="56">
        <f>DH215</f>
        <v>-128281</v>
      </c>
      <c r="DY215" s="56">
        <f>DI215</f>
        <v>0</v>
      </c>
      <c r="DZ215" s="354"/>
      <c r="EA215" s="354"/>
      <c r="ED215" s="13"/>
      <c r="EE215" s="13"/>
      <c r="EF215" s="16">
        <f t="shared" si="201"/>
        <v>-128281</v>
      </c>
      <c r="EG215" s="16">
        <f t="shared" si="202"/>
        <v>0</v>
      </c>
      <c r="EH215" s="13"/>
    </row>
    <row r="216" spans="1:138" s="55" customFormat="1" ht="14" hidden="1" customHeight="1" outlineLevel="1" x14ac:dyDescent="0.15">
      <c r="B216" s="55" t="s">
        <v>235</v>
      </c>
      <c r="C216" s="56"/>
      <c r="D216" s="56"/>
      <c r="E216" s="56"/>
      <c r="F216" s="17"/>
      <c r="G216" s="56"/>
      <c r="H216" s="17"/>
      <c r="I216" s="18">
        <f t="shared" si="203"/>
        <v>0</v>
      </c>
      <c r="J216" s="16"/>
      <c r="K216" s="55" t="s">
        <v>235</v>
      </c>
      <c r="L216" s="56"/>
      <c r="M216" s="56"/>
      <c r="N216" s="56"/>
      <c r="O216" s="56"/>
      <c r="P216" s="56"/>
      <c r="Q216" s="56"/>
      <c r="R216" s="17"/>
      <c r="S216" s="17"/>
      <c r="T216" s="56"/>
      <c r="U216" s="56"/>
      <c r="V216" s="17"/>
      <c r="W216" s="17"/>
      <c r="X216" s="56"/>
      <c r="Y216" s="56"/>
      <c r="Z216" s="16"/>
      <c r="AA216" s="55" t="s">
        <v>235</v>
      </c>
      <c r="AB216" s="56"/>
      <c r="AC216" s="56"/>
      <c r="AD216" s="56"/>
      <c r="AE216" s="56"/>
      <c r="AF216" s="56"/>
      <c r="AG216" s="56"/>
      <c r="AH216" s="17"/>
      <c r="AI216" s="17"/>
      <c r="AJ216" s="56"/>
      <c r="AK216" s="56"/>
      <c r="AL216" s="17"/>
      <c r="AM216" s="17"/>
      <c r="AN216" s="18">
        <f t="shared" si="204"/>
        <v>0</v>
      </c>
      <c r="AO216" s="18">
        <f t="shared" si="205"/>
        <v>0</v>
      </c>
      <c r="AP216" s="16"/>
      <c r="AR216" s="56"/>
      <c r="AS216" s="56"/>
      <c r="AT216" s="56"/>
      <c r="AU216" s="56"/>
      <c r="AV216" s="56">
        <f t="shared" si="229"/>
        <v>0</v>
      </c>
      <c r="AW216" s="56">
        <f t="shared" si="230"/>
        <v>0</v>
      </c>
      <c r="AX216" s="17"/>
      <c r="AY216" s="17"/>
      <c r="AZ216" s="56">
        <f t="shared" si="231"/>
        <v>0</v>
      </c>
      <c r="BA216" s="56">
        <f t="shared" si="232"/>
        <v>0</v>
      </c>
      <c r="BB216" s="17"/>
      <c r="BC216" s="17"/>
      <c r="BD216" s="18">
        <f t="shared" si="207"/>
        <v>0</v>
      </c>
      <c r="BE216" s="18">
        <f t="shared" si="208"/>
        <v>0</v>
      </c>
      <c r="BF216" s="16"/>
      <c r="BG216" s="55" t="s">
        <v>235</v>
      </c>
      <c r="BH216" s="56"/>
      <c r="BI216" s="56"/>
      <c r="BJ216" s="56"/>
      <c r="BK216" s="56"/>
      <c r="BL216" s="56"/>
      <c r="BM216" s="56"/>
      <c r="BN216" s="17"/>
      <c r="BO216" s="17"/>
      <c r="BP216" s="56"/>
      <c r="BQ216" s="56"/>
      <c r="BR216" s="17"/>
      <c r="BS216" s="17"/>
      <c r="BT216" s="18">
        <f t="shared" si="211"/>
        <v>0</v>
      </c>
      <c r="BU216" s="18">
        <f t="shared" si="212"/>
        <v>0</v>
      </c>
      <c r="BV216" s="16"/>
      <c r="BW216" s="55" t="s">
        <v>235</v>
      </c>
      <c r="BX216" s="21"/>
      <c r="BY216" s="22"/>
      <c r="BZ216" s="21"/>
      <c r="CA216" s="22"/>
      <c r="CB216" s="56">
        <f t="shared" si="241"/>
        <v>0</v>
      </c>
      <c r="CC216" s="56">
        <f t="shared" si="242"/>
        <v>0</v>
      </c>
      <c r="CD216" s="13"/>
      <c r="CE216" s="13"/>
      <c r="CH216" s="13"/>
      <c r="CI216" s="13"/>
      <c r="CJ216" s="18">
        <f t="shared" si="215"/>
        <v>0</v>
      </c>
      <c r="CK216" s="18">
        <f t="shared" si="216"/>
        <v>0</v>
      </c>
      <c r="CL216" s="13"/>
      <c r="CM216" s="55" t="s">
        <v>235</v>
      </c>
      <c r="CN216" s="21"/>
      <c r="CO216" s="22"/>
      <c r="CP216" s="21"/>
      <c r="CQ216" s="22"/>
      <c r="CR216" s="56">
        <f>CB216</f>
        <v>0</v>
      </c>
      <c r="CS216" s="56">
        <f>CC216</f>
        <v>0</v>
      </c>
      <c r="CT216" s="13"/>
      <c r="CU216" s="13"/>
      <c r="CX216" s="13"/>
      <c r="CY216" s="13"/>
      <c r="DB216" s="13"/>
      <c r="DC216" s="55" t="s">
        <v>235</v>
      </c>
      <c r="DD216" s="21"/>
      <c r="DE216" s="22"/>
      <c r="DF216" s="21"/>
      <c r="DG216" s="22"/>
      <c r="DH216" s="56">
        <f>CR216</f>
        <v>0</v>
      </c>
      <c r="DI216" s="56">
        <f>CS216</f>
        <v>0</v>
      </c>
      <c r="DJ216" s="354"/>
      <c r="DK216" s="354"/>
      <c r="DN216" s="13"/>
      <c r="DO216" s="13"/>
      <c r="DP216" s="16">
        <f t="shared" si="217"/>
        <v>0</v>
      </c>
      <c r="DQ216" s="16">
        <f t="shared" si="218"/>
        <v>0</v>
      </c>
      <c r="DR216" s="13"/>
      <c r="DS216" s="55" t="s">
        <v>235</v>
      </c>
      <c r="DT216" s="21"/>
      <c r="DU216" s="22"/>
      <c r="DV216" s="21"/>
      <c r="DW216" s="22"/>
      <c r="DX216" s="56">
        <f>DH216</f>
        <v>0</v>
      </c>
      <c r="DY216" s="56">
        <f>DI216</f>
        <v>0</v>
      </c>
      <c r="DZ216" s="354"/>
      <c r="EA216" s="354"/>
      <c r="ED216" s="13"/>
      <c r="EE216" s="13"/>
      <c r="EF216" s="16">
        <f t="shared" si="201"/>
        <v>0</v>
      </c>
      <c r="EG216" s="16">
        <f t="shared" si="202"/>
        <v>0</v>
      </c>
      <c r="EH216" s="13"/>
    </row>
    <row r="217" spans="1:138" s="55" customFormat="1" ht="14" hidden="1" customHeight="1" outlineLevel="1" x14ac:dyDescent="0.15">
      <c r="B217" s="55" t="s">
        <v>187</v>
      </c>
      <c r="C217" s="56"/>
      <c r="D217" s="56"/>
      <c r="E217" s="56"/>
      <c r="F217" s="17"/>
      <c r="G217" s="56"/>
      <c r="H217" s="17"/>
      <c r="I217" s="18">
        <f t="shared" si="203"/>
        <v>0</v>
      </c>
      <c r="J217" s="16"/>
      <c r="K217" s="55" t="s">
        <v>187</v>
      </c>
      <c r="L217" s="56"/>
      <c r="M217" s="56"/>
      <c r="N217" s="56"/>
      <c r="O217" s="56"/>
      <c r="P217" s="56"/>
      <c r="Q217" s="56"/>
      <c r="R217" s="17"/>
      <c r="S217" s="17"/>
      <c r="T217" s="56"/>
      <c r="U217" s="56"/>
      <c r="V217" s="17"/>
      <c r="W217" s="17"/>
      <c r="X217" s="56"/>
      <c r="Y217" s="56"/>
      <c r="Z217" s="16"/>
      <c r="AA217" s="55" t="s">
        <v>187</v>
      </c>
      <c r="AB217" s="56"/>
      <c r="AC217" s="56"/>
      <c r="AD217" s="56"/>
      <c r="AE217" s="56"/>
      <c r="AF217" s="56"/>
      <c r="AG217" s="56"/>
      <c r="AH217" s="17"/>
      <c r="AI217" s="17"/>
      <c r="AJ217" s="56"/>
      <c r="AK217" s="56"/>
      <c r="AL217" s="17"/>
      <c r="AM217" s="17"/>
      <c r="AN217" s="18">
        <f t="shared" si="204"/>
        <v>0</v>
      </c>
      <c r="AO217" s="18">
        <f t="shared" si="205"/>
        <v>0</v>
      </c>
      <c r="AP217" s="16"/>
      <c r="AR217" s="56"/>
      <c r="AS217" s="56"/>
      <c r="AT217" s="56"/>
      <c r="AU217" s="56"/>
      <c r="AV217" s="56">
        <f t="shared" si="229"/>
        <v>0</v>
      </c>
      <c r="AW217" s="56">
        <f t="shared" si="230"/>
        <v>0</v>
      </c>
      <c r="AX217" s="17"/>
      <c r="AY217" s="17"/>
      <c r="AZ217" s="56">
        <f t="shared" si="231"/>
        <v>0</v>
      </c>
      <c r="BA217" s="56">
        <f t="shared" si="232"/>
        <v>0</v>
      </c>
      <c r="BB217" s="17"/>
      <c r="BC217" s="17"/>
      <c r="BD217" s="18">
        <f t="shared" si="207"/>
        <v>0</v>
      </c>
      <c r="BE217" s="18">
        <f t="shared" si="208"/>
        <v>0</v>
      </c>
      <c r="BF217" s="16"/>
      <c r="BG217" s="55" t="s">
        <v>187</v>
      </c>
      <c r="BH217" s="56"/>
      <c r="BI217" s="56"/>
      <c r="BJ217" s="56"/>
      <c r="BK217" s="56"/>
      <c r="BL217" s="56"/>
      <c r="BM217" s="56"/>
      <c r="BN217" s="17"/>
      <c r="BO217" s="17"/>
      <c r="BP217" s="56"/>
      <c r="BQ217" s="56"/>
      <c r="BR217" s="17"/>
      <c r="BS217" s="17"/>
      <c r="BT217" s="18">
        <f t="shared" si="211"/>
        <v>0</v>
      </c>
      <c r="BU217" s="18">
        <f t="shared" si="212"/>
        <v>0</v>
      </c>
      <c r="BV217" s="16"/>
      <c r="BW217" s="55" t="s">
        <v>187</v>
      </c>
      <c r="BX217" s="21"/>
      <c r="BY217" s="22"/>
      <c r="BZ217" s="21"/>
      <c r="CA217" s="22"/>
      <c r="CB217" s="56">
        <f t="shared" si="241"/>
        <v>0</v>
      </c>
      <c r="CC217" s="56">
        <f t="shared" si="242"/>
        <v>0</v>
      </c>
      <c r="CD217" s="13"/>
      <c r="CE217" s="13"/>
      <c r="CH217" s="13"/>
      <c r="CI217" s="13"/>
      <c r="CJ217" s="18">
        <f t="shared" si="215"/>
        <v>0</v>
      </c>
      <c r="CK217" s="18">
        <f t="shared" si="216"/>
        <v>0</v>
      </c>
      <c r="CL217" s="13"/>
      <c r="CM217" s="55" t="s">
        <v>187</v>
      </c>
      <c r="CN217" s="21"/>
      <c r="CO217" s="22"/>
      <c r="CP217" s="21"/>
      <c r="CQ217" s="22"/>
      <c r="CR217" s="56">
        <f>CB217</f>
        <v>0</v>
      </c>
      <c r="CS217" s="56">
        <f>CC217</f>
        <v>0</v>
      </c>
      <c r="CT217" s="13"/>
      <c r="CU217" s="13"/>
      <c r="CX217" s="13"/>
      <c r="CY217" s="13"/>
      <c r="DB217" s="13"/>
      <c r="DC217" s="55" t="s">
        <v>187</v>
      </c>
      <c r="DD217" s="21"/>
      <c r="DE217" s="22"/>
      <c r="DF217" s="21"/>
      <c r="DG217" s="22"/>
      <c r="DH217" s="56">
        <f>CR217</f>
        <v>0</v>
      </c>
      <c r="DI217" s="56">
        <f>CS217</f>
        <v>0</v>
      </c>
      <c r="DJ217" s="354"/>
      <c r="DK217" s="354"/>
      <c r="DN217" s="13"/>
      <c r="DO217" s="13"/>
      <c r="DP217" s="16">
        <f t="shared" si="217"/>
        <v>0</v>
      </c>
      <c r="DQ217" s="16">
        <f t="shared" si="218"/>
        <v>0</v>
      </c>
      <c r="DR217" s="13"/>
      <c r="DS217" s="55" t="s">
        <v>187</v>
      </c>
      <c r="DT217" s="21"/>
      <c r="DU217" s="22"/>
      <c r="DV217" s="21"/>
      <c r="DW217" s="22"/>
      <c r="DX217" s="56">
        <f>DH217</f>
        <v>0</v>
      </c>
      <c r="DY217" s="56">
        <f>DI217</f>
        <v>0</v>
      </c>
      <c r="DZ217" s="354"/>
      <c r="EA217" s="354"/>
      <c r="ED217" s="13"/>
      <c r="EE217" s="13"/>
      <c r="EF217" s="16">
        <f t="shared" si="201"/>
        <v>0</v>
      </c>
      <c r="EG217" s="16">
        <f t="shared" si="202"/>
        <v>0</v>
      </c>
      <c r="EH217" s="13"/>
    </row>
    <row r="218" spans="1:138" s="55" customFormat="1" ht="14" hidden="1" customHeight="1" outlineLevel="1" x14ac:dyDescent="0.15">
      <c r="B218" s="55" t="s">
        <v>87</v>
      </c>
      <c r="C218" s="56"/>
      <c r="D218" s="56"/>
      <c r="E218" s="56"/>
      <c r="F218" s="17"/>
      <c r="G218" s="56">
        <v>-28877</v>
      </c>
      <c r="H218" s="17"/>
      <c r="I218" s="18">
        <f t="shared" si="203"/>
        <v>-28877</v>
      </c>
      <c r="J218" s="16"/>
      <c r="K218" s="55" t="s">
        <v>87</v>
      </c>
      <c r="L218" s="56"/>
      <c r="M218" s="56"/>
      <c r="N218" s="56"/>
      <c r="O218" s="56"/>
      <c r="P218" s="56"/>
      <c r="Q218" s="56"/>
      <c r="R218" s="17"/>
      <c r="S218" s="17"/>
      <c r="T218" s="56">
        <v>-28877</v>
      </c>
      <c r="U218" s="56">
        <v>-28877</v>
      </c>
      <c r="V218" s="17"/>
      <c r="W218" s="17"/>
      <c r="X218" s="56"/>
      <c r="Y218" s="56"/>
      <c r="Z218" s="16"/>
      <c r="AA218" s="55" t="s">
        <v>87</v>
      </c>
      <c r="AB218" s="56"/>
      <c r="AC218" s="56"/>
      <c r="AD218" s="56"/>
      <c r="AE218" s="56"/>
      <c r="AF218" s="56"/>
      <c r="AG218" s="56"/>
      <c r="AH218" s="17"/>
      <c r="AI218" s="17"/>
      <c r="AJ218" s="56">
        <v>-28877</v>
      </c>
      <c r="AK218" s="56">
        <v>-28877</v>
      </c>
      <c r="AL218" s="17"/>
      <c r="AM218" s="17"/>
      <c r="AN218" s="18">
        <f t="shared" si="204"/>
        <v>-28877</v>
      </c>
      <c r="AO218" s="18">
        <f t="shared" si="205"/>
        <v>-28877</v>
      </c>
      <c r="AP218" s="16"/>
      <c r="AR218" s="56"/>
      <c r="AS218" s="56"/>
      <c r="AT218" s="56"/>
      <c r="AU218" s="56"/>
      <c r="AV218" s="56">
        <f t="shared" si="229"/>
        <v>0</v>
      </c>
      <c r="AW218" s="56">
        <f t="shared" si="230"/>
        <v>0</v>
      </c>
      <c r="AX218" s="17"/>
      <c r="AY218" s="17"/>
      <c r="AZ218" s="56">
        <f t="shared" si="231"/>
        <v>-28877</v>
      </c>
      <c r="BA218" s="56">
        <f t="shared" si="232"/>
        <v>-28877</v>
      </c>
      <c r="BB218" s="17"/>
      <c r="BC218" s="17"/>
      <c r="BD218" s="18">
        <f t="shared" si="207"/>
        <v>-28877</v>
      </c>
      <c r="BE218" s="18">
        <f t="shared" si="208"/>
        <v>-28877</v>
      </c>
      <c r="BF218" s="16"/>
      <c r="BG218" s="55" t="s">
        <v>87</v>
      </c>
      <c r="BH218" s="56"/>
      <c r="BI218" s="56"/>
      <c r="BJ218" s="56"/>
      <c r="BK218" s="56"/>
      <c r="BL218" s="56"/>
      <c r="BM218" s="56"/>
      <c r="BN218" s="17"/>
      <c r="BO218" s="17"/>
      <c r="BP218" s="56">
        <v>-28877</v>
      </c>
      <c r="BQ218" s="56">
        <v>-28877</v>
      </c>
      <c r="BR218" s="17"/>
      <c r="BS218" s="17"/>
      <c r="BT218" s="18">
        <f t="shared" si="211"/>
        <v>-28877</v>
      </c>
      <c r="BU218" s="18">
        <f t="shared" si="212"/>
        <v>-28877</v>
      </c>
      <c r="BV218" s="16"/>
      <c r="BW218" s="55" t="s">
        <v>87</v>
      </c>
      <c r="BX218" s="21"/>
      <c r="BY218" s="22"/>
      <c r="BZ218" s="21"/>
      <c r="CA218" s="22"/>
      <c r="CB218" s="56">
        <f t="shared" si="241"/>
        <v>0</v>
      </c>
      <c r="CC218" s="56">
        <f t="shared" si="242"/>
        <v>0</v>
      </c>
      <c r="CD218" s="13"/>
      <c r="CE218" s="13"/>
      <c r="CF218" s="56">
        <v>-28877</v>
      </c>
      <c r="CG218" s="56">
        <v>-28877</v>
      </c>
      <c r="CH218" s="13"/>
      <c r="CI218" s="13"/>
      <c r="CJ218" s="18">
        <f t="shared" si="215"/>
        <v>-28877</v>
      </c>
      <c r="CK218" s="18">
        <f t="shared" si="216"/>
        <v>-28877</v>
      </c>
      <c r="CL218" s="13"/>
      <c r="CM218" s="55" t="s">
        <v>87</v>
      </c>
      <c r="CN218" s="21"/>
      <c r="CO218" s="22"/>
      <c r="CP218" s="21"/>
      <c r="CQ218" s="22"/>
      <c r="CR218" s="56">
        <f>CB218</f>
        <v>0</v>
      </c>
      <c r="CS218" s="56">
        <f>CC218</f>
        <v>0</v>
      </c>
      <c r="CT218" s="13"/>
      <c r="CU218" s="13"/>
      <c r="CV218" s="56">
        <v>-28877</v>
      </c>
      <c r="CW218" s="56">
        <v>-28877</v>
      </c>
      <c r="CX218" s="13"/>
      <c r="CY218" s="13"/>
      <c r="DB218" s="13"/>
      <c r="DC218" s="55" t="s">
        <v>87</v>
      </c>
      <c r="DD218" s="21"/>
      <c r="DE218" s="22"/>
      <c r="DF218" s="21"/>
      <c r="DG218" s="22"/>
      <c r="DH218" s="56">
        <f>CR218</f>
        <v>0</v>
      </c>
      <c r="DI218" s="56">
        <f>CS218</f>
        <v>0</v>
      </c>
      <c r="DJ218" s="354"/>
      <c r="DK218" s="354"/>
      <c r="DL218" s="56">
        <v>-28877</v>
      </c>
      <c r="DM218" s="56">
        <v>-28877</v>
      </c>
      <c r="DN218" s="13"/>
      <c r="DO218" s="13"/>
      <c r="DP218" s="16">
        <f t="shared" si="217"/>
        <v>-28877</v>
      </c>
      <c r="DQ218" s="16">
        <f t="shared" si="218"/>
        <v>-28877</v>
      </c>
      <c r="DR218" s="13"/>
      <c r="DS218" s="55" t="s">
        <v>87</v>
      </c>
      <c r="DT218" s="21"/>
      <c r="DU218" s="22"/>
      <c r="DV218" s="21"/>
      <c r="DW218" s="22"/>
      <c r="DX218" s="56">
        <f>DH218</f>
        <v>0</v>
      </c>
      <c r="DY218" s="56">
        <f>DI218</f>
        <v>0</v>
      </c>
      <c r="DZ218" s="354"/>
      <c r="EA218" s="354"/>
      <c r="EB218" s="56">
        <v>-28877</v>
      </c>
      <c r="EC218" s="56">
        <v>-28877</v>
      </c>
      <c r="ED218" s="13"/>
      <c r="EE218" s="13"/>
      <c r="EF218" s="16">
        <f t="shared" si="201"/>
        <v>-28877</v>
      </c>
      <c r="EG218" s="16">
        <f t="shared" si="202"/>
        <v>-28877</v>
      </c>
      <c r="EH218" s="13"/>
    </row>
    <row r="219" spans="1:138" s="55" customFormat="1" ht="14" hidden="1" customHeight="1" outlineLevel="1" x14ac:dyDescent="0.15">
      <c r="B219" s="55" t="s">
        <v>191</v>
      </c>
      <c r="C219" s="56"/>
      <c r="D219" s="56"/>
      <c r="E219" s="56"/>
      <c r="F219" s="17"/>
      <c r="G219" s="56"/>
      <c r="H219" s="17"/>
      <c r="I219" s="18">
        <f t="shared" si="203"/>
        <v>0</v>
      </c>
      <c r="J219" s="16"/>
      <c r="K219" s="55" t="s">
        <v>191</v>
      </c>
      <c r="L219" s="56"/>
      <c r="M219" s="56"/>
      <c r="N219" s="56"/>
      <c r="O219" s="56"/>
      <c r="P219" s="56"/>
      <c r="Q219" s="56"/>
      <c r="R219" s="17"/>
      <c r="S219" s="17"/>
      <c r="T219" s="56"/>
      <c r="U219" s="56"/>
      <c r="V219" s="17"/>
      <c r="W219" s="17"/>
      <c r="X219" s="56"/>
      <c r="Y219" s="56"/>
      <c r="Z219" s="16"/>
      <c r="AA219" s="55" t="s">
        <v>191</v>
      </c>
      <c r="AB219" s="56"/>
      <c r="AC219" s="56"/>
      <c r="AD219" s="56"/>
      <c r="AE219" s="56"/>
      <c r="AF219" s="56"/>
      <c r="AG219" s="56"/>
      <c r="AH219" s="17"/>
      <c r="AI219" s="17"/>
      <c r="AJ219" s="56"/>
      <c r="AK219" s="56"/>
      <c r="AL219" s="17"/>
      <c r="AM219" s="17"/>
      <c r="AN219" s="18">
        <f t="shared" si="204"/>
        <v>0</v>
      </c>
      <c r="AO219" s="18">
        <f t="shared" si="205"/>
        <v>0</v>
      </c>
      <c r="AP219" s="16"/>
      <c r="AR219" s="56"/>
      <c r="AS219" s="56"/>
      <c r="AT219" s="56"/>
      <c r="AU219" s="56"/>
      <c r="AV219" s="56">
        <f t="shared" si="229"/>
        <v>0</v>
      </c>
      <c r="AW219" s="56">
        <f t="shared" si="230"/>
        <v>0</v>
      </c>
      <c r="AX219" s="17"/>
      <c r="AY219" s="17"/>
      <c r="AZ219" s="56">
        <f t="shared" si="231"/>
        <v>0</v>
      </c>
      <c r="BA219" s="56">
        <f t="shared" si="232"/>
        <v>0</v>
      </c>
      <c r="BB219" s="17"/>
      <c r="BC219" s="17"/>
      <c r="BD219" s="18">
        <f t="shared" si="207"/>
        <v>0</v>
      </c>
      <c r="BE219" s="18">
        <f t="shared" si="208"/>
        <v>0</v>
      </c>
      <c r="BF219" s="16"/>
      <c r="BG219" s="55" t="s">
        <v>191</v>
      </c>
      <c r="BH219" s="56"/>
      <c r="BI219" s="56"/>
      <c r="BJ219" s="56"/>
      <c r="BK219" s="56"/>
      <c r="BL219" s="56"/>
      <c r="BM219" s="56"/>
      <c r="BN219" s="17"/>
      <c r="BO219" s="17"/>
      <c r="BP219" s="56"/>
      <c r="BQ219" s="56"/>
      <c r="BR219" s="17"/>
      <c r="BS219" s="17"/>
      <c r="BT219" s="18">
        <f t="shared" si="211"/>
        <v>0</v>
      </c>
      <c r="BU219" s="18">
        <f t="shared" si="212"/>
        <v>0</v>
      </c>
      <c r="BV219" s="16"/>
      <c r="BW219" s="55" t="s">
        <v>191</v>
      </c>
      <c r="BX219" s="21"/>
      <c r="BY219" s="22"/>
      <c r="BZ219" s="21"/>
      <c r="CA219" s="22"/>
      <c r="CB219" s="56">
        <f t="shared" si="241"/>
        <v>0</v>
      </c>
      <c r="CC219" s="56">
        <f t="shared" si="242"/>
        <v>0</v>
      </c>
      <c r="CD219" s="13"/>
      <c r="CE219" s="13"/>
      <c r="CH219" s="13"/>
      <c r="CI219" s="13"/>
      <c r="CJ219" s="18">
        <f t="shared" si="215"/>
        <v>0</v>
      </c>
      <c r="CK219" s="18">
        <f t="shared" si="216"/>
        <v>0</v>
      </c>
      <c r="CL219" s="13"/>
      <c r="CM219" s="55" t="s">
        <v>191</v>
      </c>
      <c r="CN219" s="21"/>
      <c r="CO219" s="22"/>
      <c r="CP219" s="21"/>
      <c r="CQ219" s="22"/>
      <c r="CR219" s="56">
        <f>CB219</f>
        <v>0</v>
      </c>
      <c r="CS219" s="56">
        <f>CC219</f>
        <v>0</v>
      </c>
      <c r="CT219" s="13"/>
      <c r="CU219" s="13"/>
      <c r="CX219" s="13"/>
      <c r="CY219" s="13"/>
      <c r="DB219" s="13"/>
      <c r="DC219" s="55" t="s">
        <v>191</v>
      </c>
      <c r="DD219" s="21"/>
      <c r="DE219" s="22"/>
      <c r="DF219" s="21"/>
      <c r="DG219" s="22"/>
      <c r="DH219" s="56">
        <f>CR219</f>
        <v>0</v>
      </c>
      <c r="DI219" s="56">
        <f>CS219</f>
        <v>0</v>
      </c>
      <c r="DJ219" s="354"/>
      <c r="DK219" s="354"/>
      <c r="DN219" s="13"/>
      <c r="DO219" s="13"/>
      <c r="DP219" s="16">
        <f t="shared" si="217"/>
        <v>0</v>
      </c>
      <c r="DQ219" s="16">
        <f t="shared" si="218"/>
        <v>0</v>
      </c>
      <c r="DR219" s="13"/>
      <c r="DS219" s="55" t="s">
        <v>191</v>
      </c>
      <c r="DT219" s="21"/>
      <c r="DU219" s="22"/>
      <c r="DV219" s="21"/>
      <c r="DW219" s="22"/>
      <c r="DX219" s="56">
        <f>DH219</f>
        <v>0</v>
      </c>
      <c r="DY219" s="56">
        <f>DI219</f>
        <v>0</v>
      </c>
      <c r="DZ219" s="354"/>
      <c r="EA219" s="354"/>
      <c r="ED219" s="13"/>
      <c r="EE219" s="13"/>
      <c r="EF219" s="16">
        <f t="shared" si="201"/>
        <v>0</v>
      </c>
      <c r="EG219" s="16">
        <f t="shared" si="202"/>
        <v>0</v>
      </c>
      <c r="EH219" s="13"/>
    </row>
    <row r="220" spans="1:138" s="55" customFormat="1" ht="14" hidden="1" customHeight="1" outlineLevel="1" x14ac:dyDescent="0.15">
      <c r="B220" s="55" t="s">
        <v>16</v>
      </c>
      <c r="C220" s="56"/>
      <c r="D220" s="56"/>
      <c r="E220" s="56"/>
      <c r="F220" s="17"/>
      <c r="G220" s="56"/>
      <c r="H220" s="17"/>
      <c r="I220" s="18">
        <f t="shared" si="203"/>
        <v>0</v>
      </c>
      <c r="J220" s="16"/>
      <c r="K220" s="55" t="s">
        <v>16</v>
      </c>
      <c r="L220" s="56"/>
      <c r="M220" s="56"/>
      <c r="N220" s="56"/>
      <c r="O220" s="56"/>
      <c r="P220" s="56"/>
      <c r="Q220" s="56"/>
      <c r="R220" s="17"/>
      <c r="S220" s="17"/>
      <c r="T220" s="56"/>
      <c r="U220" s="56"/>
      <c r="V220" s="17"/>
      <c r="W220" s="17"/>
      <c r="X220" s="56"/>
      <c r="Y220" s="56"/>
      <c r="Z220" s="16"/>
      <c r="AA220" s="55" t="s">
        <v>16</v>
      </c>
      <c r="AB220" s="56"/>
      <c r="AC220" s="56"/>
      <c r="AD220" s="56"/>
      <c r="AE220" s="56"/>
      <c r="AF220" s="56"/>
      <c r="AG220" s="56"/>
      <c r="AH220" s="17"/>
      <c r="AI220" s="17"/>
      <c r="AJ220" s="56"/>
      <c r="AK220" s="56"/>
      <c r="AL220" s="17"/>
      <c r="AM220" s="17"/>
      <c r="AN220" s="18">
        <f t="shared" si="204"/>
        <v>0</v>
      </c>
      <c r="AO220" s="18">
        <f t="shared" si="205"/>
        <v>0</v>
      </c>
      <c r="AP220" s="16"/>
      <c r="AR220" s="56"/>
      <c r="AS220" s="56"/>
      <c r="AT220" s="56"/>
      <c r="AU220" s="56"/>
      <c r="AV220" s="56">
        <f t="shared" si="229"/>
        <v>0</v>
      </c>
      <c r="AW220" s="56">
        <f t="shared" si="230"/>
        <v>0</v>
      </c>
      <c r="AX220" s="17"/>
      <c r="AY220" s="17"/>
      <c r="AZ220" s="56">
        <f t="shared" si="231"/>
        <v>0</v>
      </c>
      <c r="BA220" s="56">
        <f t="shared" si="232"/>
        <v>0</v>
      </c>
      <c r="BB220" s="17"/>
      <c r="BC220" s="17"/>
      <c r="BD220" s="18">
        <f t="shared" si="207"/>
        <v>0</v>
      </c>
      <c r="BE220" s="18">
        <f t="shared" si="208"/>
        <v>0</v>
      </c>
      <c r="BF220" s="16"/>
      <c r="BG220" s="55" t="s">
        <v>16</v>
      </c>
      <c r="BH220" s="56"/>
      <c r="BI220" s="56"/>
      <c r="BJ220" s="56"/>
      <c r="BK220" s="56"/>
      <c r="BL220" s="56"/>
      <c r="BM220" s="56"/>
      <c r="BN220" s="17"/>
      <c r="BO220" s="17"/>
      <c r="BP220" s="56"/>
      <c r="BQ220" s="56"/>
      <c r="BR220" s="17"/>
      <c r="BS220" s="17"/>
      <c r="BT220" s="18">
        <f t="shared" si="211"/>
        <v>0</v>
      </c>
      <c r="BU220" s="18">
        <f t="shared" si="212"/>
        <v>0</v>
      </c>
      <c r="BV220" s="16"/>
      <c r="BW220" s="55" t="s">
        <v>16</v>
      </c>
      <c r="BX220" s="21"/>
      <c r="BY220" s="22"/>
      <c r="BZ220" s="21"/>
      <c r="CA220" s="22"/>
      <c r="CB220" s="56">
        <f t="shared" si="241"/>
        <v>0</v>
      </c>
      <c r="CC220" s="56">
        <f t="shared" si="242"/>
        <v>0</v>
      </c>
      <c r="CD220" s="13"/>
      <c r="CE220" s="13"/>
      <c r="CH220" s="13"/>
      <c r="CI220" s="13"/>
      <c r="CJ220" s="18">
        <f t="shared" si="215"/>
        <v>0</v>
      </c>
      <c r="CK220" s="18">
        <f t="shared" si="216"/>
        <v>0</v>
      </c>
      <c r="CL220" s="13"/>
      <c r="CM220" s="55" t="s">
        <v>16</v>
      </c>
      <c r="CN220" s="21"/>
      <c r="CO220" s="22"/>
      <c r="CP220" s="21"/>
      <c r="CQ220" s="22"/>
      <c r="CR220" s="56">
        <f>CB220</f>
        <v>0</v>
      </c>
      <c r="CS220" s="56">
        <f>CC220</f>
        <v>0</v>
      </c>
      <c r="CT220" s="13"/>
      <c r="CU220" s="13"/>
      <c r="CX220" s="13"/>
      <c r="CY220" s="13"/>
      <c r="DB220" s="13"/>
      <c r="DC220" s="55" t="s">
        <v>16</v>
      </c>
      <c r="DD220" s="21"/>
      <c r="DE220" s="22"/>
      <c r="DF220" s="21"/>
      <c r="DG220" s="22"/>
      <c r="DH220" s="56">
        <f>CR220</f>
        <v>0</v>
      </c>
      <c r="DI220" s="56">
        <f>CS220</f>
        <v>0</v>
      </c>
      <c r="DJ220" s="354"/>
      <c r="DK220" s="354"/>
      <c r="DN220" s="13"/>
      <c r="DO220" s="13"/>
      <c r="DP220" s="16">
        <f t="shared" si="217"/>
        <v>0</v>
      </c>
      <c r="DQ220" s="16">
        <f t="shared" si="218"/>
        <v>0</v>
      </c>
      <c r="DR220" s="13"/>
      <c r="DS220" s="55" t="s">
        <v>16</v>
      </c>
      <c r="DT220" s="21"/>
      <c r="DU220" s="22"/>
      <c r="DV220" s="21"/>
      <c r="DW220" s="22"/>
      <c r="DX220" s="56">
        <f>DH220</f>
        <v>0</v>
      </c>
      <c r="DY220" s="56">
        <f>DI220</f>
        <v>0</v>
      </c>
      <c r="DZ220" s="354"/>
      <c r="EA220" s="354"/>
      <c r="ED220" s="13"/>
      <c r="EE220" s="13"/>
      <c r="EF220" s="16">
        <f t="shared" si="201"/>
        <v>0</v>
      </c>
      <c r="EG220" s="16">
        <f t="shared" si="202"/>
        <v>0</v>
      </c>
      <c r="EH220" s="13"/>
    </row>
    <row r="221" spans="1:138" s="55" customFormat="1" ht="14" hidden="1" customHeight="1" outlineLevel="1" x14ac:dyDescent="0.15">
      <c r="B221" s="55" t="s">
        <v>192</v>
      </c>
      <c r="C221" s="56"/>
      <c r="D221" s="56"/>
      <c r="E221" s="56"/>
      <c r="F221" s="17"/>
      <c r="G221" s="56"/>
      <c r="H221" s="17"/>
      <c r="I221" s="18">
        <f t="shared" si="203"/>
        <v>0</v>
      </c>
      <c r="J221" s="16"/>
      <c r="K221" s="55" t="s">
        <v>192</v>
      </c>
      <c r="L221" s="56"/>
      <c r="M221" s="56"/>
      <c r="N221" s="56"/>
      <c r="O221" s="56"/>
      <c r="P221" s="56"/>
      <c r="Q221" s="56"/>
      <c r="R221" s="17"/>
      <c r="S221" s="17"/>
      <c r="T221" s="56"/>
      <c r="U221" s="56"/>
      <c r="V221" s="17"/>
      <c r="W221" s="17"/>
      <c r="X221" s="56"/>
      <c r="Y221" s="56"/>
      <c r="Z221" s="16"/>
      <c r="AA221" s="55" t="s">
        <v>192</v>
      </c>
      <c r="AB221" s="56"/>
      <c r="AC221" s="56"/>
      <c r="AD221" s="56"/>
      <c r="AE221" s="56"/>
      <c r="AF221" s="56"/>
      <c r="AG221" s="56"/>
      <c r="AH221" s="17"/>
      <c r="AI221" s="17"/>
      <c r="AJ221" s="56"/>
      <c r="AK221" s="56"/>
      <c r="AL221" s="17"/>
      <c r="AM221" s="17"/>
      <c r="AN221" s="18">
        <f t="shared" si="204"/>
        <v>0</v>
      </c>
      <c r="AO221" s="18">
        <f t="shared" si="205"/>
        <v>0</v>
      </c>
      <c r="AP221" s="16"/>
      <c r="AR221" s="56"/>
      <c r="AS221" s="56"/>
      <c r="AT221" s="56"/>
      <c r="AU221" s="56"/>
      <c r="AV221" s="56">
        <f t="shared" si="229"/>
        <v>0</v>
      </c>
      <c r="AW221" s="56">
        <f t="shared" si="230"/>
        <v>0</v>
      </c>
      <c r="AX221" s="17"/>
      <c r="AY221" s="17"/>
      <c r="AZ221" s="56">
        <f t="shared" si="231"/>
        <v>0</v>
      </c>
      <c r="BA221" s="56">
        <f t="shared" si="232"/>
        <v>0</v>
      </c>
      <c r="BB221" s="17"/>
      <c r="BC221" s="17"/>
      <c r="BD221" s="18">
        <f t="shared" si="207"/>
        <v>0</v>
      </c>
      <c r="BE221" s="18">
        <f t="shared" si="208"/>
        <v>0</v>
      </c>
      <c r="BF221" s="16"/>
      <c r="BG221" s="55" t="s">
        <v>192</v>
      </c>
      <c r="BH221" s="56"/>
      <c r="BI221" s="56"/>
      <c r="BJ221" s="56"/>
      <c r="BK221" s="56"/>
      <c r="BL221" s="56"/>
      <c r="BM221" s="56"/>
      <c r="BN221" s="17"/>
      <c r="BO221" s="17"/>
      <c r="BP221" s="56"/>
      <c r="BQ221" s="56"/>
      <c r="BR221" s="17"/>
      <c r="BS221" s="17"/>
      <c r="BT221" s="18">
        <f t="shared" si="211"/>
        <v>0</v>
      </c>
      <c r="BU221" s="18">
        <f t="shared" si="212"/>
        <v>0</v>
      </c>
      <c r="BV221" s="16"/>
      <c r="BW221" s="55" t="s">
        <v>192</v>
      </c>
      <c r="BX221" s="21"/>
      <c r="BY221" s="22"/>
      <c r="BZ221" s="21"/>
      <c r="CA221" s="22"/>
      <c r="CB221" s="56">
        <f t="shared" si="241"/>
        <v>0</v>
      </c>
      <c r="CC221" s="56">
        <f t="shared" si="242"/>
        <v>0</v>
      </c>
      <c r="CD221" s="13"/>
      <c r="CE221" s="13"/>
      <c r="CH221" s="13"/>
      <c r="CI221" s="13"/>
      <c r="CJ221" s="18">
        <f t="shared" si="215"/>
        <v>0</v>
      </c>
      <c r="CK221" s="18">
        <f t="shared" si="216"/>
        <v>0</v>
      </c>
      <c r="CL221" s="13"/>
      <c r="CM221" s="55" t="s">
        <v>192</v>
      </c>
      <c r="CN221" s="21"/>
      <c r="CO221" s="22"/>
      <c r="CP221" s="21"/>
      <c r="CQ221" s="22"/>
      <c r="CR221" s="56">
        <f>CB221</f>
        <v>0</v>
      </c>
      <c r="CS221" s="56">
        <f>CC221</f>
        <v>0</v>
      </c>
      <c r="CT221" s="13"/>
      <c r="CU221" s="13"/>
      <c r="CX221" s="13"/>
      <c r="CY221" s="13"/>
      <c r="DB221" s="13"/>
      <c r="DC221" s="55" t="s">
        <v>192</v>
      </c>
      <c r="DD221" s="21"/>
      <c r="DE221" s="22"/>
      <c r="DF221" s="21"/>
      <c r="DG221" s="22"/>
      <c r="DH221" s="56">
        <f>CR221</f>
        <v>0</v>
      </c>
      <c r="DI221" s="56">
        <f>CS221</f>
        <v>0</v>
      </c>
      <c r="DJ221" s="354"/>
      <c r="DK221" s="354"/>
      <c r="DN221" s="13"/>
      <c r="DO221" s="13"/>
      <c r="DP221" s="16">
        <f t="shared" si="217"/>
        <v>0</v>
      </c>
      <c r="DQ221" s="16">
        <f t="shared" si="218"/>
        <v>0</v>
      </c>
      <c r="DR221" s="13"/>
      <c r="DS221" s="55" t="s">
        <v>192</v>
      </c>
      <c r="DT221" s="21"/>
      <c r="DU221" s="22"/>
      <c r="DV221" s="21"/>
      <c r="DW221" s="22"/>
      <c r="DX221" s="56">
        <f>DH221</f>
        <v>0</v>
      </c>
      <c r="DY221" s="56">
        <f>DI221</f>
        <v>0</v>
      </c>
      <c r="DZ221" s="354"/>
      <c r="EA221" s="354"/>
      <c r="ED221" s="13"/>
      <c r="EE221" s="13"/>
      <c r="EF221" s="16">
        <f t="shared" si="201"/>
        <v>0</v>
      </c>
      <c r="EG221" s="16">
        <f t="shared" si="202"/>
        <v>0</v>
      </c>
      <c r="EH221" s="13"/>
    </row>
    <row r="222" spans="1:138" s="55" customFormat="1" ht="14" hidden="1" customHeight="1" outlineLevel="1" x14ac:dyDescent="0.15">
      <c r="B222" s="55" t="s">
        <v>144</v>
      </c>
      <c r="C222" s="56"/>
      <c r="D222" s="56"/>
      <c r="E222" s="56"/>
      <c r="F222" s="17"/>
      <c r="G222" s="56"/>
      <c r="H222" s="17"/>
      <c r="I222" s="18">
        <f t="shared" si="203"/>
        <v>0</v>
      </c>
      <c r="J222" s="16"/>
      <c r="K222" s="55" t="s">
        <v>144</v>
      </c>
      <c r="L222" s="56"/>
      <c r="M222" s="56"/>
      <c r="N222" s="56"/>
      <c r="O222" s="56"/>
      <c r="P222" s="56"/>
      <c r="Q222" s="56"/>
      <c r="R222" s="17"/>
      <c r="S222" s="17"/>
      <c r="T222" s="56"/>
      <c r="U222" s="56"/>
      <c r="V222" s="17"/>
      <c r="W222" s="17"/>
      <c r="X222" s="56"/>
      <c r="Y222" s="56"/>
      <c r="Z222" s="16"/>
      <c r="AA222" s="55" t="s">
        <v>144</v>
      </c>
      <c r="AB222" s="56"/>
      <c r="AC222" s="56"/>
      <c r="AD222" s="56"/>
      <c r="AE222" s="56"/>
      <c r="AF222" s="56"/>
      <c r="AG222" s="56"/>
      <c r="AH222" s="17"/>
      <c r="AI222" s="17"/>
      <c r="AJ222" s="56"/>
      <c r="AK222" s="56"/>
      <c r="AL222" s="17"/>
      <c r="AM222" s="17"/>
      <c r="AN222" s="18">
        <f t="shared" si="204"/>
        <v>0</v>
      </c>
      <c r="AO222" s="18">
        <f t="shared" si="205"/>
        <v>0</v>
      </c>
      <c r="AP222" s="16"/>
      <c r="AR222" s="56"/>
      <c r="AS222" s="56"/>
      <c r="AT222" s="56"/>
      <c r="AU222" s="56"/>
      <c r="AV222" s="56">
        <f t="shared" si="229"/>
        <v>0</v>
      </c>
      <c r="AW222" s="56">
        <f t="shared" si="230"/>
        <v>0</v>
      </c>
      <c r="AX222" s="17"/>
      <c r="AY222" s="17"/>
      <c r="AZ222" s="56">
        <f t="shared" si="231"/>
        <v>0</v>
      </c>
      <c r="BA222" s="56">
        <f t="shared" si="232"/>
        <v>0</v>
      </c>
      <c r="BB222" s="17"/>
      <c r="BC222" s="17"/>
      <c r="BD222" s="18">
        <f t="shared" si="207"/>
        <v>0</v>
      </c>
      <c r="BE222" s="18">
        <f t="shared" si="208"/>
        <v>0</v>
      </c>
      <c r="BF222" s="16"/>
      <c r="BG222" s="55" t="s">
        <v>144</v>
      </c>
      <c r="BH222" s="56"/>
      <c r="BI222" s="56"/>
      <c r="BJ222" s="56"/>
      <c r="BK222" s="56"/>
      <c r="BL222" s="56"/>
      <c r="BM222" s="56"/>
      <c r="BN222" s="17"/>
      <c r="BO222" s="17"/>
      <c r="BP222" s="56"/>
      <c r="BQ222" s="56"/>
      <c r="BR222" s="17"/>
      <c r="BS222" s="17"/>
      <c r="BT222" s="18">
        <f t="shared" si="211"/>
        <v>0</v>
      </c>
      <c r="BU222" s="18">
        <f t="shared" si="212"/>
        <v>0</v>
      </c>
      <c r="BV222" s="16"/>
      <c r="BW222" s="55" t="s">
        <v>144</v>
      </c>
      <c r="BX222" s="21"/>
      <c r="BY222" s="22"/>
      <c r="BZ222" s="21"/>
      <c r="CA222" s="22"/>
      <c r="CB222" s="56">
        <f t="shared" si="241"/>
        <v>0</v>
      </c>
      <c r="CC222" s="56">
        <f t="shared" si="242"/>
        <v>0</v>
      </c>
      <c r="CD222" s="13"/>
      <c r="CE222" s="13"/>
      <c r="CH222" s="13"/>
      <c r="CI222" s="13"/>
      <c r="CJ222" s="18">
        <f t="shared" si="215"/>
        <v>0</v>
      </c>
      <c r="CK222" s="18">
        <f t="shared" si="216"/>
        <v>0</v>
      </c>
      <c r="CL222" s="13"/>
      <c r="CM222" s="55" t="s">
        <v>144</v>
      </c>
      <c r="CN222" s="21"/>
      <c r="CO222" s="22"/>
      <c r="CP222" s="21"/>
      <c r="CQ222" s="22"/>
      <c r="CR222" s="56">
        <f>CB222</f>
        <v>0</v>
      </c>
      <c r="CS222" s="56">
        <f>CC222</f>
        <v>0</v>
      </c>
      <c r="CT222" s="13"/>
      <c r="CU222" s="13"/>
      <c r="CX222" s="13"/>
      <c r="CY222" s="13"/>
      <c r="DB222" s="13"/>
      <c r="DC222" s="55" t="s">
        <v>144</v>
      </c>
      <c r="DD222" s="21"/>
      <c r="DE222" s="22"/>
      <c r="DF222" s="21"/>
      <c r="DG222" s="22"/>
      <c r="DH222" s="56">
        <f>CR222</f>
        <v>0</v>
      </c>
      <c r="DI222" s="56">
        <f>CS222</f>
        <v>0</v>
      </c>
      <c r="DJ222" s="354"/>
      <c r="DK222" s="354"/>
      <c r="DN222" s="13"/>
      <c r="DO222" s="13"/>
      <c r="DP222" s="16">
        <f t="shared" si="217"/>
        <v>0</v>
      </c>
      <c r="DQ222" s="16">
        <f t="shared" si="218"/>
        <v>0</v>
      </c>
      <c r="DR222" s="13"/>
      <c r="DS222" s="55" t="s">
        <v>144</v>
      </c>
      <c r="DT222" s="21"/>
      <c r="DU222" s="22"/>
      <c r="DV222" s="21"/>
      <c r="DW222" s="22"/>
      <c r="DX222" s="56">
        <f>DH222</f>
        <v>0</v>
      </c>
      <c r="DY222" s="56">
        <f>DI222</f>
        <v>0</v>
      </c>
      <c r="DZ222" s="354"/>
      <c r="EA222" s="354"/>
      <c r="ED222" s="13"/>
      <c r="EE222" s="13"/>
      <c r="EF222" s="16">
        <f t="shared" si="201"/>
        <v>0</v>
      </c>
      <c r="EG222" s="16">
        <f t="shared" si="202"/>
        <v>0</v>
      </c>
      <c r="EH222" s="13"/>
    </row>
    <row r="223" spans="1:138" s="55" customFormat="1" ht="14" hidden="1" customHeight="1" outlineLevel="1" x14ac:dyDescent="0.15">
      <c r="B223" s="55" t="s">
        <v>164</v>
      </c>
      <c r="C223" s="56"/>
      <c r="D223" s="56"/>
      <c r="E223" s="56"/>
      <c r="F223" s="17"/>
      <c r="G223" s="56"/>
      <c r="H223" s="17"/>
      <c r="I223" s="18">
        <f t="shared" si="203"/>
        <v>0</v>
      </c>
      <c r="J223" s="16"/>
      <c r="K223" s="55" t="s">
        <v>164</v>
      </c>
      <c r="L223" s="56"/>
      <c r="M223" s="56"/>
      <c r="N223" s="56"/>
      <c r="O223" s="56"/>
      <c r="P223" s="56"/>
      <c r="Q223" s="56"/>
      <c r="R223" s="17"/>
      <c r="S223" s="17"/>
      <c r="T223" s="56"/>
      <c r="U223" s="56"/>
      <c r="V223" s="17"/>
      <c r="W223" s="17"/>
      <c r="X223" s="56"/>
      <c r="Y223" s="56"/>
      <c r="Z223" s="16"/>
      <c r="AA223" s="55" t="s">
        <v>164</v>
      </c>
      <c r="AB223" s="56"/>
      <c r="AC223" s="56"/>
      <c r="AD223" s="56"/>
      <c r="AE223" s="56"/>
      <c r="AF223" s="56"/>
      <c r="AG223" s="56"/>
      <c r="AH223" s="17"/>
      <c r="AI223" s="17"/>
      <c r="AJ223" s="56"/>
      <c r="AK223" s="56"/>
      <c r="AL223" s="17"/>
      <c r="AM223" s="17"/>
      <c r="AN223" s="18">
        <f t="shared" si="204"/>
        <v>0</v>
      </c>
      <c r="AO223" s="18">
        <f t="shared" si="205"/>
        <v>0</v>
      </c>
      <c r="AP223" s="16"/>
      <c r="AR223" s="56"/>
      <c r="AS223" s="56"/>
      <c r="AT223" s="56"/>
      <c r="AU223" s="56"/>
      <c r="AV223" s="56">
        <f t="shared" si="229"/>
        <v>0</v>
      </c>
      <c r="AW223" s="56">
        <f t="shared" si="230"/>
        <v>0</v>
      </c>
      <c r="AX223" s="17"/>
      <c r="AY223" s="17"/>
      <c r="AZ223" s="56">
        <f t="shared" si="231"/>
        <v>0</v>
      </c>
      <c r="BA223" s="56">
        <f t="shared" si="232"/>
        <v>0</v>
      </c>
      <c r="BB223" s="17"/>
      <c r="BC223" s="17"/>
      <c r="BD223" s="18">
        <f t="shared" si="207"/>
        <v>0</v>
      </c>
      <c r="BE223" s="18">
        <f t="shared" si="208"/>
        <v>0</v>
      </c>
      <c r="BF223" s="16"/>
      <c r="BG223" s="55" t="s">
        <v>164</v>
      </c>
      <c r="BH223" s="56"/>
      <c r="BI223" s="56"/>
      <c r="BJ223" s="56"/>
      <c r="BK223" s="56"/>
      <c r="BL223" s="56"/>
      <c r="BM223" s="56"/>
      <c r="BN223" s="17"/>
      <c r="BO223" s="17"/>
      <c r="BP223" s="56"/>
      <c r="BQ223" s="56"/>
      <c r="BR223" s="17"/>
      <c r="BS223" s="17"/>
      <c r="BT223" s="18">
        <f t="shared" si="211"/>
        <v>0</v>
      </c>
      <c r="BU223" s="18">
        <f t="shared" si="212"/>
        <v>0</v>
      </c>
      <c r="BV223" s="16"/>
      <c r="BW223" s="55" t="s">
        <v>164</v>
      </c>
      <c r="BX223" s="21"/>
      <c r="BY223" s="22"/>
      <c r="BZ223" s="21"/>
      <c r="CA223" s="22"/>
      <c r="CB223" s="56">
        <f t="shared" si="241"/>
        <v>0</v>
      </c>
      <c r="CC223" s="56">
        <f t="shared" si="242"/>
        <v>0</v>
      </c>
      <c r="CD223" s="13"/>
      <c r="CE223" s="13"/>
      <c r="CH223" s="13"/>
      <c r="CI223" s="13"/>
      <c r="CJ223" s="18">
        <f t="shared" si="215"/>
        <v>0</v>
      </c>
      <c r="CK223" s="18">
        <f t="shared" si="216"/>
        <v>0</v>
      </c>
      <c r="CL223" s="13"/>
      <c r="CM223" s="55" t="s">
        <v>164</v>
      </c>
      <c r="CN223" s="21"/>
      <c r="CO223" s="22"/>
      <c r="CP223" s="21"/>
      <c r="CQ223" s="22"/>
      <c r="CR223" s="56">
        <f>CB223</f>
        <v>0</v>
      </c>
      <c r="CS223" s="56">
        <f>CC223</f>
        <v>0</v>
      </c>
      <c r="CT223" s="13"/>
      <c r="CU223" s="13"/>
      <c r="CX223" s="13"/>
      <c r="CY223" s="13"/>
      <c r="DB223" s="13"/>
      <c r="DC223" s="55" t="s">
        <v>164</v>
      </c>
      <c r="DD223" s="21"/>
      <c r="DE223" s="22"/>
      <c r="DF223" s="21"/>
      <c r="DG223" s="22"/>
      <c r="DH223" s="56">
        <f>CR223</f>
        <v>0</v>
      </c>
      <c r="DI223" s="56">
        <f>CS223</f>
        <v>0</v>
      </c>
      <c r="DJ223" s="354"/>
      <c r="DK223" s="354"/>
      <c r="DN223" s="13"/>
      <c r="DO223" s="13"/>
      <c r="DP223" s="16">
        <f t="shared" si="217"/>
        <v>0</v>
      </c>
      <c r="DQ223" s="16">
        <f t="shared" si="218"/>
        <v>0</v>
      </c>
      <c r="DR223" s="13"/>
      <c r="DS223" s="55" t="s">
        <v>164</v>
      </c>
      <c r="DT223" s="21"/>
      <c r="DU223" s="22"/>
      <c r="DV223" s="21"/>
      <c r="DW223" s="22"/>
      <c r="DX223" s="56">
        <f>DH223</f>
        <v>0</v>
      </c>
      <c r="DY223" s="56">
        <f>DI223</f>
        <v>0</v>
      </c>
      <c r="DZ223" s="354"/>
      <c r="EA223" s="354"/>
      <c r="ED223" s="13"/>
      <c r="EE223" s="13"/>
      <c r="EF223" s="16">
        <f t="shared" si="201"/>
        <v>0</v>
      </c>
      <c r="EG223" s="16">
        <f t="shared" si="202"/>
        <v>0</v>
      </c>
      <c r="EH223" s="13"/>
    </row>
    <row r="224" spans="1:138" s="55" customFormat="1" ht="14" hidden="1" customHeight="1" outlineLevel="1" x14ac:dyDescent="0.15">
      <c r="B224" s="55" t="s">
        <v>193</v>
      </c>
      <c r="C224" s="56"/>
      <c r="D224" s="56"/>
      <c r="E224" s="56"/>
      <c r="F224" s="17"/>
      <c r="G224" s="56"/>
      <c r="H224" s="17"/>
      <c r="I224" s="18">
        <f t="shared" si="203"/>
        <v>0</v>
      </c>
      <c r="J224" s="16"/>
      <c r="K224" s="55" t="s">
        <v>193</v>
      </c>
      <c r="L224" s="56"/>
      <c r="M224" s="56"/>
      <c r="N224" s="56"/>
      <c r="O224" s="56"/>
      <c r="P224" s="56"/>
      <c r="Q224" s="56"/>
      <c r="R224" s="17"/>
      <c r="S224" s="17"/>
      <c r="T224" s="56"/>
      <c r="U224" s="56"/>
      <c r="V224" s="17"/>
      <c r="W224" s="17"/>
      <c r="X224" s="56"/>
      <c r="Y224" s="56"/>
      <c r="Z224" s="16"/>
      <c r="AA224" s="55" t="s">
        <v>193</v>
      </c>
      <c r="AB224" s="56"/>
      <c r="AC224" s="56"/>
      <c r="AD224" s="56"/>
      <c r="AE224" s="56"/>
      <c r="AF224" s="56"/>
      <c r="AG224" s="56"/>
      <c r="AH224" s="17"/>
      <c r="AI224" s="17"/>
      <c r="AJ224" s="56"/>
      <c r="AK224" s="56"/>
      <c r="AL224" s="17"/>
      <c r="AM224" s="17"/>
      <c r="AN224" s="18">
        <f t="shared" si="204"/>
        <v>0</v>
      </c>
      <c r="AO224" s="18">
        <f t="shared" si="205"/>
        <v>0</v>
      </c>
      <c r="AP224" s="16"/>
      <c r="AR224" s="56"/>
      <c r="AS224" s="56"/>
      <c r="AT224" s="56"/>
      <c r="AU224" s="56"/>
      <c r="AV224" s="56">
        <f t="shared" si="229"/>
        <v>0</v>
      </c>
      <c r="AW224" s="56">
        <f t="shared" si="230"/>
        <v>0</v>
      </c>
      <c r="AX224" s="17"/>
      <c r="AY224" s="17"/>
      <c r="AZ224" s="56">
        <f t="shared" si="231"/>
        <v>0</v>
      </c>
      <c r="BA224" s="56">
        <f t="shared" si="232"/>
        <v>0</v>
      </c>
      <c r="BB224" s="17"/>
      <c r="BC224" s="17"/>
      <c r="BD224" s="18">
        <f t="shared" si="207"/>
        <v>0</v>
      </c>
      <c r="BE224" s="18">
        <f t="shared" si="208"/>
        <v>0</v>
      </c>
      <c r="BF224" s="16"/>
      <c r="BG224" s="55" t="s">
        <v>193</v>
      </c>
      <c r="BH224" s="56"/>
      <c r="BI224" s="56"/>
      <c r="BJ224" s="56"/>
      <c r="BK224" s="56"/>
      <c r="BL224" s="56"/>
      <c r="BM224" s="56"/>
      <c r="BN224" s="17"/>
      <c r="BO224" s="17"/>
      <c r="BP224" s="56"/>
      <c r="BQ224" s="56"/>
      <c r="BR224" s="17"/>
      <c r="BS224" s="17"/>
      <c r="BT224" s="18">
        <f t="shared" si="211"/>
        <v>0</v>
      </c>
      <c r="BU224" s="18">
        <f t="shared" si="212"/>
        <v>0</v>
      </c>
      <c r="BV224" s="16"/>
      <c r="BW224" s="55" t="s">
        <v>193</v>
      </c>
      <c r="BX224" s="21"/>
      <c r="BY224" s="22"/>
      <c r="BZ224" s="21"/>
      <c r="CA224" s="22"/>
      <c r="CB224" s="56">
        <f t="shared" si="241"/>
        <v>0</v>
      </c>
      <c r="CC224" s="56">
        <f t="shared" si="242"/>
        <v>0</v>
      </c>
      <c r="CD224" s="13"/>
      <c r="CE224" s="13"/>
      <c r="CH224" s="13"/>
      <c r="CI224" s="13"/>
      <c r="CJ224" s="18">
        <f t="shared" si="215"/>
        <v>0</v>
      </c>
      <c r="CK224" s="18">
        <f t="shared" si="216"/>
        <v>0</v>
      </c>
      <c r="CL224" s="13"/>
      <c r="CM224" s="55" t="s">
        <v>193</v>
      </c>
      <c r="CN224" s="21"/>
      <c r="CO224" s="22"/>
      <c r="CP224" s="21"/>
      <c r="CQ224" s="22"/>
      <c r="CR224" s="56">
        <f>CB224</f>
        <v>0</v>
      </c>
      <c r="CS224" s="56">
        <f>CC224</f>
        <v>0</v>
      </c>
      <c r="CT224" s="13"/>
      <c r="CU224" s="13"/>
      <c r="CX224" s="13"/>
      <c r="CY224" s="13"/>
      <c r="DB224" s="13"/>
      <c r="DC224" s="55" t="s">
        <v>193</v>
      </c>
      <c r="DD224" s="21"/>
      <c r="DE224" s="22"/>
      <c r="DF224" s="21"/>
      <c r="DG224" s="22"/>
      <c r="DH224" s="56">
        <f>CR224</f>
        <v>0</v>
      </c>
      <c r="DI224" s="56">
        <f>CS224</f>
        <v>0</v>
      </c>
      <c r="DJ224" s="354"/>
      <c r="DK224" s="354"/>
      <c r="DN224" s="13"/>
      <c r="DO224" s="13"/>
      <c r="DP224" s="16">
        <f t="shared" si="217"/>
        <v>0</v>
      </c>
      <c r="DQ224" s="16">
        <f t="shared" si="218"/>
        <v>0</v>
      </c>
      <c r="DR224" s="13"/>
      <c r="DS224" s="55" t="s">
        <v>193</v>
      </c>
      <c r="DT224" s="21"/>
      <c r="DU224" s="22"/>
      <c r="DV224" s="21"/>
      <c r="DW224" s="22"/>
      <c r="DX224" s="56">
        <f>DH224</f>
        <v>0</v>
      </c>
      <c r="DY224" s="56">
        <f>DI224</f>
        <v>0</v>
      </c>
      <c r="DZ224" s="354"/>
      <c r="EA224" s="354"/>
      <c r="ED224" s="13"/>
      <c r="EE224" s="13"/>
      <c r="EF224" s="16">
        <f t="shared" ref="EF224:EF287" si="243">SUM(DT224,DV224,DX224,EB224,DZ224)</f>
        <v>0</v>
      </c>
      <c r="EG224" s="16">
        <f t="shared" ref="EG224:EG287" si="244">SUM(DU224,DW224,DY224,EC224,EA224)</f>
        <v>0</v>
      </c>
      <c r="EH224" s="13"/>
    </row>
    <row r="225" spans="1:138" s="55" customFormat="1" ht="14" hidden="1" customHeight="1" outlineLevel="1" x14ac:dyDescent="0.15">
      <c r="B225" s="55" t="s">
        <v>86</v>
      </c>
      <c r="C225" s="56"/>
      <c r="D225" s="56"/>
      <c r="E225" s="56"/>
      <c r="F225" s="17"/>
      <c r="G225" s="56">
        <v>-91434</v>
      </c>
      <c r="H225" s="17"/>
      <c r="I225" s="18">
        <f t="shared" si="203"/>
        <v>-91434</v>
      </c>
      <c r="J225" s="16"/>
      <c r="K225" s="55" t="s">
        <v>86</v>
      </c>
      <c r="L225" s="56"/>
      <c r="M225" s="56"/>
      <c r="N225" s="56"/>
      <c r="O225" s="56"/>
      <c r="P225" s="56"/>
      <c r="Q225" s="56"/>
      <c r="R225" s="17"/>
      <c r="S225" s="17"/>
      <c r="T225" s="56">
        <v>-91434</v>
      </c>
      <c r="U225" s="56">
        <v>-91434</v>
      </c>
      <c r="V225" s="17"/>
      <c r="W225" s="17"/>
      <c r="X225" s="56"/>
      <c r="Y225" s="56"/>
      <c r="Z225" s="16"/>
      <c r="AA225" s="55" t="s">
        <v>86</v>
      </c>
      <c r="AB225" s="56"/>
      <c r="AC225" s="56"/>
      <c r="AD225" s="56"/>
      <c r="AE225" s="56"/>
      <c r="AF225" s="56"/>
      <c r="AG225" s="56"/>
      <c r="AH225" s="17"/>
      <c r="AI225" s="17"/>
      <c r="AJ225" s="56">
        <v>-91434</v>
      </c>
      <c r="AK225" s="56">
        <v>-91434</v>
      </c>
      <c r="AL225" s="17"/>
      <c r="AM225" s="17"/>
      <c r="AN225" s="18">
        <f t="shared" ref="AN225:AN288" si="245">SUM(AB225,AD225,AF225,AJ225)</f>
        <v>-91434</v>
      </c>
      <c r="AO225" s="18">
        <f t="shared" ref="AO225:AO288" si="246">SUM(AC225,AE225,AG225,AK225)</f>
        <v>-91434</v>
      </c>
      <c r="AP225" s="16"/>
      <c r="AR225" s="56"/>
      <c r="AS225" s="56"/>
      <c r="AT225" s="56"/>
      <c r="AU225" s="56"/>
      <c r="AV225" s="56">
        <f t="shared" si="229"/>
        <v>0</v>
      </c>
      <c r="AW225" s="56">
        <f t="shared" si="230"/>
        <v>0</v>
      </c>
      <c r="AX225" s="17"/>
      <c r="AY225" s="17"/>
      <c r="AZ225" s="56">
        <f t="shared" si="231"/>
        <v>-91434</v>
      </c>
      <c r="BA225" s="56">
        <f t="shared" si="232"/>
        <v>-91434</v>
      </c>
      <c r="BB225" s="17"/>
      <c r="BC225" s="17"/>
      <c r="BD225" s="18">
        <f t="shared" ref="BD225:BD288" si="247">SUM(AR225,AT225,AV225,AZ225)</f>
        <v>-91434</v>
      </c>
      <c r="BE225" s="18">
        <f t="shared" ref="BE225:BE288" si="248">SUM(AS225,AU225,AW225,BA225)</f>
        <v>-91434</v>
      </c>
      <c r="BF225" s="16"/>
      <c r="BG225" s="55" t="s">
        <v>86</v>
      </c>
      <c r="BH225" s="56"/>
      <c r="BI225" s="56"/>
      <c r="BJ225" s="56"/>
      <c r="BK225" s="56"/>
      <c r="BL225" s="56"/>
      <c r="BM225" s="56"/>
      <c r="BN225" s="17"/>
      <c r="BO225" s="17"/>
      <c r="BP225" s="56">
        <v>-91434</v>
      </c>
      <c r="BQ225" s="56">
        <v>-91434</v>
      </c>
      <c r="BR225" s="17"/>
      <c r="BS225" s="17"/>
      <c r="BT225" s="18">
        <f t="shared" ref="BT225:BT288" si="249">SUM(BH225,BJ225,BL225,BP225)</f>
        <v>-91434</v>
      </c>
      <c r="BU225" s="18">
        <f t="shared" ref="BU225:BU288" si="250">SUM(BI225,BK225,BM225,BQ225)</f>
        <v>-91434</v>
      </c>
      <c r="BV225" s="16"/>
      <c r="BW225" s="55" t="s">
        <v>86</v>
      </c>
      <c r="BX225" s="21"/>
      <c r="BY225" s="22"/>
      <c r="BZ225" s="21"/>
      <c r="CA225" s="22"/>
      <c r="CB225" s="56">
        <f t="shared" si="241"/>
        <v>0</v>
      </c>
      <c r="CC225" s="56">
        <f t="shared" si="242"/>
        <v>0</v>
      </c>
      <c r="CD225" s="13"/>
      <c r="CE225" s="13"/>
      <c r="CF225" s="56">
        <v>-91434</v>
      </c>
      <c r="CG225" s="56">
        <v>-91434</v>
      </c>
      <c r="CH225" s="13"/>
      <c r="CI225" s="13"/>
      <c r="CJ225" s="18">
        <f t="shared" ref="CJ225:CJ288" si="251">SUM(BX225,BZ225,CB225,CF225)</f>
        <v>-91434</v>
      </c>
      <c r="CK225" s="18">
        <f t="shared" ref="CK225:CK288" si="252">SUM(BY225,CA225,CC225,CG225)</f>
        <v>-91434</v>
      </c>
      <c r="CL225" s="13"/>
      <c r="CM225" s="55" t="s">
        <v>86</v>
      </c>
      <c r="CN225" s="21"/>
      <c r="CO225" s="22"/>
      <c r="CP225" s="21"/>
      <c r="CQ225" s="22"/>
      <c r="CR225" s="56">
        <f>CB225</f>
        <v>0</v>
      </c>
      <c r="CS225" s="56">
        <f>CC225</f>
        <v>0</v>
      </c>
      <c r="CT225" s="13"/>
      <c r="CU225" s="13"/>
      <c r="CV225" s="56">
        <v>-91434</v>
      </c>
      <c r="CW225" s="56">
        <v>-91434</v>
      </c>
      <c r="CX225" s="13"/>
      <c r="CY225" s="13"/>
      <c r="DB225" s="13"/>
      <c r="DC225" s="55" t="s">
        <v>86</v>
      </c>
      <c r="DD225" s="21"/>
      <c r="DE225" s="22"/>
      <c r="DF225" s="21"/>
      <c r="DG225" s="22"/>
      <c r="DH225" s="56">
        <f>CR225</f>
        <v>0</v>
      </c>
      <c r="DI225" s="56">
        <f>CS225</f>
        <v>0</v>
      </c>
      <c r="DJ225" s="354"/>
      <c r="DK225" s="354"/>
      <c r="DL225" s="56">
        <v>-91434</v>
      </c>
      <c r="DM225" s="56">
        <v>-91434</v>
      </c>
      <c r="DN225" s="13"/>
      <c r="DO225" s="13"/>
      <c r="DP225" s="16">
        <f t="shared" ref="DP225:DP288" si="253">SUM(DD225,DF225,DH225,DL225,DJ225)</f>
        <v>-91434</v>
      </c>
      <c r="DQ225" s="16">
        <f t="shared" ref="DQ225:DQ288" si="254">SUM(DE225,DG225,DI225,DM225,DK225)</f>
        <v>-91434</v>
      </c>
      <c r="DR225" s="13"/>
      <c r="DS225" s="55" t="s">
        <v>86</v>
      </c>
      <c r="DT225" s="21"/>
      <c r="DU225" s="22"/>
      <c r="DV225" s="21"/>
      <c r="DW225" s="22"/>
      <c r="DX225" s="56">
        <f>DH225</f>
        <v>0</v>
      </c>
      <c r="DY225" s="56">
        <f>DI225</f>
        <v>0</v>
      </c>
      <c r="DZ225" s="354"/>
      <c r="EA225" s="354"/>
      <c r="EB225" s="56">
        <v>-91434</v>
      </c>
      <c r="EC225" s="56">
        <v>-91434</v>
      </c>
      <c r="ED225" s="13"/>
      <c r="EE225" s="13"/>
      <c r="EF225" s="16">
        <f t="shared" si="243"/>
        <v>-91434</v>
      </c>
      <c r="EG225" s="16">
        <f t="shared" si="244"/>
        <v>-91434</v>
      </c>
      <c r="EH225" s="13"/>
    </row>
    <row r="226" spans="1:138" s="55" customFormat="1" ht="14" hidden="1" customHeight="1" outlineLevel="1" x14ac:dyDescent="0.15">
      <c r="B226" s="55" t="s">
        <v>291</v>
      </c>
      <c r="C226" s="56"/>
      <c r="D226" s="56">
        <v>-37010</v>
      </c>
      <c r="E226" s="56"/>
      <c r="F226" s="17"/>
      <c r="G226" s="56"/>
      <c r="H226" s="17"/>
      <c r="I226" s="18">
        <f t="shared" ref="I226:I294" si="255">SUM(C226:G226)</f>
        <v>-37010</v>
      </c>
      <c r="J226" s="16"/>
      <c r="K226" s="55" t="s">
        <v>291</v>
      </c>
      <c r="L226" s="56"/>
      <c r="M226" s="56"/>
      <c r="N226" s="56">
        <v>-37010</v>
      </c>
      <c r="O226" s="56"/>
      <c r="P226" s="56"/>
      <c r="Q226" s="56"/>
      <c r="R226" s="17"/>
      <c r="S226" s="17"/>
      <c r="T226" s="56"/>
      <c r="U226" s="56"/>
      <c r="V226" s="17"/>
      <c r="W226" s="17"/>
      <c r="X226" s="56"/>
      <c r="Y226" s="56"/>
      <c r="Z226" s="16"/>
      <c r="AA226" s="55" t="s">
        <v>291</v>
      </c>
      <c r="AB226" s="56"/>
      <c r="AC226" s="56"/>
      <c r="AD226" s="56">
        <v>-37010</v>
      </c>
      <c r="AE226" s="56"/>
      <c r="AF226" s="56"/>
      <c r="AG226" s="56"/>
      <c r="AH226" s="17"/>
      <c r="AI226" s="17"/>
      <c r="AJ226" s="56"/>
      <c r="AK226" s="56"/>
      <c r="AL226" s="17"/>
      <c r="AM226" s="17"/>
      <c r="AN226" s="18">
        <f t="shared" si="245"/>
        <v>-37010</v>
      </c>
      <c r="AO226" s="18">
        <f t="shared" si="246"/>
        <v>0</v>
      </c>
      <c r="AP226" s="16"/>
      <c r="AR226" s="56"/>
      <c r="AS226" s="56"/>
      <c r="AT226" s="56">
        <v>-37010</v>
      </c>
      <c r="AU226" s="56"/>
      <c r="AV226" s="56">
        <f t="shared" si="229"/>
        <v>0</v>
      </c>
      <c r="AW226" s="56">
        <f t="shared" si="230"/>
        <v>0</v>
      </c>
      <c r="AX226" s="17"/>
      <c r="AY226" s="17"/>
      <c r="AZ226" s="56">
        <f t="shared" si="231"/>
        <v>0</v>
      </c>
      <c r="BA226" s="56">
        <f t="shared" si="232"/>
        <v>0</v>
      </c>
      <c r="BB226" s="17"/>
      <c r="BC226" s="17"/>
      <c r="BD226" s="18">
        <f t="shared" si="247"/>
        <v>-37010</v>
      </c>
      <c r="BE226" s="18">
        <f t="shared" si="248"/>
        <v>0</v>
      </c>
      <c r="BF226" s="16"/>
      <c r="BG226" s="55" t="s">
        <v>291</v>
      </c>
      <c r="BH226" s="56"/>
      <c r="BI226" s="56"/>
      <c r="BJ226" s="56">
        <v>-37010</v>
      </c>
      <c r="BK226" s="56"/>
      <c r="BL226" s="56"/>
      <c r="BM226" s="56"/>
      <c r="BN226" s="17"/>
      <c r="BO226" s="17"/>
      <c r="BP226" s="56"/>
      <c r="BQ226" s="56"/>
      <c r="BR226" s="17"/>
      <c r="BS226" s="17"/>
      <c r="BT226" s="18">
        <f t="shared" si="249"/>
        <v>-37010</v>
      </c>
      <c r="BU226" s="18">
        <f t="shared" si="250"/>
        <v>0</v>
      </c>
      <c r="BV226" s="16"/>
      <c r="BW226" s="55" t="s">
        <v>291</v>
      </c>
      <c r="BX226" s="21"/>
      <c r="BY226" s="22"/>
      <c r="BZ226" s="22">
        <v>-37010</v>
      </c>
      <c r="CA226" s="22"/>
      <c r="CB226" s="56">
        <f t="shared" si="241"/>
        <v>0</v>
      </c>
      <c r="CC226" s="56">
        <f t="shared" si="242"/>
        <v>0</v>
      </c>
      <c r="CD226" s="13"/>
      <c r="CE226" s="13"/>
      <c r="CH226" s="13"/>
      <c r="CI226" s="13"/>
      <c r="CJ226" s="18">
        <f t="shared" si="251"/>
        <v>-37010</v>
      </c>
      <c r="CK226" s="18">
        <f t="shared" si="252"/>
        <v>0</v>
      </c>
      <c r="CL226" s="13"/>
      <c r="CM226" s="55" t="s">
        <v>291</v>
      </c>
      <c r="CN226" s="21"/>
      <c r="CO226" s="22"/>
      <c r="CP226" s="22">
        <v>-37010</v>
      </c>
      <c r="CQ226" s="22"/>
      <c r="CR226" s="56">
        <f>CB226</f>
        <v>0</v>
      </c>
      <c r="CS226" s="56">
        <f>CC226</f>
        <v>0</v>
      </c>
      <c r="CT226" s="13"/>
      <c r="CU226" s="13"/>
      <c r="CX226" s="13"/>
      <c r="CY226" s="13"/>
      <c r="DB226" s="13"/>
      <c r="DC226" s="55" t="s">
        <v>291</v>
      </c>
      <c r="DD226" s="21"/>
      <c r="DE226" s="22"/>
      <c r="DF226" s="22">
        <v>-37010</v>
      </c>
      <c r="DG226" s="22"/>
      <c r="DH226" s="56">
        <f>CR226</f>
        <v>0</v>
      </c>
      <c r="DI226" s="56">
        <f>CS226</f>
        <v>0</v>
      </c>
      <c r="DJ226" s="354"/>
      <c r="DK226" s="354"/>
      <c r="DN226" s="13"/>
      <c r="DO226" s="13"/>
      <c r="DP226" s="16">
        <f t="shared" si="253"/>
        <v>-37010</v>
      </c>
      <c r="DQ226" s="16">
        <f t="shared" si="254"/>
        <v>0</v>
      </c>
      <c r="DR226" s="13"/>
      <c r="DS226" s="55" t="s">
        <v>291</v>
      </c>
      <c r="DT226" s="21"/>
      <c r="DU226" s="22"/>
      <c r="DV226" s="22">
        <v>-37010</v>
      </c>
      <c r="DW226" s="22"/>
      <c r="DX226" s="56">
        <f>DH226</f>
        <v>0</v>
      </c>
      <c r="DY226" s="56">
        <f>DI226</f>
        <v>0</v>
      </c>
      <c r="DZ226" s="354"/>
      <c r="EA226" s="354"/>
      <c r="ED226" s="13"/>
      <c r="EE226" s="13"/>
      <c r="EF226" s="16">
        <f t="shared" si="243"/>
        <v>-37010</v>
      </c>
      <c r="EG226" s="16">
        <f t="shared" si="244"/>
        <v>0</v>
      </c>
      <c r="EH226" s="13"/>
    </row>
    <row r="227" spans="1:138" s="55" customFormat="1" ht="14" hidden="1" customHeight="1" outlineLevel="1" x14ac:dyDescent="0.15">
      <c r="B227" s="55" t="s">
        <v>125</v>
      </c>
      <c r="C227" s="56"/>
      <c r="D227" s="56"/>
      <c r="E227" s="56"/>
      <c r="F227" s="17"/>
      <c r="G227" s="56"/>
      <c r="H227" s="17"/>
      <c r="I227" s="18">
        <f t="shared" si="255"/>
        <v>0</v>
      </c>
      <c r="J227" s="16"/>
      <c r="K227" s="55" t="s">
        <v>125</v>
      </c>
      <c r="L227" s="56"/>
      <c r="M227" s="56"/>
      <c r="N227" s="56"/>
      <c r="O227" s="56"/>
      <c r="P227" s="56"/>
      <c r="Q227" s="56"/>
      <c r="R227" s="17"/>
      <c r="S227" s="17"/>
      <c r="T227" s="56"/>
      <c r="U227" s="56"/>
      <c r="V227" s="17"/>
      <c r="W227" s="17"/>
      <c r="X227" s="56"/>
      <c r="Y227" s="56"/>
      <c r="Z227" s="16"/>
      <c r="AA227" s="55" t="s">
        <v>125</v>
      </c>
      <c r="AB227" s="56"/>
      <c r="AC227" s="56"/>
      <c r="AD227" s="56"/>
      <c r="AE227" s="56"/>
      <c r="AF227" s="56"/>
      <c r="AG227" s="56"/>
      <c r="AH227" s="17"/>
      <c r="AI227" s="17"/>
      <c r="AJ227" s="56"/>
      <c r="AK227" s="56"/>
      <c r="AL227" s="17"/>
      <c r="AM227" s="17"/>
      <c r="AN227" s="18">
        <f t="shared" si="245"/>
        <v>0</v>
      </c>
      <c r="AO227" s="18">
        <f t="shared" si="246"/>
        <v>0</v>
      </c>
      <c r="AP227" s="16"/>
      <c r="AR227" s="56"/>
      <c r="AS227" s="56"/>
      <c r="AT227" s="56"/>
      <c r="AU227" s="56"/>
      <c r="AV227" s="56">
        <f t="shared" si="229"/>
        <v>0</v>
      </c>
      <c r="AW227" s="56">
        <f t="shared" si="230"/>
        <v>0</v>
      </c>
      <c r="AX227" s="17"/>
      <c r="AY227" s="17"/>
      <c r="AZ227" s="56">
        <f t="shared" si="231"/>
        <v>0</v>
      </c>
      <c r="BA227" s="56">
        <f t="shared" si="232"/>
        <v>0</v>
      </c>
      <c r="BB227" s="17"/>
      <c r="BC227" s="17"/>
      <c r="BD227" s="18">
        <f t="shared" si="247"/>
        <v>0</v>
      </c>
      <c r="BE227" s="18">
        <f t="shared" si="248"/>
        <v>0</v>
      </c>
      <c r="BF227" s="16"/>
      <c r="BG227" s="55" t="s">
        <v>125</v>
      </c>
      <c r="BH227" s="56"/>
      <c r="BI227" s="56"/>
      <c r="BJ227" s="56"/>
      <c r="BK227" s="56"/>
      <c r="BL227" s="56"/>
      <c r="BM227" s="56"/>
      <c r="BN227" s="17"/>
      <c r="BO227" s="17"/>
      <c r="BP227" s="56"/>
      <c r="BQ227" s="56"/>
      <c r="BR227" s="17"/>
      <c r="BS227" s="17"/>
      <c r="BT227" s="18">
        <f t="shared" si="249"/>
        <v>0</v>
      </c>
      <c r="BU227" s="18">
        <f t="shared" si="250"/>
        <v>0</v>
      </c>
      <c r="BV227" s="16"/>
      <c r="BW227" s="55" t="s">
        <v>125</v>
      </c>
      <c r="BX227" s="21"/>
      <c r="BY227" s="22"/>
      <c r="BZ227" s="21"/>
      <c r="CA227" s="22"/>
      <c r="CB227" s="56">
        <f t="shared" si="241"/>
        <v>0</v>
      </c>
      <c r="CC227" s="56">
        <f t="shared" si="242"/>
        <v>0</v>
      </c>
      <c r="CD227" s="13"/>
      <c r="CE227" s="13"/>
      <c r="CH227" s="13"/>
      <c r="CI227" s="13"/>
      <c r="CJ227" s="18">
        <f t="shared" si="251"/>
        <v>0</v>
      </c>
      <c r="CK227" s="18">
        <f t="shared" si="252"/>
        <v>0</v>
      </c>
      <c r="CL227" s="13"/>
      <c r="CM227" s="55" t="s">
        <v>125</v>
      </c>
      <c r="CN227" s="21"/>
      <c r="CO227" s="22"/>
      <c r="CP227" s="21"/>
      <c r="CQ227" s="22"/>
      <c r="CR227" s="56">
        <f>CB227</f>
        <v>0</v>
      </c>
      <c r="CS227" s="56">
        <f>CC227</f>
        <v>0</v>
      </c>
      <c r="CT227" s="13"/>
      <c r="CU227" s="13"/>
      <c r="CX227" s="13"/>
      <c r="CY227" s="13"/>
      <c r="DB227" s="13"/>
      <c r="DC227" s="55" t="s">
        <v>125</v>
      </c>
      <c r="DD227" s="21"/>
      <c r="DE227" s="22"/>
      <c r="DF227" s="21"/>
      <c r="DG227" s="22"/>
      <c r="DH227" s="56">
        <f>CR227</f>
        <v>0</v>
      </c>
      <c r="DI227" s="56">
        <f>CS227</f>
        <v>0</v>
      </c>
      <c r="DJ227" s="354"/>
      <c r="DK227" s="354"/>
      <c r="DN227" s="13"/>
      <c r="DO227" s="13"/>
      <c r="DP227" s="16">
        <f t="shared" si="253"/>
        <v>0</v>
      </c>
      <c r="DQ227" s="16">
        <f t="shared" si="254"/>
        <v>0</v>
      </c>
      <c r="DR227" s="13"/>
      <c r="DS227" s="55" t="s">
        <v>125</v>
      </c>
      <c r="DT227" s="21"/>
      <c r="DU227" s="22"/>
      <c r="DV227" s="21"/>
      <c r="DW227" s="22"/>
      <c r="DX227" s="56">
        <f>DH227</f>
        <v>0</v>
      </c>
      <c r="DY227" s="56">
        <f>DI227</f>
        <v>0</v>
      </c>
      <c r="DZ227" s="354"/>
      <c r="EA227" s="354"/>
      <c r="ED227" s="13"/>
      <c r="EE227" s="13"/>
      <c r="EF227" s="16">
        <f t="shared" si="243"/>
        <v>0</v>
      </c>
      <c r="EG227" s="16">
        <f t="shared" si="244"/>
        <v>0</v>
      </c>
      <c r="EH227" s="13"/>
    </row>
    <row r="228" spans="1:138" s="55" customFormat="1" ht="14" hidden="1" customHeight="1" outlineLevel="1" x14ac:dyDescent="0.15">
      <c r="B228" s="55" t="s">
        <v>18</v>
      </c>
      <c r="C228" s="56">
        <v>-27144</v>
      </c>
      <c r="D228" s="56"/>
      <c r="E228" s="56"/>
      <c r="F228" s="17"/>
      <c r="G228" s="56"/>
      <c r="H228" s="17"/>
      <c r="I228" s="18">
        <f t="shared" si="255"/>
        <v>-27144</v>
      </c>
      <c r="J228" s="16"/>
      <c r="K228" s="55" t="s">
        <v>18</v>
      </c>
      <c r="L228" s="56">
        <v>-27144</v>
      </c>
      <c r="M228" s="56"/>
      <c r="N228" s="56"/>
      <c r="O228" s="56"/>
      <c r="P228" s="56"/>
      <c r="Q228" s="56"/>
      <c r="R228" s="17"/>
      <c r="S228" s="17"/>
      <c r="T228" s="56"/>
      <c r="U228" s="56"/>
      <c r="V228" s="17"/>
      <c r="W228" s="17"/>
      <c r="X228" s="56"/>
      <c r="Y228" s="56"/>
      <c r="Z228" s="16"/>
      <c r="AA228" s="55" t="s">
        <v>18</v>
      </c>
      <c r="AB228" s="56">
        <v>-27144</v>
      </c>
      <c r="AC228" s="56"/>
      <c r="AD228" s="56"/>
      <c r="AE228" s="56"/>
      <c r="AF228" s="56"/>
      <c r="AG228" s="56"/>
      <c r="AH228" s="17"/>
      <c r="AI228" s="17"/>
      <c r="AJ228" s="56"/>
      <c r="AK228" s="56"/>
      <c r="AL228" s="17"/>
      <c r="AM228" s="17"/>
      <c r="AN228" s="18">
        <f t="shared" si="245"/>
        <v>-27144</v>
      </c>
      <c r="AO228" s="18">
        <f t="shared" si="246"/>
        <v>0</v>
      </c>
      <c r="AP228" s="16"/>
      <c r="AR228" s="56">
        <v>-27144</v>
      </c>
      <c r="AS228" s="56"/>
      <c r="AT228" s="56"/>
      <c r="AU228" s="56"/>
      <c r="AV228" s="56">
        <f t="shared" si="229"/>
        <v>0</v>
      </c>
      <c r="AW228" s="56">
        <f t="shared" si="230"/>
        <v>0</v>
      </c>
      <c r="AX228" s="17"/>
      <c r="AY228" s="17"/>
      <c r="AZ228" s="56">
        <f t="shared" si="231"/>
        <v>0</v>
      </c>
      <c r="BA228" s="56">
        <f t="shared" si="232"/>
        <v>0</v>
      </c>
      <c r="BB228" s="17"/>
      <c r="BC228" s="17"/>
      <c r="BD228" s="18">
        <f t="shared" si="247"/>
        <v>-27144</v>
      </c>
      <c r="BE228" s="18">
        <f t="shared" si="248"/>
        <v>0</v>
      </c>
      <c r="BF228" s="16"/>
      <c r="BG228" s="55" t="s">
        <v>18</v>
      </c>
      <c r="BH228" s="56">
        <v>-27144</v>
      </c>
      <c r="BI228" s="56"/>
      <c r="BJ228" s="56"/>
      <c r="BK228" s="56"/>
      <c r="BL228" s="56"/>
      <c r="BM228" s="56"/>
      <c r="BN228" s="17"/>
      <c r="BO228" s="17"/>
      <c r="BP228" s="56"/>
      <c r="BQ228" s="56"/>
      <c r="BR228" s="17"/>
      <c r="BS228" s="17"/>
      <c r="BT228" s="18">
        <f t="shared" si="249"/>
        <v>-27144</v>
      </c>
      <c r="BU228" s="18">
        <f t="shared" si="250"/>
        <v>0</v>
      </c>
      <c r="BV228" s="16"/>
      <c r="BW228" s="55" t="s">
        <v>18</v>
      </c>
      <c r="BX228" s="22">
        <v>-27144</v>
      </c>
      <c r="BY228" s="22"/>
      <c r="BZ228" s="21"/>
      <c r="CA228" s="22"/>
      <c r="CB228" s="56">
        <f t="shared" si="241"/>
        <v>0</v>
      </c>
      <c r="CC228" s="56">
        <f t="shared" si="242"/>
        <v>0</v>
      </c>
      <c r="CD228" s="13"/>
      <c r="CE228" s="13"/>
      <c r="CH228" s="13"/>
      <c r="CI228" s="13"/>
      <c r="CJ228" s="18">
        <f t="shared" si="251"/>
        <v>-27144</v>
      </c>
      <c r="CK228" s="18">
        <f t="shared" si="252"/>
        <v>0</v>
      </c>
      <c r="CL228" s="13"/>
      <c r="CM228" s="55" t="s">
        <v>18</v>
      </c>
      <c r="CN228" s="22">
        <v>-27144</v>
      </c>
      <c r="CO228" s="22"/>
      <c r="CP228" s="21"/>
      <c r="CQ228" s="22"/>
      <c r="CR228" s="56">
        <f>CB228</f>
        <v>0</v>
      </c>
      <c r="CS228" s="56">
        <f>CC228</f>
        <v>0</v>
      </c>
      <c r="CT228" s="13"/>
      <c r="CU228" s="13"/>
      <c r="CX228" s="13"/>
      <c r="CY228" s="13"/>
      <c r="DB228" s="13"/>
      <c r="DC228" s="55" t="s">
        <v>18</v>
      </c>
      <c r="DD228" s="22">
        <v>-27144</v>
      </c>
      <c r="DE228" s="22"/>
      <c r="DF228" s="21"/>
      <c r="DG228" s="22"/>
      <c r="DH228" s="56">
        <f>CR228</f>
        <v>0</v>
      </c>
      <c r="DI228" s="56">
        <f>CS228</f>
        <v>0</v>
      </c>
      <c r="DJ228" s="354"/>
      <c r="DK228" s="354"/>
      <c r="DN228" s="13"/>
      <c r="DO228" s="13"/>
      <c r="DP228" s="16">
        <f t="shared" si="253"/>
        <v>-27144</v>
      </c>
      <c r="DQ228" s="16">
        <f t="shared" si="254"/>
        <v>0</v>
      </c>
      <c r="DR228" s="13"/>
      <c r="DS228" s="55" t="s">
        <v>18</v>
      </c>
      <c r="DT228" s="22">
        <v>-27144</v>
      </c>
      <c r="DU228" s="22"/>
      <c r="DV228" s="21"/>
      <c r="DW228" s="22"/>
      <c r="DX228" s="56">
        <f>DH228</f>
        <v>0</v>
      </c>
      <c r="DY228" s="56">
        <f>DI228</f>
        <v>0</v>
      </c>
      <c r="DZ228" s="354"/>
      <c r="EA228" s="354"/>
      <c r="ED228" s="13"/>
      <c r="EE228" s="13"/>
      <c r="EF228" s="16">
        <f t="shared" si="243"/>
        <v>-27144</v>
      </c>
      <c r="EG228" s="16">
        <f t="shared" si="244"/>
        <v>0</v>
      </c>
      <c r="EH228" s="13"/>
    </row>
    <row r="229" spans="1:138" s="55" customFormat="1" ht="14" hidden="1" customHeight="1" outlineLevel="1" x14ac:dyDescent="0.15">
      <c r="B229" s="55" t="s">
        <v>244</v>
      </c>
      <c r="C229" s="56"/>
      <c r="D229" s="56"/>
      <c r="E229" s="56"/>
      <c r="F229" s="17"/>
      <c r="G229" s="56"/>
      <c r="H229" s="17"/>
      <c r="I229" s="18">
        <f t="shared" si="255"/>
        <v>0</v>
      </c>
      <c r="J229" s="16"/>
      <c r="K229" s="55" t="s">
        <v>244</v>
      </c>
      <c r="L229" s="56"/>
      <c r="M229" s="56"/>
      <c r="N229" s="56"/>
      <c r="O229" s="56"/>
      <c r="P229" s="56"/>
      <c r="Q229" s="56"/>
      <c r="R229" s="17"/>
      <c r="S229" s="17"/>
      <c r="T229" s="56"/>
      <c r="U229" s="56"/>
      <c r="V229" s="17"/>
      <c r="W229" s="17"/>
      <c r="X229" s="56"/>
      <c r="Y229" s="56"/>
      <c r="Z229" s="16"/>
      <c r="AA229" s="55" t="s">
        <v>244</v>
      </c>
      <c r="AB229" s="56"/>
      <c r="AC229" s="56"/>
      <c r="AD229" s="56"/>
      <c r="AE229" s="56"/>
      <c r="AF229" s="56"/>
      <c r="AG229" s="56"/>
      <c r="AH229" s="17"/>
      <c r="AI229" s="17"/>
      <c r="AJ229" s="56"/>
      <c r="AK229" s="56"/>
      <c r="AL229" s="17"/>
      <c r="AM229" s="17"/>
      <c r="AN229" s="18">
        <f t="shared" si="245"/>
        <v>0</v>
      </c>
      <c r="AO229" s="18">
        <f t="shared" si="246"/>
        <v>0</v>
      </c>
      <c r="AP229" s="16"/>
      <c r="AR229" s="56"/>
      <c r="AS229" s="56"/>
      <c r="AT229" s="56"/>
      <c r="AU229" s="56"/>
      <c r="AV229" s="56">
        <f t="shared" si="229"/>
        <v>0</v>
      </c>
      <c r="AW229" s="56">
        <f t="shared" si="230"/>
        <v>0</v>
      </c>
      <c r="AX229" s="17"/>
      <c r="AY229" s="17"/>
      <c r="AZ229" s="56">
        <f t="shared" si="231"/>
        <v>0</v>
      </c>
      <c r="BA229" s="56">
        <f t="shared" si="232"/>
        <v>0</v>
      </c>
      <c r="BB229" s="17"/>
      <c r="BC229" s="17"/>
      <c r="BD229" s="18">
        <f t="shared" si="247"/>
        <v>0</v>
      </c>
      <c r="BE229" s="18">
        <f t="shared" si="248"/>
        <v>0</v>
      </c>
      <c r="BF229" s="16"/>
      <c r="BG229" s="55" t="s">
        <v>244</v>
      </c>
      <c r="BH229" s="56"/>
      <c r="BI229" s="56"/>
      <c r="BJ229" s="56"/>
      <c r="BK229" s="56"/>
      <c r="BL229" s="56"/>
      <c r="BM229" s="56"/>
      <c r="BN229" s="17"/>
      <c r="BO229" s="17"/>
      <c r="BP229" s="56"/>
      <c r="BQ229" s="56"/>
      <c r="BR229" s="17"/>
      <c r="BS229" s="17"/>
      <c r="BT229" s="18">
        <f t="shared" si="249"/>
        <v>0</v>
      </c>
      <c r="BU229" s="18">
        <f t="shared" si="250"/>
        <v>0</v>
      </c>
      <c r="BV229" s="16"/>
      <c r="BW229" s="55" t="s">
        <v>244</v>
      </c>
      <c r="BX229" s="21"/>
      <c r="BY229" s="22"/>
      <c r="BZ229" s="21"/>
      <c r="CA229" s="22"/>
      <c r="CB229" s="56">
        <f t="shared" si="241"/>
        <v>0</v>
      </c>
      <c r="CC229" s="56">
        <f t="shared" si="242"/>
        <v>0</v>
      </c>
      <c r="CD229" s="13"/>
      <c r="CE229" s="13"/>
      <c r="CH229" s="13"/>
      <c r="CI229" s="13"/>
      <c r="CJ229" s="18">
        <f t="shared" si="251"/>
        <v>0</v>
      </c>
      <c r="CK229" s="18">
        <f t="shared" si="252"/>
        <v>0</v>
      </c>
      <c r="CL229" s="13"/>
      <c r="CM229" s="55" t="s">
        <v>244</v>
      </c>
      <c r="CN229" s="21"/>
      <c r="CO229" s="22"/>
      <c r="CP229" s="21"/>
      <c r="CQ229" s="22"/>
      <c r="CR229" s="56">
        <f>CB229</f>
        <v>0</v>
      </c>
      <c r="CS229" s="56">
        <f>CC229</f>
        <v>0</v>
      </c>
      <c r="CT229" s="13"/>
      <c r="CU229" s="13"/>
      <c r="CX229" s="13"/>
      <c r="CY229" s="13"/>
      <c r="DB229" s="13"/>
      <c r="DC229" s="55" t="s">
        <v>244</v>
      </c>
      <c r="DD229" s="21"/>
      <c r="DE229" s="22"/>
      <c r="DF229" s="21"/>
      <c r="DG229" s="22"/>
      <c r="DH229" s="56">
        <f>CR229</f>
        <v>0</v>
      </c>
      <c r="DI229" s="56">
        <f>CS229</f>
        <v>0</v>
      </c>
      <c r="DJ229" s="354"/>
      <c r="DK229" s="354"/>
      <c r="DN229" s="13"/>
      <c r="DO229" s="13"/>
      <c r="DP229" s="16">
        <f t="shared" si="253"/>
        <v>0</v>
      </c>
      <c r="DQ229" s="16">
        <f t="shared" si="254"/>
        <v>0</v>
      </c>
      <c r="DR229" s="13"/>
      <c r="DS229" s="55" t="s">
        <v>244</v>
      </c>
      <c r="DT229" s="21"/>
      <c r="DU229" s="22"/>
      <c r="DV229" s="21"/>
      <c r="DW229" s="22"/>
      <c r="DX229" s="56">
        <f>DH229</f>
        <v>0</v>
      </c>
      <c r="DY229" s="56">
        <f>DI229</f>
        <v>0</v>
      </c>
      <c r="DZ229" s="354"/>
      <c r="EA229" s="354"/>
      <c r="ED229" s="13"/>
      <c r="EE229" s="13"/>
      <c r="EF229" s="16">
        <f t="shared" si="243"/>
        <v>0</v>
      </c>
      <c r="EG229" s="16">
        <f t="shared" si="244"/>
        <v>0</v>
      </c>
      <c r="EH229" s="13"/>
    </row>
    <row r="230" spans="1:138" s="55" customFormat="1" ht="14" hidden="1" customHeight="1" outlineLevel="1" x14ac:dyDescent="0.15">
      <c r="B230" s="55" t="s">
        <v>19</v>
      </c>
      <c r="C230" s="56">
        <v>-35258</v>
      </c>
      <c r="D230" s="56"/>
      <c r="E230" s="56">
        <v>-14426</v>
      </c>
      <c r="F230" s="17"/>
      <c r="G230" s="56"/>
      <c r="H230" s="17"/>
      <c r="I230" s="18">
        <f t="shared" si="255"/>
        <v>-49684</v>
      </c>
      <c r="J230" s="16"/>
      <c r="K230" s="55" t="s">
        <v>19</v>
      </c>
      <c r="L230" s="56">
        <v>-35258</v>
      </c>
      <c r="M230" s="56"/>
      <c r="N230" s="56"/>
      <c r="O230" s="56"/>
      <c r="P230" s="56">
        <v>-14426</v>
      </c>
      <c r="Q230" s="56"/>
      <c r="R230" s="17"/>
      <c r="S230" s="17"/>
      <c r="T230" s="56"/>
      <c r="U230" s="56"/>
      <c r="V230" s="17"/>
      <c r="W230" s="17"/>
      <c r="X230" s="56"/>
      <c r="Y230" s="56"/>
      <c r="Z230" s="16"/>
      <c r="AA230" s="55" t="s">
        <v>19</v>
      </c>
      <c r="AB230" s="56">
        <v>-35258</v>
      </c>
      <c r="AC230" s="56"/>
      <c r="AD230" s="56"/>
      <c r="AE230" s="56"/>
      <c r="AF230" s="56">
        <v>-14426</v>
      </c>
      <c r="AG230" s="56"/>
      <c r="AH230" s="17"/>
      <c r="AI230" s="17"/>
      <c r="AJ230" s="56"/>
      <c r="AK230" s="56"/>
      <c r="AL230" s="17"/>
      <c r="AM230" s="17"/>
      <c r="AN230" s="18">
        <f t="shared" si="245"/>
        <v>-49684</v>
      </c>
      <c r="AO230" s="18">
        <f t="shared" si="246"/>
        <v>0</v>
      </c>
      <c r="AP230" s="16"/>
      <c r="AR230" s="56">
        <v>-35258</v>
      </c>
      <c r="AS230" s="56"/>
      <c r="AT230" s="56"/>
      <c r="AU230" s="56"/>
      <c r="AV230" s="56">
        <f t="shared" si="229"/>
        <v>-14426</v>
      </c>
      <c r="AW230" s="56">
        <f t="shared" si="230"/>
        <v>0</v>
      </c>
      <c r="AX230" s="17"/>
      <c r="AY230" s="17"/>
      <c r="AZ230" s="56">
        <f t="shared" si="231"/>
        <v>0</v>
      </c>
      <c r="BA230" s="56">
        <f t="shared" si="232"/>
        <v>0</v>
      </c>
      <c r="BB230" s="17"/>
      <c r="BC230" s="17"/>
      <c r="BD230" s="18">
        <f t="shared" si="247"/>
        <v>-49684</v>
      </c>
      <c r="BE230" s="18">
        <f t="shared" si="248"/>
        <v>0</v>
      </c>
      <c r="BF230" s="16"/>
      <c r="BG230" s="55" t="s">
        <v>19</v>
      </c>
      <c r="BH230" s="56">
        <v>-35258</v>
      </c>
      <c r="BI230" s="56"/>
      <c r="BJ230" s="56"/>
      <c r="BK230" s="56"/>
      <c r="BL230" s="56">
        <v>-14426</v>
      </c>
      <c r="BM230" s="56"/>
      <c r="BN230" s="17"/>
      <c r="BO230" s="17"/>
      <c r="BP230" s="56"/>
      <c r="BQ230" s="56"/>
      <c r="BR230" s="17"/>
      <c r="BS230" s="17"/>
      <c r="BT230" s="18">
        <f t="shared" si="249"/>
        <v>-49684</v>
      </c>
      <c r="BU230" s="18">
        <f t="shared" si="250"/>
        <v>0</v>
      </c>
      <c r="BV230" s="16"/>
      <c r="BW230" s="55" t="s">
        <v>19</v>
      </c>
      <c r="BX230" s="22">
        <v>-35258</v>
      </c>
      <c r="BY230" s="22"/>
      <c r="BZ230" s="21"/>
      <c r="CA230" s="22"/>
      <c r="CB230" s="56">
        <f t="shared" si="241"/>
        <v>-14426</v>
      </c>
      <c r="CC230" s="56">
        <f t="shared" si="242"/>
        <v>0</v>
      </c>
      <c r="CD230" s="13"/>
      <c r="CE230" s="13"/>
      <c r="CH230" s="13"/>
      <c r="CI230" s="13"/>
      <c r="CJ230" s="18">
        <f t="shared" si="251"/>
        <v>-49684</v>
      </c>
      <c r="CK230" s="18">
        <f t="shared" si="252"/>
        <v>0</v>
      </c>
      <c r="CL230" s="13"/>
      <c r="CM230" s="55" t="s">
        <v>19</v>
      </c>
      <c r="CN230" s="22">
        <v>-35258</v>
      </c>
      <c r="CO230" s="22"/>
      <c r="CP230" s="21"/>
      <c r="CQ230" s="22"/>
      <c r="CR230" s="56">
        <f>CB230</f>
        <v>-14426</v>
      </c>
      <c r="CS230" s="56">
        <f>CC230</f>
        <v>0</v>
      </c>
      <c r="CT230" s="13"/>
      <c r="CU230" s="13"/>
      <c r="CX230" s="13"/>
      <c r="CY230" s="13"/>
      <c r="DB230" s="13"/>
      <c r="DC230" s="55" t="s">
        <v>19</v>
      </c>
      <c r="DD230" s="22">
        <v>-35258</v>
      </c>
      <c r="DE230" s="22"/>
      <c r="DF230" s="21"/>
      <c r="DG230" s="22"/>
      <c r="DH230" s="56">
        <f>CR230</f>
        <v>-14426</v>
      </c>
      <c r="DI230" s="56">
        <f>CS230</f>
        <v>0</v>
      </c>
      <c r="DJ230" s="354"/>
      <c r="DK230" s="354"/>
      <c r="DN230" s="13"/>
      <c r="DO230" s="13"/>
      <c r="DP230" s="16">
        <f t="shared" si="253"/>
        <v>-49684</v>
      </c>
      <c r="DQ230" s="16">
        <f t="shared" si="254"/>
        <v>0</v>
      </c>
      <c r="DR230" s="13"/>
      <c r="DS230" s="55" t="s">
        <v>19</v>
      </c>
      <c r="DT230" s="22">
        <v>-35258</v>
      </c>
      <c r="DU230" s="22"/>
      <c r="DV230" s="21"/>
      <c r="DW230" s="22"/>
      <c r="DX230" s="56">
        <f>DH230</f>
        <v>-14426</v>
      </c>
      <c r="DY230" s="56">
        <f>DI230</f>
        <v>0</v>
      </c>
      <c r="DZ230" s="354"/>
      <c r="EA230" s="354"/>
      <c r="ED230" s="13"/>
      <c r="EE230" s="13"/>
      <c r="EF230" s="16">
        <f t="shared" si="243"/>
        <v>-49684</v>
      </c>
      <c r="EG230" s="16">
        <f t="shared" si="244"/>
        <v>0</v>
      </c>
      <c r="EH230" s="13"/>
    </row>
    <row r="231" spans="1:138" s="55" customFormat="1" ht="14" hidden="1" customHeight="1" outlineLevel="1" x14ac:dyDescent="0.15">
      <c r="B231" s="55" t="s">
        <v>246</v>
      </c>
      <c r="C231" s="56"/>
      <c r="D231" s="56"/>
      <c r="E231" s="56"/>
      <c r="F231" s="17"/>
      <c r="G231" s="56"/>
      <c r="H231" s="17"/>
      <c r="I231" s="18">
        <f t="shared" si="255"/>
        <v>0</v>
      </c>
      <c r="J231" s="16"/>
      <c r="K231" s="55" t="s">
        <v>246</v>
      </c>
      <c r="L231" s="56"/>
      <c r="M231" s="56"/>
      <c r="N231" s="56"/>
      <c r="O231" s="56"/>
      <c r="P231" s="56"/>
      <c r="Q231" s="56"/>
      <c r="R231" s="17"/>
      <c r="S231" s="17"/>
      <c r="T231" s="56"/>
      <c r="U231" s="56"/>
      <c r="V231" s="17"/>
      <c r="W231" s="17"/>
      <c r="X231" s="56"/>
      <c r="Y231" s="56"/>
      <c r="Z231" s="16"/>
      <c r="AA231" s="55" t="s">
        <v>246</v>
      </c>
      <c r="AB231" s="56"/>
      <c r="AC231" s="56"/>
      <c r="AD231" s="56"/>
      <c r="AE231" s="56"/>
      <c r="AF231" s="56"/>
      <c r="AG231" s="56"/>
      <c r="AH231" s="17"/>
      <c r="AI231" s="17"/>
      <c r="AJ231" s="56"/>
      <c r="AK231" s="56"/>
      <c r="AL231" s="17"/>
      <c r="AM231" s="17"/>
      <c r="AN231" s="18">
        <f t="shared" si="245"/>
        <v>0</v>
      </c>
      <c r="AO231" s="18">
        <f t="shared" si="246"/>
        <v>0</v>
      </c>
      <c r="AP231" s="16"/>
      <c r="AR231" s="56"/>
      <c r="AS231" s="56"/>
      <c r="AT231" s="56"/>
      <c r="AU231" s="56"/>
      <c r="AV231" s="56">
        <f t="shared" si="229"/>
        <v>0</v>
      </c>
      <c r="AW231" s="56">
        <f t="shared" si="230"/>
        <v>0</v>
      </c>
      <c r="AX231" s="17"/>
      <c r="AY231" s="17"/>
      <c r="AZ231" s="56">
        <f t="shared" si="231"/>
        <v>0</v>
      </c>
      <c r="BA231" s="56">
        <f t="shared" si="232"/>
        <v>0</v>
      </c>
      <c r="BB231" s="17"/>
      <c r="BC231" s="17"/>
      <c r="BD231" s="18">
        <f t="shared" si="247"/>
        <v>0</v>
      </c>
      <c r="BE231" s="18">
        <f t="shared" si="248"/>
        <v>0</v>
      </c>
      <c r="BF231" s="16"/>
      <c r="BG231" s="55" t="s">
        <v>246</v>
      </c>
      <c r="BH231" s="56"/>
      <c r="BI231" s="56"/>
      <c r="BJ231" s="56"/>
      <c r="BK231" s="56"/>
      <c r="BL231" s="56"/>
      <c r="BM231" s="56"/>
      <c r="BN231" s="17"/>
      <c r="BO231" s="17"/>
      <c r="BP231" s="56"/>
      <c r="BQ231" s="56"/>
      <c r="BR231" s="17"/>
      <c r="BS231" s="17"/>
      <c r="BT231" s="18">
        <f t="shared" si="249"/>
        <v>0</v>
      </c>
      <c r="BU231" s="18">
        <f t="shared" si="250"/>
        <v>0</v>
      </c>
      <c r="BV231" s="16"/>
      <c r="BW231" s="55" t="s">
        <v>246</v>
      </c>
      <c r="BX231" s="21"/>
      <c r="BY231" s="22"/>
      <c r="BZ231" s="21"/>
      <c r="CA231" s="22"/>
      <c r="CB231" s="56">
        <f t="shared" si="241"/>
        <v>0</v>
      </c>
      <c r="CC231" s="56">
        <f t="shared" si="242"/>
        <v>0</v>
      </c>
      <c r="CD231" s="13"/>
      <c r="CE231" s="13"/>
      <c r="CH231" s="13"/>
      <c r="CI231" s="13"/>
      <c r="CJ231" s="18">
        <f t="shared" si="251"/>
        <v>0</v>
      </c>
      <c r="CK231" s="18">
        <f t="shared" si="252"/>
        <v>0</v>
      </c>
      <c r="CL231" s="13"/>
      <c r="CM231" s="55" t="s">
        <v>246</v>
      </c>
      <c r="CN231" s="21"/>
      <c r="CO231" s="22"/>
      <c r="CP231" s="21"/>
      <c r="CQ231" s="22"/>
      <c r="CR231" s="56">
        <f>CB231</f>
        <v>0</v>
      </c>
      <c r="CS231" s="56">
        <f>CC231</f>
        <v>0</v>
      </c>
      <c r="CT231" s="13"/>
      <c r="CU231" s="13"/>
      <c r="CX231" s="13"/>
      <c r="CY231" s="13"/>
      <c r="DB231" s="13"/>
      <c r="DC231" s="55" t="s">
        <v>246</v>
      </c>
      <c r="DD231" s="21"/>
      <c r="DE231" s="22"/>
      <c r="DF231" s="21"/>
      <c r="DG231" s="22"/>
      <c r="DH231" s="56">
        <f>CR231</f>
        <v>0</v>
      </c>
      <c r="DI231" s="56">
        <f>CS231</f>
        <v>0</v>
      </c>
      <c r="DJ231" s="354"/>
      <c r="DK231" s="354"/>
      <c r="DN231" s="13"/>
      <c r="DO231" s="13"/>
      <c r="DP231" s="16">
        <f t="shared" si="253"/>
        <v>0</v>
      </c>
      <c r="DQ231" s="16">
        <f t="shared" si="254"/>
        <v>0</v>
      </c>
      <c r="DR231" s="13"/>
      <c r="DS231" s="55" t="s">
        <v>246</v>
      </c>
      <c r="DT231" s="21"/>
      <c r="DU231" s="22"/>
      <c r="DV231" s="21"/>
      <c r="DW231" s="22"/>
      <c r="DX231" s="56">
        <f>DH231</f>
        <v>0</v>
      </c>
      <c r="DY231" s="56">
        <f>DI231</f>
        <v>0</v>
      </c>
      <c r="DZ231" s="354"/>
      <c r="EA231" s="354"/>
      <c r="ED231" s="13"/>
      <c r="EE231" s="13"/>
      <c r="EF231" s="16">
        <f t="shared" si="243"/>
        <v>0</v>
      </c>
      <c r="EG231" s="16">
        <f t="shared" si="244"/>
        <v>0</v>
      </c>
      <c r="EH231" s="13"/>
    </row>
    <row r="232" spans="1:138" s="55" customFormat="1" ht="14" hidden="1" customHeight="1" outlineLevel="1" x14ac:dyDescent="0.15">
      <c r="B232" s="55" t="s">
        <v>147</v>
      </c>
      <c r="C232" s="56"/>
      <c r="D232" s="56"/>
      <c r="E232" s="56"/>
      <c r="F232" s="17"/>
      <c r="G232" s="56"/>
      <c r="H232" s="17"/>
      <c r="I232" s="18">
        <f t="shared" si="255"/>
        <v>0</v>
      </c>
      <c r="J232" s="16"/>
      <c r="K232" s="55" t="s">
        <v>147</v>
      </c>
      <c r="L232" s="56"/>
      <c r="M232" s="56"/>
      <c r="N232" s="56"/>
      <c r="O232" s="56"/>
      <c r="P232" s="56"/>
      <c r="Q232" s="56"/>
      <c r="R232" s="17"/>
      <c r="S232" s="17"/>
      <c r="T232" s="56"/>
      <c r="U232" s="56"/>
      <c r="V232" s="17"/>
      <c r="W232" s="17"/>
      <c r="X232" s="56"/>
      <c r="Y232" s="56"/>
      <c r="Z232" s="16"/>
      <c r="AA232" s="55" t="s">
        <v>147</v>
      </c>
      <c r="AB232" s="56"/>
      <c r="AC232" s="56"/>
      <c r="AD232" s="56"/>
      <c r="AE232" s="56"/>
      <c r="AF232" s="56"/>
      <c r="AG232" s="56"/>
      <c r="AH232" s="17"/>
      <c r="AI232" s="17"/>
      <c r="AJ232" s="56"/>
      <c r="AK232" s="56"/>
      <c r="AL232" s="17"/>
      <c r="AM232" s="17"/>
      <c r="AN232" s="18">
        <f t="shared" si="245"/>
        <v>0</v>
      </c>
      <c r="AO232" s="18">
        <f t="shared" si="246"/>
        <v>0</v>
      </c>
      <c r="AP232" s="16"/>
      <c r="AR232" s="56"/>
      <c r="AS232" s="56"/>
      <c r="AT232" s="56"/>
      <c r="AU232" s="56"/>
      <c r="AV232" s="56">
        <f t="shared" si="229"/>
        <v>0</v>
      </c>
      <c r="AW232" s="56">
        <f t="shared" si="230"/>
        <v>0</v>
      </c>
      <c r="AX232" s="17"/>
      <c r="AY232" s="17"/>
      <c r="AZ232" s="56">
        <f t="shared" si="231"/>
        <v>0</v>
      </c>
      <c r="BA232" s="56">
        <f t="shared" si="232"/>
        <v>0</v>
      </c>
      <c r="BB232" s="17"/>
      <c r="BC232" s="17"/>
      <c r="BD232" s="18">
        <f t="shared" si="247"/>
        <v>0</v>
      </c>
      <c r="BE232" s="18">
        <f t="shared" si="248"/>
        <v>0</v>
      </c>
      <c r="BF232" s="16"/>
      <c r="BG232" s="55" t="s">
        <v>147</v>
      </c>
      <c r="BH232" s="56"/>
      <c r="BI232" s="56"/>
      <c r="BJ232" s="56"/>
      <c r="BK232" s="56"/>
      <c r="BL232" s="56"/>
      <c r="BM232" s="56"/>
      <c r="BN232" s="17"/>
      <c r="BO232" s="17"/>
      <c r="BP232" s="56"/>
      <c r="BQ232" s="56"/>
      <c r="BR232" s="17"/>
      <c r="BS232" s="17"/>
      <c r="BT232" s="18">
        <f t="shared" si="249"/>
        <v>0</v>
      </c>
      <c r="BU232" s="18">
        <f t="shared" si="250"/>
        <v>0</v>
      </c>
      <c r="BV232" s="16"/>
      <c r="BW232" s="55" t="s">
        <v>147</v>
      </c>
      <c r="BX232" s="21"/>
      <c r="BY232" s="22"/>
      <c r="BZ232" s="21"/>
      <c r="CA232" s="22"/>
      <c r="CB232" s="56">
        <f t="shared" si="241"/>
        <v>0</v>
      </c>
      <c r="CC232" s="56">
        <f t="shared" si="242"/>
        <v>0</v>
      </c>
      <c r="CD232" s="13"/>
      <c r="CE232" s="13"/>
      <c r="CH232" s="13"/>
      <c r="CI232" s="13"/>
      <c r="CJ232" s="18">
        <f t="shared" si="251"/>
        <v>0</v>
      </c>
      <c r="CK232" s="18">
        <f t="shared" si="252"/>
        <v>0</v>
      </c>
      <c r="CL232" s="13"/>
      <c r="CM232" s="55" t="s">
        <v>147</v>
      </c>
      <c r="CN232" s="21"/>
      <c r="CO232" s="22"/>
      <c r="CP232" s="21"/>
      <c r="CQ232" s="22"/>
      <c r="CR232" s="56">
        <f>CB232</f>
        <v>0</v>
      </c>
      <c r="CS232" s="56">
        <f>CC232</f>
        <v>0</v>
      </c>
      <c r="CT232" s="13"/>
      <c r="CU232" s="13"/>
      <c r="CX232" s="13"/>
      <c r="CY232" s="13"/>
      <c r="DB232" s="13"/>
      <c r="DC232" s="55" t="s">
        <v>147</v>
      </c>
      <c r="DD232" s="21"/>
      <c r="DE232" s="22"/>
      <c r="DF232" s="21"/>
      <c r="DG232" s="22"/>
      <c r="DH232" s="56">
        <f>CR232</f>
        <v>0</v>
      </c>
      <c r="DI232" s="56">
        <f>CS232</f>
        <v>0</v>
      </c>
      <c r="DJ232" s="354"/>
      <c r="DK232" s="354"/>
      <c r="DN232" s="13"/>
      <c r="DO232" s="13"/>
      <c r="DP232" s="16">
        <f t="shared" si="253"/>
        <v>0</v>
      </c>
      <c r="DQ232" s="16">
        <f t="shared" si="254"/>
        <v>0</v>
      </c>
      <c r="DR232" s="13"/>
      <c r="DS232" s="55" t="s">
        <v>147</v>
      </c>
      <c r="DT232" s="21"/>
      <c r="DU232" s="22"/>
      <c r="DV232" s="21"/>
      <c r="DW232" s="22"/>
      <c r="DX232" s="56">
        <f>DH232</f>
        <v>0</v>
      </c>
      <c r="DY232" s="56">
        <f>DI232</f>
        <v>0</v>
      </c>
      <c r="DZ232" s="354"/>
      <c r="EA232" s="354"/>
      <c r="ED232" s="13"/>
      <c r="EE232" s="13"/>
      <c r="EF232" s="16">
        <f t="shared" si="243"/>
        <v>0</v>
      </c>
      <c r="EG232" s="16">
        <f t="shared" si="244"/>
        <v>0</v>
      </c>
      <c r="EH232" s="13"/>
    </row>
    <row r="233" spans="1:138" s="55" customFormat="1" ht="14" hidden="1" customHeight="1" outlineLevel="1" x14ac:dyDescent="0.15">
      <c r="B233" s="55" t="s">
        <v>198</v>
      </c>
      <c r="C233" s="56"/>
      <c r="D233" s="56"/>
      <c r="E233" s="56"/>
      <c r="F233" s="17"/>
      <c r="G233" s="56"/>
      <c r="H233" s="17"/>
      <c r="I233" s="18">
        <f t="shared" si="255"/>
        <v>0</v>
      </c>
      <c r="J233" s="16"/>
      <c r="K233" s="55" t="s">
        <v>198</v>
      </c>
      <c r="L233" s="56"/>
      <c r="M233" s="56"/>
      <c r="N233" s="56"/>
      <c r="O233" s="56"/>
      <c r="P233" s="56"/>
      <c r="Q233" s="56"/>
      <c r="R233" s="17"/>
      <c r="S233" s="17"/>
      <c r="T233" s="56"/>
      <c r="U233" s="56"/>
      <c r="V233" s="17"/>
      <c r="W233" s="17"/>
      <c r="X233" s="56"/>
      <c r="Y233" s="56"/>
      <c r="Z233" s="16"/>
      <c r="AA233" s="55" t="s">
        <v>198</v>
      </c>
      <c r="AB233" s="56"/>
      <c r="AC233" s="56"/>
      <c r="AD233" s="56"/>
      <c r="AE233" s="56"/>
      <c r="AF233" s="56"/>
      <c r="AG233" s="56"/>
      <c r="AH233" s="17"/>
      <c r="AI233" s="17"/>
      <c r="AJ233" s="56"/>
      <c r="AK233" s="56"/>
      <c r="AL233" s="17"/>
      <c r="AM233" s="17"/>
      <c r="AN233" s="18">
        <f t="shared" si="245"/>
        <v>0</v>
      </c>
      <c r="AO233" s="18">
        <f t="shared" si="246"/>
        <v>0</v>
      </c>
      <c r="AP233" s="16"/>
      <c r="AR233" s="56"/>
      <c r="AS233" s="56"/>
      <c r="AT233" s="56"/>
      <c r="AU233" s="56"/>
      <c r="AV233" s="56">
        <f t="shared" si="229"/>
        <v>0</v>
      </c>
      <c r="AW233" s="56">
        <f t="shared" si="230"/>
        <v>0</v>
      </c>
      <c r="AX233" s="17"/>
      <c r="AY233" s="17"/>
      <c r="AZ233" s="56">
        <f t="shared" si="231"/>
        <v>0</v>
      </c>
      <c r="BA233" s="56">
        <f t="shared" si="232"/>
        <v>0</v>
      </c>
      <c r="BB233" s="17"/>
      <c r="BC233" s="17"/>
      <c r="BD233" s="18">
        <f t="shared" si="247"/>
        <v>0</v>
      </c>
      <c r="BE233" s="18">
        <f t="shared" si="248"/>
        <v>0</v>
      </c>
      <c r="BF233" s="16"/>
      <c r="BG233" s="55" t="s">
        <v>198</v>
      </c>
      <c r="BH233" s="56"/>
      <c r="BI233" s="56"/>
      <c r="BJ233" s="56"/>
      <c r="BK233" s="56"/>
      <c r="BL233" s="56"/>
      <c r="BM233" s="56"/>
      <c r="BN233" s="17"/>
      <c r="BO233" s="17"/>
      <c r="BP233" s="56"/>
      <c r="BQ233" s="56"/>
      <c r="BR233" s="17"/>
      <c r="BS233" s="17"/>
      <c r="BT233" s="18">
        <f t="shared" si="249"/>
        <v>0</v>
      </c>
      <c r="BU233" s="18">
        <f t="shared" si="250"/>
        <v>0</v>
      </c>
      <c r="BV233" s="16"/>
      <c r="BW233" s="55" t="s">
        <v>198</v>
      </c>
      <c r="BX233" s="21"/>
      <c r="BY233" s="22"/>
      <c r="BZ233" s="21"/>
      <c r="CA233" s="22"/>
      <c r="CB233" s="56">
        <f t="shared" si="241"/>
        <v>0</v>
      </c>
      <c r="CC233" s="56">
        <f t="shared" si="242"/>
        <v>0</v>
      </c>
      <c r="CD233" s="13"/>
      <c r="CE233" s="13"/>
      <c r="CH233" s="13"/>
      <c r="CI233" s="13"/>
      <c r="CJ233" s="18">
        <f t="shared" si="251"/>
        <v>0</v>
      </c>
      <c r="CK233" s="18">
        <f t="shared" si="252"/>
        <v>0</v>
      </c>
      <c r="CL233" s="13"/>
      <c r="CM233" s="55" t="s">
        <v>198</v>
      </c>
      <c r="CN233" s="21"/>
      <c r="CO233" s="22"/>
      <c r="CP233" s="21"/>
      <c r="CQ233" s="22"/>
      <c r="CR233" s="56">
        <f>CB233</f>
        <v>0</v>
      </c>
      <c r="CS233" s="56">
        <f>CC233</f>
        <v>0</v>
      </c>
      <c r="CT233" s="13"/>
      <c r="CU233" s="13"/>
      <c r="CX233" s="13"/>
      <c r="CY233" s="13"/>
      <c r="DB233" s="13"/>
      <c r="DC233" s="55" t="s">
        <v>198</v>
      </c>
      <c r="DD233" s="21"/>
      <c r="DE233" s="22"/>
      <c r="DF233" s="21"/>
      <c r="DG233" s="22"/>
      <c r="DH233" s="56">
        <f>CR233</f>
        <v>0</v>
      </c>
      <c r="DI233" s="56">
        <f>CS233</f>
        <v>0</v>
      </c>
      <c r="DJ233" s="354"/>
      <c r="DK233" s="354"/>
      <c r="DN233" s="13"/>
      <c r="DO233" s="13"/>
      <c r="DP233" s="16">
        <f t="shared" si="253"/>
        <v>0</v>
      </c>
      <c r="DQ233" s="16">
        <f t="shared" si="254"/>
        <v>0</v>
      </c>
      <c r="DR233" s="13"/>
      <c r="DS233" s="55" t="s">
        <v>198</v>
      </c>
      <c r="DT233" s="21"/>
      <c r="DU233" s="22"/>
      <c r="DV233" s="21"/>
      <c r="DW233" s="22"/>
      <c r="DX233" s="56">
        <f>DH233</f>
        <v>0</v>
      </c>
      <c r="DY233" s="56">
        <f>DI233</f>
        <v>0</v>
      </c>
      <c r="DZ233" s="354"/>
      <c r="EA233" s="354"/>
      <c r="ED233" s="13"/>
      <c r="EE233" s="13"/>
      <c r="EF233" s="16">
        <f t="shared" si="243"/>
        <v>0</v>
      </c>
      <c r="EG233" s="16">
        <f t="shared" si="244"/>
        <v>0</v>
      </c>
      <c r="EH233" s="13"/>
    </row>
    <row r="234" spans="1:138" s="55" customFormat="1" ht="14" hidden="1" customHeight="1" outlineLevel="1" x14ac:dyDescent="0.15">
      <c r="B234" s="55" t="s">
        <v>88</v>
      </c>
      <c r="C234" s="56"/>
      <c r="D234" s="56"/>
      <c r="E234" s="56"/>
      <c r="F234" s="17"/>
      <c r="G234" s="56">
        <v>-14138</v>
      </c>
      <c r="H234" s="17"/>
      <c r="I234" s="18">
        <f t="shared" si="255"/>
        <v>-14138</v>
      </c>
      <c r="J234" s="16"/>
      <c r="K234" s="55" t="s">
        <v>88</v>
      </c>
      <c r="L234" s="56"/>
      <c r="M234" s="56"/>
      <c r="N234" s="56"/>
      <c r="O234" s="56"/>
      <c r="P234" s="56"/>
      <c r="Q234" s="56"/>
      <c r="R234" s="17"/>
      <c r="S234" s="17"/>
      <c r="T234" s="56">
        <v>-14138</v>
      </c>
      <c r="U234" s="56">
        <v>-14138</v>
      </c>
      <c r="V234" s="17"/>
      <c r="W234" s="17"/>
      <c r="X234" s="56"/>
      <c r="Y234" s="56"/>
      <c r="Z234" s="16"/>
      <c r="AA234" s="55" t="s">
        <v>88</v>
      </c>
      <c r="AB234" s="56"/>
      <c r="AC234" s="56"/>
      <c r="AD234" s="56"/>
      <c r="AE234" s="56"/>
      <c r="AF234" s="56"/>
      <c r="AG234" s="56"/>
      <c r="AH234" s="17"/>
      <c r="AI234" s="17"/>
      <c r="AJ234" s="56">
        <v>-14138</v>
      </c>
      <c r="AK234" s="56">
        <v>-14138</v>
      </c>
      <c r="AL234" s="17"/>
      <c r="AM234" s="17"/>
      <c r="AN234" s="18">
        <f t="shared" si="245"/>
        <v>-14138</v>
      </c>
      <c r="AO234" s="18">
        <f t="shared" si="246"/>
        <v>-14138</v>
      </c>
      <c r="AP234" s="16"/>
      <c r="AR234" s="56"/>
      <c r="AS234" s="56"/>
      <c r="AT234" s="56"/>
      <c r="AU234" s="56"/>
      <c r="AV234" s="56">
        <f t="shared" si="229"/>
        <v>0</v>
      </c>
      <c r="AW234" s="56">
        <f t="shared" si="230"/>
        <v>0</v>
      </c>
      <c r="AX234" s="17"/>
      <c r="AY234" s="17"/>
      <c r="AZ234" s="56">
        <f t="shared" si="231"/>
        <v>-14138</v>
      </c>
      <c r="BA234" s="56">
        <f t="shared" si="232"/>
        <v>-14138</v>
      </c>
      <c r="BB234" s="17"/>
      <c r="BC234" s="17"/>
      <c r="BD234" s="18">
        <f t="shared" si="247"/>
        <v>-14138</v>
      </c>
      <c r="BE234" s="18">
        <f t="shared" si="248"/>
        <v>-14138</v>
      </c>
      <c r="BF234" s="16"/>
      <c r="BG234" s="55" t="s">
        <v>88</v>
      </c>
      <c r="BH234" s="56"/>
      <c r="BI234" s="56"/>
      <c r="BJ234" s="56"/>
      <c r="BK234" s="56"/>
      <c r="BL234" s="56"/>
      <c r="BM234" s="56"/>
      <c r="BN234" s="17"/>
      <c r="BO234" s="17"/>
      <c r="BP234" s="56">
        <v>-14138</v>
      </c>
      <c r="BQ234" s="56">
        <v>-14138</v>
      </c>
      <c r="BR234" s="17"/>
      <c r="BS234" s="17"/>
      <c r="BT234" s="18">
        <f t="shared" si="249"/>
        <v>-14138</v>
      </c>
      <c r="BU234" s="18">
        <f t="shared" si="250"/>
        <v>-14138</v>
      </c>
      <c r="BV234" s="16"/>
      <c r="BW234" s="55" t="s">
        <v>88</v>
      </c>
      <c r="BX234" s="21"/>
      <c r="BY234" s="22"/>
      <c r="BZ234" s="21"/>
      <c r="CA234" s="22"/>
      <c r="CB234" s="56">
        <f t="shared" si="241"/>
        <v>0</v>
      </c>
      <c r="CC234" s="56">
        <f t="shared" si="242"/>
        <v>0</v>
      </c>
      <c r="CD234" s="13"/>
      <c r="CE234" s="13"/>
      <c r="CF234" s="56">
        <v>-14138</v>
      </c>
      <c r="CG234" s="56">
        <v>-14138</v>
      </c>
      <c r="CH234" s="13"/>
      <c r="CI234" s="13"/>
      <c r="CJ234" s="18">
        <f t="shared" si="251"/>
        <v>-14138</v>
      </c>
      <c r="CK234" s="18">
        <f t="shared" si="252"/>
        <v>-14138</v>
      </c>
      <c r="CL234" s="13"/>
      <c r="CM234" s="55" t="s">
        <v>88</v>
      </c>
      <c r="CN234" s="21"/>
      <c r="CO234" s="22"/>
      <c r="CP234" s="21"/>
      <c r="CQ234" s="22"/>
      <c r="CR234" s="56">
        <f>CB234</f>
        <v>0</v>
      </c>
      <c r="CS234" s="56">
        <f>CC234</f>
        <v>0</v>
      </c>
      <c r="CT234" s="13"/>
      <c r="CU234" s="13"/>
      <c r="CV234" s="56">
        <v>-14138</v>
      </c>
      <c r="CW234" s="56">
        <v>-14138</v>
      </c>
      <c r="CX234" s="13"/>
      <c r="CY234" s="13"/>
      <c r="DB234" s="13"/>
      <c r="DC234" s="55" t="s">
        <v>88</v>
      </c>
      <c r="DD234" s="21"/>
      <c r="DE234" s="22"/>
      <c r="DF234" s="21"/>
      <c r="DG234" s="22"/>
      <c r="DH234" s="56">
        <f>CR234</f>
        <v>0</v>
      </c>
      <c r="DI234" s="56">
        <f>CS234</f>
        <v>0</v>
      </c>
      <c r="DJ234" s="354"/>
      <c r="DK234" s="354"/>
      <c r="DL234" s="56">
        <v>-14138</v>
      </c>
      <c r="DM234" s="56">
        <v>-14138</v>
      </c>
      <c r="DN234" s="13"/>
      <c r="DO234" s="13"/>
      <c r="DP234" s="16">
        <f t="shared" si="253"/>
        <v>-14138</v>
      </c>
      <c r="DQ234" s="16">
        <f t="shared" si="254"/>
        <v>-14138</v>
      </c>
      <c r="DR234" s="13"/>
      <c r="DS234" s="55" t="s">
        <v>88</v>
      </c>
      <c r="DT234" s="21"/>
      <c r="DU234" s="22"/>
      <c r="DV234" s="21"/>
      <c r="DW234" s="22"/>
      <c r="DX234" s="56">
        <f>DH234</f>
        <v>0</v>
      </c>
      <c r="DY234" s="56">
        <f>DI234</f>
        <v>0</v>
      </c>
      <c r="DZ234" s="354"/>
      <c r="EA234" s="354"/>
      <c r="EB234" s="56">
        <v>-14138</v>
      </c>
      <c r="EC234" s="56">
        <v>-14138</v>
      </c>
      <c r="ED234" s="13"/>
      <c r="EE234" s="13"/>
      <c r="EF234" s="16">
        <f t="shared" si="243"/>
        <v>-14138</v>
      </c>
      <c r="EG234" s="16">
        <f t="shared" si="244"/>
        <v>-14138</v>
      </c>
      <c r="EH234" s="13"/>
    </row>
    <row r="235" spans="1:138" s="55" customFormat="1" ht="14" hidden="1" customHeight="1" outlineLevel="1" x14ac:dyDescent="0.15">
      <c r="B235" s="55" t="s">
        <v>214</v>
      </c>
      <c r="C235" s="56"/>
      <c r="D235" s="56"/>
      <c r="E235" s="56"/>
      <c r="F235" s="17"/>
      <c r="G235" s="56"/>
      <c r="H235" s="17"/>
      <c r="I235" s="18">
        <f t="shared" si="255"/>
        <v>0</v>
      </c>
      <c r="J235" s="16"/>
      <c r="K235" s="55" t="s">
        <v>214</v>
      </c>
      <c r="L235" s="56"/>
      <c r="M235" s="56"/>
      <c r="N235" s="56"/>
      <c r="O235" s="56"/>
      <c r="P235" s="56"/>
      <c r="Q235" s="56"/>
      <c r="R235" s="17"/>
      <c r="S235" s="17"/>
      <c r="T235" s="56"/>
      <c r="U235" s="56"/>
      <c r="V235" s="17"/>
      <c r="W235" s="17"/>
      <c r="X235" s="56"/>
      <c r="Y235" s="56"/>
      <c r="Z235" s="16"/>
      <c r="AA235" s="55" t="s">
        <v>214</v>
      </c>
      <c r="AB235" s="56"/>
      <c r="AC235" s="56"/>
      <c r="AD235" s="56"/>
      <c r="AE235" s="56"/>
      <c r="AF235" s="56"/>
      <c r="AG235" s="56"/>
      <c r="AH235" s="17"/>
      <c r="AI235" s="17"/>
      <c r="AJ235" s="56"/>
      <c r="AK235" s="56"/>
      <c r="AL235" s="17"/>
      <c r="AM235" s="17"/>
      <c r="AN235" s="18">
        <f t="shared" si="245"/>
        <v>0</v>
      </c>
      <c r="AO235" s="18">
        <f t="shared" si="246"/>
        <v>0</v>
      </c>
      <c r="AP235" s="16"/>
      <c r="AR235" s="56"/>
      <c r="AS235" s="56"/>
      <c r="AT235" s="56"/>
      <c r="AU235" s="56"/>
      <c r="AV235" s="56">
        <f t="shared" si="229"/>
        <v>0</v>
      </c>
      <c r="AW235" s="56">
        <f t="shared" si="230"/>
        <v>0</v>
      </c>
      <c r="AX235" s="17"/>
      <c r="AY235" s="17"/>
      <c r="AZ235" s="56">
        <f t="shared" si="231"/>
        <v>0</v>
      </c>
      <c r="BA235" s="56">
        <f t="shared" si="232"/>
        <v>0</v>
      </c>
      <c r="BB235" s="17"/>
      <c r="BC235" s="17"/>
      <c r="BD235" s="18">
        <f t="shared" si="247"/>
        <v>0</v>
      </c>
      <c r="BE235" s="18">
        <f t="shared" si="248"/>
        <v>0</v>
      </c>
      <c r="BF235" s="16"/>
      <c r="BG235" s="55" t="s">
        <v>214</v>
      </c>
      <c r="BH235" s="56"/>
      <c r="BI235" s="56"/>
      <c r="BJ235" s="56"/>
      <c r="BK235" s="56"/>
      <c r="BL235" s="56"/>
      <c r="BM235" s="56"/>
      <c r="BN235" s="17"/>
      <c r="BO235" s="17"/>
      <c r="BP235" s="56"/>
      <c r="BQ235" s="56"/>
      <c r="BR235" s="17"/>
      <c r="BS235" s="17"/>
      <c r="BT235" s="18">
        <f t="shared" si="249"/>
        <v>0</v>
      </c>
      <c r="BU235" s="18">
        <f t="shared" si="250"/>
        <v>0</v>
      </c>
      <c r="BV235" s="16"/>
      <c r="BW235" s="55" t="s">
        <v>214</v>
      </c>
      <c r="BX235" s="21"/>
      <c r="BY235" s="22"/>
      <c r="BZ235" s="21"/>
      <c r="CA235" s="22"/>
      <c r="CB235" s="56">
        <f t="shared" si="241"/>
        <v>0</v>
      </c>
      <c r="CC235" s="56">
        <f t="shared" si="242"/>
        <v>0</v>
      </c>
      <c r="CD235" s="13"/>
      <c r="CE235" s="13"/>
      <c r="CH235" s="13"/>
      <c r="CI235" s="13"/>
      <c r="CJ235" s="18">
        <f t="shared" si="251"/>
        <v>0</v>
      </c>
      <c r="CK235" s="18">
        <f t="shared" si="252"/>
        <v>0</v>
      </c>
      <c r="CL235" s="13"/>
      <c r="CM235" s="55" t="s">
        <v>214</v>
      </c>
      <c r="CN235" s="21"/>
      <c r="CO235" s="22"/>
      <c r="CP235" s="21"/>
      <c r="CQ235" s="22"/>
      <c r="CR235" s="56">
        <f>CB235</f>
        <v>0</v>
      </c>
      <c r="CS235" s="56">
        <f>CC235</f>
        <v>0</v>
      </c>
      <c r="CT235" s="13"/>
      <c r="CU235" s="13"/>
      <c r="CX235" s="13"/>
      <c r="CY235" s="13"/>
      <c r="DB235" s="13"/>
      <c r="DC235" s="55" t="s">
        <v>214</v>
      </c>
      <c r="DD235" s="21"/>
      <c r="DE235" s="22"/>
      <c r="DF235" s="21"/>
      <c r="DG235" s="22"/>
      <c r="DH235" s="56">
        <f>CR235</f>
        <v>0</v>
      </c>
      <c r="DI235" s="56">
        <f>CS235</f>
        <v>0</v>
      </c>
      <c r="DJ235" s="354"/>
      <c r="DK235" s="354"/>
      <c r="DN235" s="13"/>
      <c r="DO235" s="13"/>
      <c r="DP235" s="16">
        <f t="shared" si="253"/>
        <v>0</v>
      </c>
      <c r="DQ235" s="16">
        <f t="shared" si="254"/>
        <v>0</v>
      </c>
      <c r="DR235" s="13"/>
      <c r="DS235" s="55" t="s">
        <v>214</v>
      </c>
      <c r="DT235" s="21"/>
      <c r="DU235" s="22"/>
      <c r="DV235" s="21"/>
      <c r="DW235" s="22"/>
      <c r="DX235" s="56">
        <f>DH235</f>
        <v>0</v>
      </c>
      <c r="DY235" s="56">
        <f>DI235</f>
        <v>0</v>
      </c>
      <c r="DZ235" s="354"/>
      <c r="EA235" s="354"/>
      <c r="ED235" s="13"/>
      <c r="EE235" s="13"/>
      <c r="EF235" s="16">
        <f t="shared" si="243"/>
        <v>0</v>
      </c>
      <c r="EG235" s="16">
        <f t="shared" si="244"/>
        <v>0</v>
      </c>
      <c r="EH235" s="13"/>
    </row>
    <row r="236" spans="1:138" s="55" customFormat="1" ht="14" hidden="1" customHeight="1" outlineLevel="1" x14ac:dyDescent="0.15">
      <c r="B236" s="55" t="s">
        <v>328</v>
      </c>
      <c r="C236" s="56"/>
      <c r="D236" s="56"/>
      <c r="E236" s="56">
        <v>-19405</v>
      </c>
      <c r="F236" s="17"/>
      <c r="G236" s="56"/>
      <c r="H236" s="17"/>
      <c r="I236" s="18">
        <f t="shared" si="255"/>
        <v>-19405</v>
      </c>
      <c r="J236" s="16"/>
      <c r="K236" s="55" t="s">
        <v>328</v>
      </c>
      <c r="L236" s="56"/>
      <c r="M236" s="56"/>
      <c r="N236" s="56"/>
      <c r="O236" s="56"/>
      <c r="P236" s="56">
        <v>-19405</v>
      </c>
      <c r="Q236" s="56"/>
      <c r="R236" s="17"/>
      <c r="S236" s="17"/>
      <c r="T236" s="56"/>
      <c r="U236" s="56"/>
      <c r="V236" s="17"/>
      <c r="W236" s="17"/>
      <c r="X236" s="56"/>
      <c r="Y236" s="56"/>
      <c r="Z236" s="16"/>
      <c r="AA236" s="55" t="s">
        <v>328</v>
      </c>
      <c r="AB236" s="56"/>
      <c r="AC236" s="56"/>
      <c r="AD236" s="56"/>
      <c r="AE236" s="56"/>
      <c r="AF236" s="56">
        <v>-19405</v>
      </c>
      <c r="AG236" s="56"/>
      <c r="AH236" s="17"/>
      <c r="AI236" s="17"/>
      <c r="AJ236" s="56"/>
      <c r="AK236" s="56"/>
      <c r="AL236" s="17"/>
      <c r="AM236" s="17"/>
      <c r="AN236" s="18">
        <f t="shared" si="245"/>
        <v>-19405</v>
      </c>
      <c r="AO236" s="18">
        <f t="shared" si="246"/>
        <v>0</v>
      </c>
      <c r="AP236" s="16"/>
      <c r="AR236" s="56"/>
      <c r="AS236" s="56"/>
      <c r="AT236" s="56"/>
      <c r="AU236" s="56"/>
      <c r="AV236" s="56">
        <f t="shared" si="229"/>
        <v>-19405</v>
      </c>
      <c r="AW236" s="56">
        <f t="shared" si="230"/>
        <v>0</v>
      </c>
      <c r="AX236" s="17"/>
      <c r="AY236" s="17"/>
      <c r="AZ236" s="56">
        <f t="shared" si="231"/>
        <v>0</v>
      </c>
      <c r="BA236" s="56">
        <f t="shared" si="232"/>
        <v>0</v>
      </c>
      <c r="BB236" s="17"/>
      <c r="BC236" s="17"/>
      <c r="BD236" s="18">
        <f t="shared" si="247"/>
        <v>-19405</v>
      </c>
      <c r="BE236" s="18">
        <f t="shared" si="248"/>
        <v>0</v>
      </c>
      <c r="BF236" s="16"/>
      <c r="BG236" s="55" t="s">
        <v>328</v>
      </c>
      <c r="BH236" s="56"/>
      <c r="BI236" s="56"/>
      <c r="BJ236" s="56"/>
      <c r="BK236" s="56"/>
      <c r="BL236" s="56">
        <v>-19405</v>
      </c>
      <c r="BM236" s="56"/>
      <c r="BN236" s="17"/>
      <c r="BO236" s="17"/>
      <c r="BP236" s="56"/>
      <c r="BQ236" s="56"/>
      <c r="BR236" s="17"/>
      <c r="BS236" s="17"/>
      <c r="BT236" s="18">
        <f t="shared" si="249"/>
        <v>-19405</v>
      </c>
      <c r="BU236" s="18">
        <f t="shared" si="250"/>
        <v>0</v>
      </c>
      <c r="BV236" s="16"/>
      <c r="BW236" s="55" t="s">
        <v>328</v>
      </c>
      <c r="BX236" s="21"/>
      <c r="BY236" s="22"/>
      <c r="BZ236" s="21"/>
      <c r="CA236" s="22"/>
      <c r="CB236" s="56">
        <f t="shared" si="241"/>
        <v>-19405</v>
      </c>
      <c r="CC236" s="56">
        <f t="shared" si="242"/>
        <v>0</v>
      </c>
      <c r="CD236" s="13"/>
      <c r="CE236" s="13"/>
      <c r="CH236" s="13"/>
      <c r="CI236" s="13"/>
      <c r="CJ236" s="18">
        <f t="shared" si="251"/>
        <v>-19405</v>
      </c>
      <c r="CK236" s="18">
        <f t="shared" si="252"/>
        <v>0</v>
      </c>
      <c r="CL236" s="13"/>
      <c r="CM236" s="55" t="s">
        <v>328</v>
      </c>
      <c r="CN236" s="21"/>
      <c r="CO236" s="22"/>
      <c r="CP236" s="21"/>
      <c r="CQ236" s="22"/>
      <c r="CR236" s="56">
        <f>CB236</f>
        <v>-19405</v>
      </c>
      <c r="CS236" s="56">
        <f>CC236</f>
        <v>0</v>
      </c>
      <c r="CT236" s="13"/>
      <c r="CU236" s="13"/>
      <c r="CX236" s="13"/>
      <c r="CY236" s="13"/>
      <c r="DB236" s="13"/>
      <c r="DC236" s="55" t="s">
        <v>328</v>
      </c>
      <c r="DD236" s="21"/>
      <c r="DE236" s="22"/>
      <c r="DF236" s="21"/>
      <c r="DG236" s="22"/>
      <c r="DH236" s="56">
        <f>CR236</f>
        <v>-19405</v>
      </c>
      <c r="DI236" s="56">
        <f>CS236</f>
        <v>0</v>
      </c>
      <c r="DJ236" s="354"/>
      <c r="DK236" s="354"/>
      <c r="DN236" s="13"/>
      <c r="DO236" s="13"/>
      <c r="DP236" s="16">
        <f t="shared" si="253"/>
        <v>-19405</v>
      </c>
      <c r="DQ236" s="16">
        <f t="shared" si="254"/>
        <v>0</v>
      </c>
      <c r="DR236" s="13"/>
      <c r="DS236" s="55" t="s">
        <v>328</v>
      </c>
      <c r="DT236" s="21"/>
      <c r="DU236" s="22"/>
      <c r="DV236" s="21"/>
      <c r="DW236" s="22"/>
      <c r="DX236" s="56">
        <f>DH236</f>
        <v>-19405</v>
      </c>
      <c r="DY236" s="56">
        <f>DI236</f>
        <v>0</v>
      </c>
      <c r="DZ236" s="354"/>
      <c r="EA236" s="354"/>
      <c r="ED236" s="13"/>
      <c r="EE236" s="13"/>
      <c r="EF236" s="16">
        <f t="shared" si="243"/>
        <v>-19405</v>
      </c>
      <c r="EG236" s="16">
        <f t="shared" si="244"/>
        <v>0</v>
      </c>
      <c r="EH236" s="13"/>
    </row>
    <row r="237" spans="1:138" s="55" customFormat="1" ht="14" hidden="1" customHeight="1" outlineLevel="1" x14ac:dyDescent="0.15">
      <c r="B237" s="55" t="s">
        <v>249</v>
      </c>
      <c r="C237" s="56"/>
      <c r="D237" s="56"/>
      <c r="E237" s="56"/>
      <c r="F237" s="17"/>
      <c r="G237" s="56"/>
      <c r="H237" s="17"/>
      <c r="I237" s="18">
        <f t="shared" si="255"/>
        <v>0</v>
      </c>
      <c r="J237" s="16"/>
      <c r="K237" s="55" t="s">
        <v>249</v>
      </c>
      <c r="L237" s="56"/>
      <c r="M237" s="56"/>
      <c r="N237" s="56"/>
      <c r="O237" s="56"/>
      <c r="P237" s="56"/>
      <c r="Q237" s="56"/>
      <c r="R237" s="17"/>
      <c r="S237" s="17"/>
      <c r="T237" s="56"/>
      <c r="U237" s="56"/>
      <c r="V237" s="17"/>
      <c r="W237" s="17"/>
      <c r="X237" s="56"/>
      <c r="Y237" s="56"/>
      <c r="Z237" s="16"/>
      <c r="AA237" s="55" t="s">
        <v>249</v>
      </c>
      <c r="AB237" s="56"/>
      <c r="AC237" s="56"/>
      <c r="AD237" s="56"/>
      <c r="AE237" s="56"/>
      <c r="AF237" s="56"/>
      <c r="AG237" s="56"/>
      <c r="AH237" s="17"/>
      <c r="AI237" s="17"/>
      <c r="AJ237" s="56"/>
      <c r="AK237" s="56"/>
      <c r="AL237" s="17"/>
      <c r="AM237" s="17"/>
      <c r="AN237" s="18">
        <f t="shared" si="245"/>
        <v>0</v>
      </c>
      <c r="AO237" s="18">
        <f t="shared" si="246"/>
        <v>0</v>
      </c>
      <c r="AP237" s="16"/>
      <c r="AR237" s="56"/>
      <c r="AS237" s="56"/>
      <c r="AT237" s="56"/>
      <c r="AU237" s="56"/>
      <c r="AV237" s="56">
        <f t="shared" si="229"/>
        <v>0</v>
      </c>
      <c r="AW237" s="56">
        <f t="shared" si="230"/>
        <v>0</v>
      </c>
      <c r="AX237" s="17"/>
      <c r="AY237" s="17"/>
      <c r="AZ237" s="56">
        <f t="shared" si="231"/>
        <v>0</v>
      </c>
      <c r="BA237" s="56">
        <f t="shared" si="232"/>
        <v>0</v>
      </c>
      <c r="BB237" s="17"/>
      <c r="BC237" s="17"/>
      <c r="BD237" s="18">
        <f t="shared" si="247"/>
        <v>0</v>
      </c>
      <c r="BE237" s="18">
        <f t="shared" si="248"/>
        <v>0</v>
      </c>
      <c r="BF237" s="16"/>
      <c r="BG237" s="55" t="s">
        <v>249</v>
      </c>
      <c r="BH237" s="56"/>
      <c r="BI237" s="56"/>
      <c r="BJ237" s="56"/>
      <c r="BK237" s="56"/>
      <c r="BL237" s="56"/>
      <c r="BM237" s="56"/>
      <c r="BN237" s="17"/>
      <c r="BO237" s="17"/>
      <c r="BP237" s="56"/>
      <c r="BQ237" s="56"/>
      <c r="BR237" s="17"/>
      <c r="BS237" s="17"/>
      <c r="BT237" s="18">
        <f t="shared" si="249"/>
        <v>0</v>
      </c>
      <c r="BU237" s="18">
        <f t="shared" si="250"/>
        <v>0</v>
      </c>
      <c r="BV237" s="16"/>
      <c r="BW237" s="55" t="s">
        <v>249</v>
      </c>
      <c r="BX237" s="21"/>
      <c r="BY237" s="22"/>
      <c r="BZ237" s="21"/>
      <c r="CA237" s="22"/>
      <c r="CB237" s="56">
        <f t="shared" si="241"/>
        <v>0</v>
      </c>
      <c r="CC237" s="56">
        <f t="shared" si="242"/>
        <v>0</v>
      </c>
      <c r="CD237" s="13"/>
      <c r="CE237" s="13"/>
      <c r="CH237" s="13"/>
      <c r="CI237" s="13"/>
      <c r="CJ237" s="18">
        <f t="shared" si="251"/>
        <v>0</v>
      </c>
      <c r="CK237" s="18">
        <f t="shared" si="252"/>
        <v>0</v>
      </c>
      <c r="CL237" s="13"/>
      <c r="CM237" s="55" t="s">
        <v>249</v>
      </c>
      <c r="CN237" s="21"/>
      <c r="CO237" s="22"/>
      <c r="CP237" s="21"/>
      <c r="CQ237" s="22"/>
      <c r="CR237" s="56">
        <f>CB237</f>
        <v>0</v>
      </c>
      <c r="CS237" s="56">
        <f>CC237</f>
        <v>0</v>
      </c>
      <c r="CT237" s="13"/>
      <c r="CU237" s="13"/>
      <c r="CX237" s="13"/>
      <c r="CY237" s="13"/>
      <c r="DB237" s="13"/>
      <c r="DC237" s="55" t="s">
        <v>249</v>
      </c>
      <c r="DD237" s="21"/>
      <c r="DE237" s="22"/>
      <c r="DF237" s="21"/>
      <c r="DG237" s="22"/>
      <c r="DH237" s="56">
        <f>CR237</f>
        <v>0</v>
      </c>
      <c r="DI237" s="56">
        <f>CS237</f>
        <v>0</v>
      </c>
      <c r="DJ237" s="354"/>
      <c r="DK237" s="354"/>
      <c r="DN237" s="13"/>
      <c r="DO237" s="13"/>
      <c r="DP237" s="16">
        <f t="shared" si="253"/>
        <v>0</v>
      </c>
      <c r="DQ237" s="16">
        <f t="shared" si="254"/>
        <v>0</v>
      </c>
      <c r="DR237" s="13"/>
      <c r="DS237" s="55" t="s">
        <v>249</v>
      </c>
      <c r="DT237" s="21"/>
      <c r="DU237" s="22"/>
      <c r="DV237" s="21"/>
      <c r="DW237" s="22"/>
      <c r="DX237" s="56">
        <f>DH237</f>
        <v>0</v>
      </c>
      <c r="DY237" s="56">
        <f>DI237</f>
        <v>0</v>
      </c>
      <c r="DZ237" s="354"/>
      <c r="EA237" s="354"/>
      <c r="ED237" s="13"/>
      <c r="EE237" s="13"/>
      <c r="EF237" s="16">
        <f t="shared" si="243"/>
        <v>0</v>
      </c>
      <c r="EG237" s="16">
        <f t="shared" si="244"/>
        <v>0</v>
      </c>
      <c r="EH237" s="13"/>
    </row>
    <row r="238" spans="1:138" collapsed="1" x14ac:dyDescent="0.15">
      <c r="A238" s="3" t="s">
        <v>327</v>
      </c>
      <c r="C238" s="18">
        <f>SUM(C213:C237)</f>
        <v>-62402</v>
      </c>
      <c r="D238" s="18">
        <f>SUM(D213:D237)</f>
        <v>-37010</v>
      </c>
      <c r="E238" s="18">
        <f>SUM(E213:E237)</f>
        <v>-162112</v>
      </c>
      <c r="F238" s="17"/>
      <c r="G238" s="18">
        <f>SUM(G213:G237)</f>
        <v>-134449</v>
      </c>
      <c r="H238" s="17"/>
      <c r="I238" s="18">
        <f t="shared" si="255"/>
        <v>-395973</v>
      </c>
      <c r="J238" s="16"/>
      <c r="L238" s="18">
        <f>(1-(L$7/$C$7))*0.25*($C238)</f>
        <v>-456.01461538461444</v>
      </c>
      <c r="M238" s="18">
        <f>(1-(M$7/$C$7))*0.25*($C238)</f>
        <v>-816.02615384615342</v>
      </c>
      <c r="N238" s="18">
        <f>(1-(N$7/$D$7))*0.25*($D238)</f>
        <v>-270.45769230769071</v>
      </c>
      <c r="O238" s="18">
        <f>(1-(O$7/$D$7))*0.25*($D238)</f>
        <v>-483.97692307692279</v>
      </c>
      <c r="P238" s="18">
        <f>(1-(P$7/$E$7))*0.25*($E238)</f>
        <v>-3643.6230769230729</v>
      </c>
      <c r="Q238" s="18">
        <f>(1-(Q$7/$E$7))*0.25*($E238)</f>
        <v>-4520.4307692307666</v>
      </c>
      <c r="R238" s="17"/>
      <c r="S238" s="17"/>
      <c r="T238" s="18">
        <f>SUM(T213:T237)</f>
        <v>-134449</v>
      </c>
      <c r="U238" s="18">
        <f>SUM(U213:U237)</f>
        <v>-134449</v>
      </c>
      <c r="V238" s="17"/>
      <c r="W238" s="17"/>
      <c r="X238" s="18">
        <f>SUM(L238,N238,P238,T238)</f>
        <v>-138819.09538461539</v>
      </c>
      <c r="Y238" s="18">
        <f>SUM(M238,O238,Q238,U238)</f>
        <v>-140269.43384615384</v>
      </c>
      <c r="Z238" s="16"/>
      <c r="AB238" s="18">
        <f>(1-(AB$7/$C$7))*0.25*($C238)</f>
        <v>-1728.0553846153857</v>
      </c>
      <c r="AC238" s="18">
        <f>(1-(AC$7/$C$7))*0.25*($C238)</f>
        <v>-2040.0653846153825</v>
      </c>
      <c r="AD238" s="18">
        <f>(1-(AD$7/$D$7))*0.25*($D238)</f>
        <v>-1024.8923076923074</v>
      </c>
      <c r="AE238" s="18">
        <f>(1-(AE$7/$D$7))*0.25*($D238)</f>
        <v>-1209.9423076923074</v>
      </c>
      <c r="AF238" s="18">
        <f>(1-(AF$7/$E$7))*0.25*($E238)</f>
        <v>-6741.6769230769214</v>
      </c>
      <c r="AG238" s="18">
        <f>(1-(AG$7/$E$7))*0.25*($E238)</f>
        <v>-7501.5769230769238</v>
      </c>
      <c r="AH238" s="17"/>
      <c r="AI238" s="17"/>
      <c r="AJ238" s="18">
        <f>SUM(AJ213:AJ237)</f>
        <v>-134449</v>
      </c>
      <c r="AK238" s="18">
        <v>-134449</v>
      </c>
      <c r="AL238" s="17"/>
      <c r="AM238" s="17"/>
      <c r="AN238" s="18">
        <f t="shared" si="245"/>
        <v>-143943.62461538462</v>
      </c>
      <c r="AO238" s="18">
        <f t="shared" si="246"/>
        <v>-145200.58461538461</v>
      </c>
      <c r="AP238" s="16"/>
      <c r="AR238" s="18">
        <f>(1-(AR$7/$C$7))*0.25*($C238)</f>
        <v>-456.01461538461444</v>
      </c>
      <c r="AS238" s="18">
        <f>(1-(AS$7/$C$7))*0.25*($C238)</f>
        <v>-816.02615384615342</v>
      </c>
      <c r="AT238" s="18">
        <f>(1-(AT$7/$D$7))*0.25*($D238)</f>
        <v>-270.45769230769071</v>
      </c>
      <c r="AU238" s="18">
        <f>(1-(AU$7/$D$7))*0.25*($D238)</f>
        <v>-483.97692307692279</v>
      </c>
      <c r="AV238" s="18">
        <f t="shared" si="229"/>
        <v>-6741.6769230769214</v>
      </c>
      <c r="AW238" s="18">
        <f t="shared" si="230"/>
        <v>-7501.5769230769238</v>
      </c>
      <c r="AX238" s="17"/>
      <c r="AY238" s="17"/>
      <c r="AZ238" s="18">
        <f t="shared" si="231"/>
        <v>-134449</v>
      </c>
      <c r="BA238" s="18">
        <f t="shared" si="232"/>
        <v>-134449</v>
      </c>
      <c r="BB238" s="17"/>
      <c r="BC238" s="17"/>
      <c r="BD238" s="18">
        <f t="shared" si="247"/>
        <v>-141917.14923076922</v>
      </c>
      <c r="BE238" s="18">
        <f t="shared" si="248"/>
        <v>-143250.57999999999</v>
      </c>
      <c r="BF238" s="16"/>
      <c r="BH238" s="18">
        <f>(1-(BH$7/$C$7))*0.25*($C238)</f>
        <v>-1728.0553846153857</v>
      </c>
      <c r="BI238" s="18">
        <f>(1-(BI$7/$C$7))*0.25*($C238)</f>
        <v>-2040.0653846153825</v>
      </c>
      <c r="BJ238" s="18">
        <f>(1-(BJ$7/$D$7))*0.25*($D238)</f>
        <v>-1024.8923076923074</v>
      </c>
      <c r="BK238" s="18">
        <f>(1-(BK$7/$D$7))*0.25*($D238)</f>
        <v>-1209.9423076923074</v>
      </c>
      <c r="BL238" s="18">
        <f>(1-(BL$7/$E$7))*0.25*($E238)</f>
        <v>-6741.6769230769214</v>
      </c>
      <c r="BM238" s="18">
        <f>(1-(BM$7/$E$7))*0.25*($E238)</f>
        <v>-7501.5769230769238</v>
      </c>
      <c r="BN238" s="17"/>
      <c r="BO238" s="17"/>
      <c r="BP238" s="18">
        <f>SUM(BP213:BP237)</f>
        <v>-134449</v>
      </c>
      <c r="BQ238" s="18">
        <v>-134449</v>
      </c>
      <c r="BR238" s="17"/>
      <c r="BS238" s="17"/>
      <c r="BT238" s="18">
        <f t="shared" si="249"/>
        <v>-143943.62461538462</v>
      </c>
      <c r="BU238" s="18">
        <f t="shared" si="250"/>
        <v>-145200.58461538461</v>
      </c>
      <c r="BV238" s="16"/>
      <c r="BX238" s="22">
        <f>(1-(BX$7/$C$7))*0.25*($C238)-CB238</f>
        <v>166199.33100000001</v>
      </c>
      <c r="BY238" s="22">
        <f>(1-(BY$7/$C$7))*0.25*($C238)-CC238</f>
        <v>165731.31599999999</v>
      </c>
      <c r="BZ238" s="22">
        <f>(1-(BZ$7/$D$7))*0.25*($D238)</f>
        <v>2536.4305288461555</v>
      </c>
      <c r="CA238" s="22">
        <f>(1-(CA$7/$D$7))*0.25*($D238)</f>
        <v>2256.1865384615385</v>
      </c>
      <c r="CB238" s="22">
        <f>$E238</f>
        <v>-162112</v>
      </c>
      <c r="CC238" s="22">
        <f>CB238</f>
        <v>-162112</v>
      </c>
      <c r="CD238" s="13"/>
      <c r="CE238" s="13"/>
      <c r="CF238" s="18">
        <f>SUM(CF213:CF237)</f>
        <v>-134449</v>
      </c>
      <c r="CG238" s="18">
        <f>SUM(CG213:CG237)</f>
        <v>-134449</v>
      </c>
      <c r="CH238" s="13"/>
      <c r="CI238" s="13"/>
      <c r="CJ238" s="18">
        <f t="shared" si="251"/>
        <v>-127825.23847115383</v>
      </c>
      <c r="CK238" s="18">
        <f t="shared" si="252"/>
        <v>-128573.49746153847</v>
      </c>
      <c r="CL238" s="13"/>
      <c r="CN238" s="22">
        <f>(1-(CN$7/$C$7))*0.25*($C238)-CR238</f>
        <v>164545.67799999999</v>
      </c>
      <c r="CO238" s="22">
        <f>(1-(CO$7/$C$7))*0.25*($C238)-CS238</f>
        <v>164140.065</v>
      </c>
      <c r="CP238" s="22">
        <f>(1-(CP$7/$D$7))*0.25*($D238)</f>
        <v>1546.2350961538457</v>
      </c>
      <c r="CQ238" s="22">
        <f>(1-(CQ$7/$D$7))*0.25*($D238)</f>
        <v>1303.3569711538466</v>
      </c>
      <c r="CR238" s="22">
        <f>$E238</f>
        <v>-162112</v>
      </c>
      <c r="CS238" s="22">
        <f>CR238</f>
        <v>-162112</v>
      </c>
      <c r="CT238" s="13"/>
      <c r="CU238" s="13"/>
      <c r="CV238" s="18">
        <f>SUM(CV213:CV237)</f>
        <v>-134449</v>
      </c>
      <c r="CW238" s="18">
        <f>SUM(CW213:CW237)</f>
        <v>-134449</v>
      </c>
      <c r="CX238" s="13"/>
      <c r="CY238" s="13"/>
      <c r="CZ238" s="18">
        <f>SUM(CN238,CP238,CR238,CV238)</f>
        <v>-130469.08690384618</v>
      </c>
      <c r="DA238" s="18">
        <f>SUM(CO238,CQ238,CS238,CW238)</f>
        <v>-131117.57802884615</v>
      </c>
      <c r="DB238" s="13"/>
      <c r="DD238" s="22">
        <f>(1-(DD$7/$C$7))*0.25*($C238)-DH238</f>
        <v>166199.33100000001</v>
      </c>
      <c r="DE238" s="22">
        <f>(1-(DE$7/$C$7))*0.25*($C238)-DI238</f>
        <v>165731.31599999999</v>
      </c>
      <c r="DF238" s="22">
        <f>(1-(DF$7/$D$7))*0.25*($D238)</f>
        <v>2536.4305288461555</v>
      </c>
      <c r="DG238" s="22">
        <f>(1-(DG$7/$D$7))*0.25*($D238)</f>
        <v>2256.1865384615385</v>
      </c>
      <c r="DH238" s="22">
        <f>$E238</f>
        <v>-162112</v>
      </c>
      <c r="DI238" s="22">
        <f>DH238</f>
        <v>-162112</v>
      </c>
      <c r="DJ238" s="355"/>
      <c r="DK238" s="355"/>
      <c r="DL238" s="18">
        <f>SUM(DL213:DL237)</f>
        <v>-134449</v>
      </c>
      <c r="DM238" s="18">
        <f>SUM(DM213:DM237)</f>
        <v>-134449</v>
      </c>
      <c r="DN238" s="13"/>
      <c r="DO238" s="13"/>
      <c r="DP238" s="16">
        <f t="shared" si="253"/>
        <v>-127825.23847115383</v>
      </c>
      <c r="DQ238" s="16">
        <f t="shared" si="254"/>
        <v>-128573.49746153847</v>
      </c>
      <c r="DR238" s="13"/>
      <c r="DT238" s="22">
        <f>(1-(DT$7/$C$7))*0.25*($C238)-DX238</f>
        <v>164545.67799999999</v>
      </c>
      <c r="DU238" s="22">
        <f>(1-(DU$7/$C$7))*0.25*($C238)-DY238</f>
        <v>164140.065</v>
      </c>
      <c r="DV238" s="22">
        <f>(1-(DV$7/$D$7))*0.25*($D238)</f>
        <v>1546.2350961538457</v>
      </c>
      <c r="DW238" s="22">
        <f>(1-(DW$7/$D$7))*0.25*($D238)</f>
        <v>1303.3569711538466</v>
      </c>
      <c r="DX238" s="22">
        <f>$E238</f>
        <v>-162112</v>
      </c>
      <c r="DY238" s="22">
        <f>DX238</f>
        <v>-162112</v>
      </c>
      <c r="DZ238" s="355"/>
      <c r="EA238" s="355"/>
      <c r="EB238" s="18">
        <f>SUM(EB213:EB237)</f>
        <v>-134449</v>
      </c>
      <c r="EC238" s="18">
        <f>SUM(EC213:EC237)</f>
        <v>-134449</v>
      </c>
      <c r="ED238" s="13"/>
      <c r="EE238" s="13"/>
      <c r="EF238" s="16">
        <f t="shared" si="243"/>
        <v>-130469.08690384618</v>
      </c>
      <c r="EG238" s="16">
        <f t="shared" si="244"/>
        <v>-131117.57802884615</v>
      </c>
      <c r="EH238" s="13"/>
    </row>
    <row r="239" spans="1:138" s="31" customFormat="1" ht="14" hidden="1" customHeight="1" outlineLevel="1" x14ac:dyDescent="0.15">
      <c r="A239" s="31" t="s">
        <v>329</v>
      </c>
      <c r="B239" s="31" t="s">
        <v>75</v>
      </c>
      <c r="C239" s="32"/>
      <c r="D239" s="32"/>
      <c r="E239" s="32">
        <v>-16208</v>
      </c>
      <c r="F239" s="17"/>
      <c r="G239" s="32"/>
      <c r="H239" s="17"/>
      <c r="I239" s="18">
        <f t="shared" si="255"/>
        <v>-16208</v>
      </c>
      <c r="J239" s="16"/>
      <c r="K239" s="31" t="s">
        <v>75</v>
      </c>
      <c r="L239" s="32"/>
      <c r="M239" s="32"/>
      <c r="N239" s="32"/>
      <c r="O239" s="32"/>
      <c r="P239" s="32">
        <v>-16208</v>
      </c>
      <c r="Q239" s="32"/>
      <c r="R239" s="17"/>
      <c r="S239" s="17"/>
      <c r="T239" s="32"/>
      <c r="U239" s="32"/>
      <c r="V239" s="17"/>
      <c r="W239" s="17"/>
      <c r="X239" s="32"/>
      <c r="Y239" s="32"/>
      <c r="Z239" s="16"/>
      <c r="AA239" s="31" t="s">
        <v>75</v>
      </c>
      <c r="AB239" s="32"/>
      <c r="AC239" s="32"/>
      <c r="AD239" s="32"/>
      <c r="AE239" s="32"/>
      <c r="AF239" s="32">
        <v>-16208</v>
      </c>
      <c r="AG239" s="32"/>
      <c r="AH239" s="17"/>
      <c r="AI239" s="17"/>
      <c r="AJ239" s="32"/>
      <c r="AK239" s="32"/>
      <c r="AL239" s="17"/>
      <c r="AM239" s="17"/>
      <c r="AN239" s="18">
        <f t="shared" si="245"/>
        <v>-16208</v>
      </c>
      <c r="AO239" s="18">
        <f t="shared" si="246"/>
        <v>0</v>
      </c>
      <c r="AP239" s="16"/>
      <c r="AS239" s="32">
        <f t="shared" ref="AS239:AS262" si="256">AC239</f>
        <v>0</v>
      </c>
      <c r="AT239" s="32">
        <f t="shared" ref="AT239:AT257" si="257">AD239</f>
        <v>0</v>
      </c>
      <c r="AU239" s="32">
        <f t="shared" ref="AU239:AU262" si="258">AE239</f>
        <v>0</v>
      </c>
      <c r="AV239" s="32">
        <f t="shared" si="229"/>
        <v>-16208</v>
      </c>
      <c r="AW239" s="32">
        <f t="shared" si="230"/>
        <v>0</v>
      </c>
      <c r="AX239" s="17"/>
      <c r="AY239" s="17"/>
      <c r="AZ239" s="32">
        <f t="shared" si="231"/>
        <v>0</v>
      </c>
      <c r="BA239" s="32">
        <f t="shared" si="232"/>
        <v>0</v>
      </c>
      <c r="BB239" s="17"/>
      <c r="BC239" s="17"/>
      <c r="BD239" s="18">
        <f t="shared" si="247"/>
        <v>-16208</v>
      </c>
      <c r="BE239" s="18">
        <f t="shared" si="248"/>
        <v>0</v>
      </c>
      <c r="BF239" s="16"/>
      <c r="BG239" s="31" t="s">
        <v>75</v>
      </c>
      <c r="BH239" s="32"/>
      <c r="BI239" s="32"/>
      <c r="BJ239" s="32"/>
      <c r="BK239" s="32"/>
      <c r="BL239" s="32">
        <v>-16208</v>
      </c>
      <c r="BM239" s="32"/>
      <c r="BN239" s="17"/>
      <c r="BO239" s="17"/>
      <c r="BP239" s="32"/>
      <c r="BQ239" s="32"/>
      <c r="BR239" s="17"/>
      <c r="BS239" s="17"/>
      <c r="BT239" s="18">
        <f t="shared" si="249"/>
        <v>-16208</v>
      </c>
      <c r="BU239" s="18">
        <f t="shared" si="250"/>
        <v>0</v>
      </c>
      <c r="BV239" s="16"/>
      <c r="BW239" s="31" t="s">
        <v>75</v>
      </c>
      <c r="BX239" s="21"/>
      <c r="BY239" s="22"/>
      <c r="BZ239" s="21"/>
      <c r="CA239" s="22"/>
      <c r="CB239" s="32">
        <f t="shared" si="241"/>
        <v>-16208</v>
      </c>
      <c r="CC239" s="32">
        <f t="shared" si="242"/>
        <v>0</v>
      </c>
      <c r="CD239" s="13"/>
      <c r="CE239" s="13"/>
      <c r="CH239" s="13"/>
      <c r="CI239" s="13"/>
      <c r="CJ239" s="18">
        <f t="shared" si="251"/>
        <v>-16208</v>
      </c>
      <c r="CK239" s="18">
        <f t="shared" si="252"/>
        <v>0</v>
      </c>
      <c r="CL239" s="13"/>
      <c r="CM239" s="31" t="s">
        <v>75</v>
      </c>
      <c r="CN239" s="21"/>
      <c r="CO239" s="22"/>
      <c r="CP239" s="21"/>
      <c r="CQ239" s="22"/>
      <c r="CR239" s="32">
        <f>CB239</f>
        <v>-16208</v>
      </c>
      <c r="CS239" s="32">
        <f>CC239</f>
        <v>0</v>
      </c>
      <c r="CT239" s="13"/>
      <c r="CU239" s="13"/>
      <c r="CX239" s="13"/>
      <c r="CY239" s="13"/>
      <c r="DB239" s="13"/>
      <c r="DC239" s="31" t="s">
        <v>75</v>
      </c>
      <c r="DD239" s="21"/>
      <c r="DE239" s="22"/>
      <c r="DF239" s="21"/>
      <c r="DG239" s="22"/>
      <c r="DH239" s="32">
        <f>CR239</f>
        <v>-16208</v>
      </c>
      <c r="DI239" s="32">
        <f>CS239</f>
        <v>0</v>
      </c>
      <c r="DJ239" s="354"/>
      <c r="DK239" s="354"/>
      <c r="DN239" s="13"/>
      <c r="DO239" s="13"/>
      <c r="DP239" s="16">
        <f t="shared" si="253"/>
        <v>-16208</v>
      </c>
      <c r="DQ239" s="16">
        <f t="shared" si="254"/>
        <v>0</v>
      </c>
      <c r="DR239" s="13"/>
      <c r="DS239" s="31" t="s">
        <v>75</v>
      </c>
      <c r="DT239" s="21"/>
      <c r="DU239" s="22"/>
      <c r="DV239" s="21"/>
      <c r="DW239" s="22"/>
      <c r="DX239" s="32">
        <f>DH239</f>
        <v>-16208</v>
      </c>
      <c r="DY239" s="32">
        <f>DI239</f>
        <v>0</v>
      </c>
      <c r="DZ239" s="354"/>
      <c r="EA239" s="354"/>
      <c r="ED239" s="13"/>
      <c r="EE239" s="13"/>
      <c r="EF239" s="16">
        <f t="shared" si="243"/>
        <v>-16208</v>
      </c>
      <c r="EG239" s="16">
        <f t="shared" si="244"/>
        <v>0</v>
      </c>
      <c r="EH239" s="13"/>
    </row>
    <row r="240" spans="1:138" s="31" customFormat="1" ht="14" hidden="1" customHeight="1" outlineLevel="1" x14ac:dyDescent="0.15">
      <c r="B240" s="31" t="s">
        <v>61</v>
      </c>
      <c r="C240" s="32"/>
      <c r="D240" s="32">
        <v>-10142</v>
      </c>
      <c r="E240" s="32"/>
      <c r="F240" s="17"/>
      <c r="G240" s="32"/>
      <c r="H240" s="17"/>
      <c r="I240" s="18">
        <f t="shared" si="255"/>
        <v>-10142</v>
      </c>
      <c r="J240" s="16"/>
      <c r="K240" s="31" t="s">
        <v>61</v>
      </c>
      <c r="L240" s="32"/>
      <c r="M240" s="32"/>
      <c r="N240" s="32">
        <v>-10142</v>
      </c>
      <c r="O240" s="32"/>
      <c r="P240" s="32"/>
      <c r="Q240" s="32"/>
      <c r="R240" s="17"/>
      <c r="S240" s="17"/>
      <c r="V240" s="17"/>
      <c r="W240" s="17"/>
      <c r="Z240" s="16"/>
      <c r="AA240" s="31" t="s">
        <v>61</v>
      </c>
      <c r="AB240" s="32"/>
      <c r="AC240" s="32"/>
      <c r="AD240" s="32">
        <v>-10142</v>
      </c>
      <c r="AE240" s="32"/>
      <c r="AF240" s="32"/>
      <c r="AG240" s="32"/>
      <c r="AH240" s="17"/>
      <c r="AI240" s="17"/>
      <c r="AJ240" s="32"/>
      <c r="AK240" s="32"/>
      <c r="AL240" s="17"/>
      <c r="AM240" s="17"/>
      <c r="AN240" s="18">
        <f t="shared" si="245"/>
        <v>-10142</v>
      </c>
      <c r="AO240" s="18">
        <f t="shared" si="246"/>
        <v>0</v>
      </c>
      <c r="AP240" s="16"/>
      <c r="AS240" s="32">
        <f t="shared" si="256"/>
        <v>0</v>
      </c>
      <c r="AT240" s="32">
        <v>-10142</v>
      </c>
      <c r="AU240" s="32">
        <f t="shared" si="258"/>
        <v>0</v>
      </c>
      <c r="AV240" s="32">
        <f t="shared" si="229"/>
        <v>0</v>
      </c>
      <c r="AW240" s="32">
        <f t="shared" si="230"/>
        <v>0</v>
      </c>
      <c r="AX240" s="17"/>
      <c r="AY240" s="17"/>
      <c r="AZ240" s="32">
        <f t="shared" si="231"/>
        <v>0</v>
      </c>
      <c r="BA240" s="32">
        <f t="shared" si="232"/>
        <v>0</v>
      </c>
      <c r="BB240" s="17"/>
      <c r="BC240" s="17"/>
      <c r="BD240" s="18">
        <f t="shared" si="247"/>
        <v>-10142</v>
      </c>
      <c r="BE240" s="18">
        <f t="shared" si="248"/>
        <v>0</v>
      </c>
      <c r="BF240" s="16"/>
      <c r="BG240" s="31" t="s">
        <v>61</v>
      </c>
      <c r="BH240" s="32"/>
      <c r="BI240" s="32"/>
      <c r="BJ240" s="32">
        <v>-10142</v>
      </c>
      <c r="BK240" s="32"/>
      <c r="BL240" s="32"/>
      <c r="BM240" s="32"/>
      <c r="BN240" s="17"/>
      <c r="BO240" s="17"/>
      <c r="BP240" s="32"/>
      <c r="BQ240" s="32"/>
      <c r="BR240" s="17"/>
      <c r="BS240" s="17"/>
      <c r="BT240" s="18">
        <f t="shared" si="249"/>
        <v>-10142</v>
      </c>
      <c r="BU240" s="18">
        <f t="shared" si="250"/>
        <v>0</v>
      </c>
      <c r="BV240" s="16"/>
      <c r="BW240" s="31" t="s">
        <v>61</v>
      </c>
      <c r="BX240" s="21"/>
      <c r="BY240" s="22"/>
      <c r="BZ240" s="22">
        <v>-10142</v>
      </c>
      <c r="CA240" s="22"/>
      <c r="CB240" s="32">
        <f t="shared" si="241"/>
        <v>0</v>
      </c>
      <c r="CC240" s="32">
        <f t="shared" si="242"/>
        <v>0</v>
      </c>
      <c r="CD240" s="13"/>
      <c r="CE240" s="13"/>
      <c r="CH240" s="13"/>
      <c r="CI240" s="13"/>
      <c r="CJ240" s="18">
        <f t="shared" si="251"/>
        <v>-10142</v>
      </c>
      <c r="CK240" s="18">
        <f t="shared" si="252"/>
        <v>0</v>
      </c>
      <c r="CL240" s="13"/>
      <c r="CM240" s="31" t="s">
        <v>61</v>
      </c>
      <c r="CN240" s="21"/>
      <c r="CO240" s="22"/>
      <c r="CP240" s="22">
        <v>-10142</v>
      </c>
      <c r="CQ240" s="22"/>
      <c r="CR240" s="32">
        <f>CB240</f>
        <v>0</v>
      </c>
      <c r="CS240" s="32">
        <f>CC240</f>
        <v>0</v>
      </c>
      <c r="CT240" s="13"/>
      <c r="CU240" s="13"/>
      <c r="CX240" s="13"/>
      <c r="CY240" s="13"/>
      <c r="DB240" s="13"/>
      <c r="DC240" s="31" t="s">
        <v>61</v>
      </c>
      <c r="DD240" s="21"/>
      <c r="DE240" s="22"/>
      <c r="DF240" s="22">
        <v>-10142</v>
      </c>
      <c r="DG240" s="22"/>
      <c r="DH240" s="32">
        <f>CR240</f>
        <v>0</v>
      </c>
      <c r="DI240" s="32">
        <f>CS240</f>
        <v>0</v>
      </c>
      <c r="DJ240" s="354"/>
      <c r="DK240" s="354"/>
      <c r="DN240" s="13"/>
      <c r="DO240" s="13"/>
      <c r="DP240" s="16">
        <f t="shared" si="253"/>
        <v>-10142</v>
      </c>
      <c r="DQ240" s="16">
        <f t="shared" si="254"/>
        <v>0</v>
      </c>
      <c r="DR240" s="13"/>
      <c r="DS240" s="31" t="s">
        <v>61</v>
      </c>
      <c r="DT240" s="21"/>
      <c r="DU240" s="22"/>
      <c r="DV240" s="22">
        <v>-10142</v>
      </c>
      <c r="DW240" s="22"/>
      <c r="DX240" s="32">
        <f>DH240</f>
        <v>0</v>
      </c>
      <c r="DY240" s="32">
        <f>DI240</f>
        <v>0</v>
      </c>
      <c r="DZ240" s="354"/>
      <c r="EA240" s="354"/>
      <c r="ED240" s="13"/>
      <c r="EE240" s="13"/>
      <c r="EF240" s="16">
        <f t="shared" si="243"/>
        <v>-10142</v>
      </c>
      <c r="EG240" s="16">
        <f t="shared" si="244"/>
        <v>0</v>
      </c>
      <c r="EH240" s="13"/>
    </row>
    <row r="241" spans="2:138" s="31" customFormat="1" ht="14" hidden="1" customHeight="1" outlineLevel="1" x14ac:dyDescent="0.15">
      <c r="B241" s="31" t="s">
        <v>101</v>
      </c>
      <c r="C241" s="32"/>
      <c r="D241" s="32"/>
      <c r="E241" s="32"/>
      <c r="F241" s="17"/>
      <c r="G241" s="32">
        <v>-640</v>
      </c>
      <c r="H241" s="17"/>
      <c r="I241" s="18">
        <f t="shared" si="255"/>
        <v>-640</v>
      </c>
      <c r="J241" s="16"/>
      <c r="K241" s="31" t="s">
        <v>101</v>
      </c>
      <c r="L241" s="32"/>
      <c r="M241" s="32"/>
      <c r="N241" s="32"/>
      <c r="O241" s="32"/>
      <c r="P241" s="32"/>
      <c r="Q241" s="32"/>
      <c r="R241" s="17"/>
      <c r="S241" s="17"/>
      <c r="T241" s="32">
        <v>-640</v>
      </c>
      <c r="U241" s="32">
        <v>-640</v>
      </c>
      <c r="V241" s="17"/>
      <c r="W241" s="17"/>
      <c r="X241" s="32"/>
      <c r="Y241" s="32"/>
      <c r="Z241" s="16"/>
      <c r="AA241" s="31" t="s">
        <v>101</v>
      </c>
      <c r="AB241" s="32"/>
      <c r="AC241" s="32"/>
      <c r="AD241" s="32"/>
      <c r="AE241" s="32"/>
      <c r="AF241" s="32"/>
      <c r="AG241" s="32"/>
      <c r="AH241" s="17"/>
      <c r="AI241" s="17"/>
      <c r="AJ241" s="32">
        <v>-640</v>
      </c>
      <c r="AK241" s="32">
        <v>-640</v>
      </c>
      <c r="AL241" s="17"/>
      <c r="AM241" s="17"/>
      <c r="AN241" s="18">
        <f t="shared" si="245"/>
        <v>-640</v>
      </c>
      <c r="AO241" s="18">
        <f t="shared" si="246"/>
        <v>-640</v>
      </c>
      <c r="AP241" s="16"/>
      <c r="AS241" s="32">
        <f t="shared" si="256"/>
        <v>0</v>
      </c>
      <c r="AT241" s="32">
        <f t="shared" si="257"/>
        <v>0</v>
      </c>
      <c r="AU241" s="32">
        <f t="shared" si="258"/>
        <v>0</v>
      </c>
      <c r="AV241" s="32">
        <f t="shared" si="229"/>
        <v>0</v>
      </c>
      <c r="AW241" s="32">
        <f t="shared" si="230"/>
        <v>0</v>
      </c>
      <c r="AX241" s="17"/>
      <c r="AY241" s="17"/>
      <c r="AZ241" s="32">
        <f t="shared" si="231"/>
        <v>-640</v>
      </c>
      <c r="BA241" s="32">
        <f t="shared" si="232"/>
        <v>-640</v>
      </c>
      <c r="BB241" s="17"/>
      <c r="BC241" s="17"/>
      <c r="BD241" s="18">
        <f t="shared" si="247"/>
        <v>-640</v>
      </c>
      <c r="BE241" s="18">
        <f t="shared" si="248"/>
        <v>-640</v>
      </c>
      <c r="BF241" s="16"/>
      <c r="BG241" s="31" t="s">
        <v>101</v>
      </c>
      <c r="BH241" s="32"/>
      <c r="BI241" s="32"/>
      <c r="BJ241" s="32"/>
      <c r="BK241" s="32"/>
      <c r="BL241" s="32"/>
      <c r="BM241" s="32"/>
      <c r="BN241" s="17"/>
      <c r="BO241" s="17"/>
      <c r="BP241" s="32">
        <v>-640</v>
      </c>
      <c r="BQ241" s="32">
        <v>-640</v>
      </c>
      <c r="BR241" s="17"/>
      <c r="BS241" s="17"/>
      <c r="BT241" s="18">
        <f t="shared" si="249"/>
        <v>-640</v>
      </c>
      <c r="BU241" s="18">
        <f t="shared" si="250"/>
        <v>-640</v>
      </c>
      <c r="BV241" s="16"/>
      <c r="BW241" s="31" t="s">
        <v>101</v>
      </c>
      <c r="BX241" s="21"/>
      <c r="BY241" s="22"/>
      <c r="BZ241" s="21"/>
      <c r="CA241" s="22"/>
      <c r="CB241" s="32">
        <f t="shared" si="241"/>
        <v>0</v>
      </c>
      <c r="CC241" s="32">
        <f t="shared" si="242"/>
        <v>0</v>
      </c>
      <c r="CD241" s="13"/>
      <c r="CE241" s="13"/>
      <c r="CF241" s="32">
        <v>-640</v>
      </c>
      <c r="CG241" s="32">
        <v>-640</v>
      </c>
      <c r="CH241" s="13"/>
      <c r="CI241" s="13"/>
      <c r="CJ241" s="18">
        <f t="shared" si="251"/>
        <v>-640</v>
      </c>
      <c r="CK241" s="18">
        <f t="shared" si="252"/>
        <v>-640</v>
      </c>
      <c r="CL241" s="13"/>
      <c r="CM241" s="31" t="s">
        <v>101</v>
      </c>
      <c r="CN241" s="21"/>
      <c r="CO241" s="22"/>
      <c r="CP241" s="21"/>
      <c r="CQ241" s="22"/>
      <c r="CR241" s="32">
        <f>CB241</f>
        <v>0</v>
      </c>
      <c r="CS241" s="32">
        <f>CC241</f>
        <v>0</v>
      </c>
      <c r="CT241" s="13"/>
      <c r="CU241" s="13"/>
      <c r="CV241" s="32">
        <v>-640</v>
      </c>
      <c r="CW241" s="32">
        <v>-640</v>
      </c>
      <c r="CX241" s="13"/>
      <c r="CY241" s="13"/>
      <c r="DB241" s="13"/>
      <c r="DC241" s="31" t="s">
        <v>101</v>
      </c>
      <c r="DD241" s="21"/>
      <c r="DE241" s="22"/>
      <c r="DF241" s="21"/>
      <c r="DG241" s="22"/>
      <c r="DH241" s="32">
        <f>CR241</f>
        <v>0</v>
      </c>
      <c r="DI241" s="32">
        <f>CS241</f>
        <v>0</v>
      </c>
      <c r="DJ241" s="354"/>
      <c r="DK241" s="354"/>
      <c r="DL241" s="32">
        <v>-640</v>
      </c>
      <c r="DM241" s="32">
        <v>-640</v>
      </c>
      <c r="DN241" s="13"/>
      <c r="DO241" s="13"/>
      <c r="DP241" s="16">
        <f t="shared" si="253"/>
        <v>-640</v>
      </c>
      <c r="DQ241" s="16">
        <f t="shared" si="254"/>
        <v>-640</v>
      </c>
      <c r="DR241" s="13"/>
      <c r="DS241" s="31" t="s">
        <v>101</v>
      </c>
      <c r="DT241" s="21"/>
      <c r="DU241" s="22"/>
      <c r="DV241" s="21"/>
      <c r="DW241" s="22"/>
      <c r="DX241" s="32">
        <f>DH241</f>
        <v>0</v>
      </c>
      <c r="DY241" s="32">
        <f>DI241</f>
        <v>0</v>
      </c>
      <c r="DZ241" s="354"/>
      <c r="EA241" s="354"/>
      <c r="EB241" s="32">
        <v>-640</v>
      </c>
      <c r="EC241" s="32">
        <v>-640</v>
      </c>
      <c r="ED241" s="13"/>
      <c r="EE241" s="13"/>
      <c r="EF241" s="16">
        <f t="shared" si="243"/>
        <v>-640</v>
      </c>
      <c r="EG241" s="16">
        <f t="shared" si="244"/>
        <v>-640</v>
      </c>
      <c r="EH241" s="13"/>
    </row>
    <row r="242" spans="2:138" s="31" customFormat="1" ht="14" hidden="1" customHeight="1" outlineLevel="1" x14ac:dyDescent="0.15">
      <c r="B242" s="31" t="s">
        <v>232</v>
      </c>
      <c r="C242" s="32"/>
      <c r="D242" s="32"/>
      <c r="E242" s="32"/>
      <c r="F242" s="17"/>
      <c r="G242" s="32"/>
      <c r="H242" s="17"/>
      <c r="I242" s="18">
        <f t="shared" si="255"/>
        <v>0</v>
      </c>
      <c r="J242" s="16"/>
      <c r="K242" s="31" t="s">
        <v>232</v>
      </c>
      <c r="L242" s="32"/>
      <c r="M242" s="32"/>
      <c r="N242" s="32"/>
      <c r="O242" s="32"/>
      <c r="P242" s="32"/>
      <c r="Q242" s="32"/>
      <c r="R242" s="17"/>
      <c r="S242" s="17"/>
      <c r="T242" s="32"/>
      <c r="U242" s="32"/>
      <c r="V242" s="17"/>
      <c r="W242" s="17"/>
      <c r="X242" s="32"/>
      <c r="Y242" s="32"/>
      <c r="Z242" s="16"/>
      <c r="AA242" s="31" t="s">
        <v>232</v>
      </c>
      <c r="AB242" s="32"/>
      <c r="AC242" s="32"/>
      <c r="AD242" s="32"/>
      <c r="AE242" s="32"/>
      <c r="AF242" s="32"/>
      <c r="AG242" s="32"/>
      <c r="AH242" s="17"/>
      <c r="AI242" s="17"/>
      <c r="AJ242" s="32"/>
      <c r="AK242" s="32"/>
      <c r="AL242" s="17"/>
      <c r="AM242" s="17"/>
      <c r="AN242" s="18">
        <f t="shared" si="245"/>
        <v>0</v>
      </c>
      <c r="AO242" s="18">
        <f t="shared" si="246"/>
        <v>0</v>
      </c>
      <c r="AP242" s="16"/>
      <c r="AS242" s="32">
        <f t="shared" si="256"/>
        <v>0</v>
      </c>
      <c r="AT242" s="32">
        <f t="shared" si="257"/>
        <v>0</v>
      </c>
      <c r="AU242" s="32">
        <f t="shared" si="258"/>
        <v>0</v>
      </c>
      <c r="AV242" s="32">
        <f t="shared" si="229"/>
        <v>0</v>
      </c>
      <c r="AW242" s="32">
        <f t="shared" si="230"/>
        <v>0</v>
      </c>
      <c r="AX242" s="17"/>
      <c r="AY242" s="17"/>
      <c r="AZ242" s="32">
        <f t="shared" si="231"/>
        <v>0</v>
      </c>
      <c r="BA242" s="32">
        <f t="shared" si="232"/>
        <v>0</v>
      </c>
      <c r="BB242" s="17"/>
      <c r="BC242" s="17"/>
      <c r="BD242" s="18">
        <f t="shared" si="247"/>
        <v>0</v>
      </c>
      <c r="BE242" s="18">
        <f t="shared" si="248"/>
        <v>0</v>
      </c>
      <c r="BF242" s="16"/>
      <c r="BG242" s="31" t="s">
        <v>232</v>
      </c>
      <c r="BH242" s="32"/>
      <c r="BI242" s="32"/>
      <c r="BJ242" s="32"/>
      <c r="BK242" s="32"/>
      <c r="BL242" s="32"/>
      <c r="BM242" s="32"/>
      <c r="BN242" s="17"/>
      <c r="BO242" s="17"/>
      <c r="BP242" s="32"/>
      <c r="BQ242" s="32"/>
      <c r="BR242" s="17"/>
      <c r="BS242" s="17"/>
      <c r="BT242" s="18">
        <f t="shared" si="249"/>
        <v>0</v>
      </c>
      <c r="BU242" s="18">
        <f t="shared" si="250"/>
        <v>0</v>
      </c>
      <c r="BV242" s="16"/>
      <c r="BW242" s="31" t="s">
        <v>232</v>
      </c>
      <c r="BX242" s="21"/>
      <c r="BY242" s="22"/>
      <c r="BZ242" s="21"/>
      <c r="CA242" s="22"/>
      <c r="CB242" s="32">
        <f t="shared" si="241"/>
        <v>0</v>
      </c>
      <c r="CC242" s="32">
        <f t="shared" si="242"/>
        <v>0</v>
      </c>
      <c r="CD242" s="13"/>
      <c r="CE242" s="13"/>
      <c r="CH242" s="13"/>
      <c r="CI242" s="13"/>
      <c r="CJ242" s="18">
        <f t="shared" si="251"/>
        <v>0</v>
      </c>
      <c r="CK242" s="18">
        <f t="shared" si="252"/>
        <v>0</v>
      </c>
      <c r="CL242" s="13"/>
      <c r="CM242" s="31" t="s">
        <v>232</v>
      </c>
      <c r="CN242" s="21"/>
      <c r="CO242" s="22"/>
      <c r="CP242" s="21"/>
      <c r="CQ242" s="22"/>
      <c r="CR242" s="32">
        <f>CB242</f>
        <v>0</v>
      </c>
      <c r="CS242" s="32">
        <f>CC242</f>
        <v>0</v>
      </c>
      <c r="CT242" s="13"/>
      <c r="CU242" s="13"/>
      <c r="CX242" s="13"/>
      <c r="CY242" s="13"/>
      <c r="DB242" s="13"/>
      <c r="DC242" s="31" t="s">
        <v>232</v>
      </c>
      <c r="DD242" s="21"/>
      <c r="DE242" s="22"/>
      <c r="DF242" s="21"/>
      <c r="DG242" s="22"/>
      <c r="DH242" s="32">
        <f>CR242</f>
        <v>0</v>
      </c>
      <c r="DI242" s="32">
        <f>CS242</f>
        <v>0</v>
      </c>
      <c r="DJ242" s="354"/>
      <c r="DK242" s="354"/>
      <c r="DN242" s="13"/>
      <c r="DO242" s="13"/>
      <c r="DP242" s="16">
        <f t="shared" si="253"/>
        <v>0</v>
      </c>
      <c r="DQ242" s="16">
        <f t="shared" si="254"/>
        <v>0</v>
      </c>
      <c r="DR242" s="13"/>
      <c r="DS242" s="31" t="s">
        <v>232</v>
      </c>
      <c r="DT242" s="21"/>
      <c r="DU242" s="22"/>
      <c r="DV242" s="21"/>
      <c r="DW242" s="22"/>
      <c r="DX242" s="32">
        <f>DH242</f>
        <v>0</v>
      </c>
      <c r="DY242" s="32">
        <f>DI242</f>
        <v>0</v>
      </c>
      <c r="DZ242" s="354"/>
      <c r="EA242" s="354"/>
      <c r="ED242" s="13"/>
      <c r="EE242" s="13"/>
      <c r="EF242" s="16">
        <f t="shared" si="243"/>
        <v>0</v>
      </c>
      <c r="EG242" s="16">
        <f t="shared" si="244"/>
        <v>0</v>
      </c>
      <c r="EH242" s="13"/>
    </row>
    <row r="243" spans="2:138" s="31" customFormat="1" ht="14" hidden="1" customHeight="1" outlineLevel="1" x14ac:dyDescent="0.15">
      <c r="B243" s="31" t="s">
        <v>290</v>
      </c>
      <c r="C243" s="32"/>
      <c r="D243" s="32"/>
      <c r="E243" s="32"/>
      <c r="F243" s="17"/>
      <c r="G243" s="32">
        <v>-31</v>
      </c>
      <c r="H243" s="17"/>
      <c r="I243" s="18">
        <f t="shared" si="255"/>
        <v>-31</v>
      </c>
      <c r="J243" s="16"/>
      <c r="K243" s="31" t="s">
        <v>290</v>
      </c>
      <c r="L243" s="32"/>
      <c r="M243" s="32"/>
      <c r="N243" s="32"/>
      <c r="O243" s="32"/>
      <c r="P243" s="32"/>
      <c r="Q243" s="32"/>
      <c r="R243" s="17"/>
      <c r="S243" s="17"/>
      <c r="T243" s="32">
        <v>-31</v>
      </c>
      <c r="U243" s="32">
        <v>-31</v>
      </c>
      <c r="V243" s="17"/>
      <c r="W243" s="17"/>
      <c r="X243" s="32"/>
      <c r="Y243" s="32"/>
      <c r="Z243" s="16"/>
      <c r="AA243" s="31" t="s">
        <v>290</v>
      </c>
      <c r="AB243" s="32"/>
      <c r="AC243" s="32"/>
      <c r="AD243" s="32"/>
      <c r="AE243" s="32"/>
      <c r="AF243" s="32"/>
      <c r="AG243" s="32"/>
      <c r="AH243" s="17"/>
      <c r="AI243" s="17"/>
      <c r="AJ243" s="32">
        <v>-31</v>
      </c>
      <c r="AK243" s="32">
        <v>-31</v>
      </c>
      <c r="AL243" s="17"/>
      <c r="AM243" s="17"/>
      <c r="AN243" s="18">
        <f t="shared" si="245"/>
        <v>-31</v>
      </c>
      <c r="AO243" s="18">
        <f t="shared" si="246"/>
        <v>-31</v>
      </c>
      <c r="AP243" s="16"/>
      <c r="AS243" s="32">
        <f t="shared" si="256"/>
        <v>0</v>
      </c>
      <c r="AT243" s="32">
        <f t="shared" si="257"/>
        <v>0</v>
      </c>
      <c r="AU243" s="32">
        <f t="shared" si="258"/>
        <v>0</v>
      </c>
      <c r="AV243" s="32">
        <f t="shared" si="229"/>
        <v>0</v>
      </c>
      <c r="AW243" s="32">
        <f t="shared" si="230"/>
        <v>0</v>
      </c>
      <c r="AX243" s="17"/>
      <c r="AY243" s="17"/>
      <c r="AZ243" s="32">
        <f t="shared" si="231"/>
        <v>-31</v>
      </c>
      <c r="BA243" s="32">
        <f t="shared" si="232"/>
        <v>-31</v>
      </c>
      <c r="BB243" s="17"/>
      <c r="BC243" s="17"/>
      <c r="BD243" s="18">
        <f t="shared" si="247"/>
        <v>-31</v>
      </c>
      <c r="BE243" s="18">
        <f t="shared" si="248"/>
        <v>-31</v>
      </c>
      <c r="BF243" s="16"/>
      <c r="BG243" s="31" t="s">
        <v>290</v>
      </c>
      <c r="BH243" s="32"/>
      <c r="BI243" s="32"/>
      <c r="BJ243" s="32"/>
      <c r="BK243" s="32"/>
      <c r="BL243" s="32"/>
      <c r="BM243" s="32"/>
      <c r="BN243" s="17"/>
      <c r="BO243" s="17"/>
      <c r="BP243" s="32">
        <v>-31</v>
      </c>
      <c r="BQ243" s="32">
        <v>-31</v>
      </c>
      <c r="BR243" s="17"/>
      <c r="BS243" s="17"/>
      <c r="BT243" s="18">
        <f t="shared" si="249"/>
        <v>-31</v>
      </c>
      <c r="BU243" s="18">
        <f t="shared" si="250"/>
        <v>-31</v>
      </c>
      <c r="BV243" s="16"/>
      <c r="BW243" s="31" t="s">
        <v>290</v>
      </c>
      <c r="BX243" s="21"/>
      <c r="BY243" s="22"/>
      <c r="BZ243" s="21"/>
      <c r="CA243" s="22"/>
      <c r="CB243" s="32">
        <f t="shared" si="241"/>
        <v>0</v>
      </c>
      <c r="CC243" s="32">
        <f t="shared" si="242"/>
        <v>0</v>
      </c>
      <c r="CD243" s="13"/>
      <c r="CE243" s="13"/>
      <c r="CF243" s="32">
        <v>-31</v>
      </c>
      <c r="CG243" s="32">
        <v>-31</v>
      </c>
      <c r="CH243" s="13"/>
      <c r="CI243" s="13"/>
      <c r="CJ243" s="18">
        <f t="shared" si="251"/>
        <v>-31</v>
      </c>
      <c r="CK243" s="18">
        <f t="shared" si="252"/>
        <v>-31</v>
      </c>
      <c r="CL243" s="13"/>
      <c r="CM243" s="31" t="s">
        <v>290</v>
      </c>
      <c r="CN243" s="21"/>
      <c r="CO243" s="22"/>
      <c r="CP243" s="21"/>
      <c r="CQ243" s="22"/>
      <c r="CR243" s="32">
        <f>CB243</f>
        <v>0</v>
      </c>
      <c r="CS243" s="32">
        <f>CC243</f>
        <v>0</v>
      </c>
      <c r="CT243" s="13"/>
      <c r="CU243" s="13"/>
      <c r="CV243" s="32">
        <v>-31</v>
      </c>
      <c r="CW243" s="32">
        <v>-31</v>
      </c>
      <c r="CX243" s="13"/>
      <c r="CY243" s="13"/>
      <c r="DB243" s="13"/>
      <c r="DC243" s="31" t="s">
        <v>290</v>
      </c>
      <c r="DD243" s="21"/>
      <c r="DE243" s="22"/>
      <c r="DF243" s="21"/>
      <c r="DG243" s="22"/>
      <c r="DH243" s="32">
        <f>CR243</f>
        <v>0</v>
      </c>
      <c r="DI243" s="32">
        <f>CS243</f>
        <v>0</v>
      </c>
      <c r="DJ243" s="354"/>
      <c r="DK243" s="354"/>
      <c r="DL243" s="32">
        <v>-31</v>
      </c>
      <c r="DM243" s="32">
        <v>-31</v>
      </c>
      <c r="DN243" s="13"/>
      <c r="DO243" s="13"/>
      <c r="DP243" s="16">
        <f t="shared" si="253"/>
        <v>-31</v>
      </c>
      <c r="DQ243" s="16">
        <f t="shared" si="254"/>
        <v>-31</v>
      </c>
      <c r="DR243" s="13"/>
      <c r="DS243" s="31" t="s">
        <v>290</v>
      </c>
      <c r="DT243" s="21"/>
      <c r="DU243" s="22"/>
      <c r="DV243" s="21"/>
      <c r="DW243" s="22"/>
      <c r="DX243" s="32">
        <f>DH243</f>
        <v>0</v>
      </c>
      <c r="DY243" s="32">
        <f>DI243</f>
        <v>0</v>
      </c>
      <c r="DZ243" s="354"/>
      <c r="EA243" s="354"/>
      <c r="EB243" s="32">
        <v>-31</v>
      </c>
      <c r="EC243" s="32">
        <v>-31</v>
      </c>
      <c r="ED243" s="13"/>
      <c r="EE243" s="13"/>
      <c r="EF243" s="16">
        <f t="shared" si="243"/>
        <v>-31</v>
      </c>
      <c r="EG243" s="16">
        <f t="shared" si="244"/>
        <v>-31</v>
      </c>
      <c r="EH243" s="13"/>
    </row>
    <row r="244" spans="2:138" s="31" customFormat="1" ht="14" hidden="1" customHeight="1" outlineLevel="1" x14ac:dyDescent="0.15">
      <c r="B244" s="31" t="s">
        <v>236</v>
      </c>
      <c r="C244" s="32"/>
      <c r="D244" s="32"/>
      <c r="E244" s="32"/>
      <c r="F244" s="17"/>
      <c r="G244" s="32"/>
      <c r="H244" s="17"/>
      <c r="I244" s="18">
        <f t="shared" si="255"/>
        <v>0</v>
      </c>
      <c r="J244" s="16"/>
      <c r="K244" s="31" t="s">
        <v>236</v>
      </c>
      <c r="L244" s="32"/>
      <c r="M244" s="32"/>
      <c r="N244" s="32"/>
      <c r="O244" s="32"/>
      <c r="P244" s="32"/>
      <c r="Q244" s="32"/>
      <c r="R244" s="17"/>
      <c r="S244" s="17"/>
      <c r="T244" s="32"/>
      <c r="U244" s="32"/>
      <c r="V244" s="17"/>
      <c r="W244" s="17"/>
      <c r="X244" s="32"/>
      <c r="Y244" s="32"/>
      <c r="Z244" s="16"/>
      <c r="AA244" s="31" t="s">
        <v>236</v>
      </c>
      <c r="AB244" s="32"/>
      <c r="AC244" s="32"/>
      <c r="AD244" s="32"/>
      <c r="AE244" s="32"/>
      <c r="AF244" s="32"/>
      <c r="AG244" s="32"/>
      <c r="AH244" s="17"/>
      <c r="AI244" s="17"/>
      <c r="AJ244" s="32"/>
      <c r="AK244" s="32"/>
      <c r="AL244" s="17"/>
      <c r="AM244" s="17"/>
      <c r="AN244" s="18">
        <f t="shared" si="245"/>
        <v>0</v>
      </c>
      <c r="AO244" s="18">
        <f t="shared" si="246"/>
        <v>0</v>
      </c>
      <c r="AP244" s="16"/>
      <c r="AS244" s="32">
        <f t="shared" si="256"/>
        <v>0</v>
      </c>
      <c r="AT244" s="32">
        <f t="shared" si="257"/>
        <v>0</v>
      </c>
      <c r="AU244" s="32">
        <f t="shared" si="258"/>
        <v>0</v>
      </c>
      <c r="AV244" s="32">
        <f t="shared" si="229"/>
        <v>0</v>
      </c>
      <c r="AW244" s="32">
        <f t="shared" si="230"/>
        <v>0</v>
      </c>
      <c r="AX244" s="17"/>
      <c r="AY244" s="17"/>
      <c r="AZ244" s="32">
        <f t="shared" si="231"/>
        <v>0</v>
      </c>
      <c r="BA244" s="32">
        <f t="shared" si="232"/>
        <v>0</v>
      </c>
      <c r="BB244" s="17"/>
      <c r="BC244" s="17"/>
      <c r="BD244" s="18">
        <f t="shared" si="247"/>
        <v>0</v>
      </c>
      <c r="BE244" s="18">
        <f t="shared" si="248"/>
        <v>0</v>
      </c>
      <c r="BF244" s="16"/>
      <c r="BG244" s="31" t="s">
        <v>236</v>
      </c>
      <c r="BH244" s="32"/>
      <c r="BI244" s="32"/>
      <c r="BJ244" s="32"/>
      <c r="BK244" s="32"/>
      <c r="BL244" s="32"/>
      <c r="BM244" s="32"/>
      <c r="BN244" s="17"/>
      <c r="BO244" s="17"/>
      <c r="BP244" s="32"/>
      <c r="BQ244" s="32"/>
      <c r="BR244" s="17"/>
      <c r="BS244" s="17"/>
      <c r="BT244" s="18">
        <f t="shared" si="249"/>
        <v>0</v>
      </c>
      <c r="BU244" s="18">
        <f t="shared" si="250"/>
        <v>0</v>
      </c>
      <c r="BV244" s="16"/>
      <c r="BW244" s="31" t="s">
        <v>236</v>
      </c>
      <c r="BX244" s="21"/>
      <c r="BY244" s="22"/>
      <c r="BZ244" s="21"/>
      <c r="CA244" s="22"/>
      <c r="CB244" s="32">
        <f t="shared" si="241"/>
        <v>0</v>
      </c>
      <c r="CC244" s="32">
        <f t="shared" si="242"/>
        <v>0</v>
      </c>
      <c r="CD244" s="13"/>
      <c r="CE244" s="13"/>
      <c r="CH244" s="13"/>
      <c r="CI244" s="13"/>
      <c r="CJ244" s="18">
        <f t="shared" si="251"/>
        <v>0</v>
      </c>
      <c r="CK244" s="18">
        <f t="shared" si="252"/>
        <v>0</v>
      </c>
      <c r="CL244" s="13"/>
      <c r="CM244" s="31" t="s">
        <v>236</v>
      </c>
      <c r="CN244" s="21"/>
      <c r="CO244" s="22"/>
      <c r="CP244" s="21"/>
      <c r="CQ244" s="22"/>
      <c r="CR244" s="32">
        <f>CB244</f>
        <v>0</v>
      </c>
      <c r="CS244" s="32">
        <f>CC244</f>
        <v>0</v>
      </c>
      <c r="CT244" s="13"/>
      <c r="CU244" s="13"/>
      <c r="CX244" s="13"/>
      <c r="CY244" s="13"/>
      <c r="DB244" s="13"/>
      <c r="DC244" s="31" t="s">
        <v>236</v>
      </c>
      <c r="DD244" s="21"/>
      <c r="DE244" s="22"/>
      <c r="DF244" s="21"/>
      <c r="DG244" s="22"/>
      <c r="DH244" s="32">
        <f>CR244</f>
        <v>0</v>
      </c>
      <c r="DI244" s="32">
        <f>CS244</f>
        <v>0</v>
      </c>
      <c r="DJ244" s="354"/>
      <c r="DK244" s="354"/>
      <c r="DN244" s="13"/>
      <c r="DO244" s="13"/>
      <c r="DP244" s="16">
        <f t="shared" si="253"/>
        <v>0</v>
      </c>
      <c r="DQ244" s="16">
        <f t="shared" si="254"/>
        <v>0</v>
      </c>
      <c r="DR244" s="13"/>
      <c r="DS244" s="31" t="s">
        <v>236</v>
      </c>
      <c r="DT244" s="21"/>
      <c r="DU244" s="22"/>
      <c r="DV244" s="21"/>
      <c r="DW244" s="22"/>
      <c r="DX244" s="32">
        <f>DH244</f>
        <v>0</v>
      </c>
      <c r="DY244" s="32">
        <f>DI244</f>
        <v>0</v>
      </c>
      <c r="DZ244" s="354"/>
      <c r="EA244" s="354"/>
      <c r="ED244" s="13"/>
      <c r="EE244" s="13"/>
      <c r="EF244" s="16">
        <f t="shared" si="243"/>
        <v>0</v>
      </c>
      <c r="EG244" s="16">
        <f t="shared" si="244"/>
        <v>0</v>
      </c>
      <c r="EH244" s="13"/>
    </row>
    <row r="245" spans="2:138" s="31" customFormat="1" ht="14" hidden="1" customHeight="1" outlineLevel="1" x14ac:dyDescent="0.15">
      <c r="B245" s="31" t="s">
        <v>107</v>
      </c>
      <c r="C245" s="32"/>
      <c r="D245" s="32"/>
      <c r="E245" s="32"/>
      <c r="F245" s="17"/>
      <c r="G245" s="32">
        <v>-40</v>
      </c>
      <c r="H245" s="17"/>
      <c r="I245" s="18">
        <f t="shared" si="255"/>
        <v>-40</v>
      </c>
      <c r="J245" s="16"/>
      <c r="K245" s="31" t="s">
        <v>107</v>
      </c>
      <c r="L245" s="32"/>
      <c r="M245" s="32"/>
      <c r="N245" s="32"/>
      <c r="O245" s="32"/>
      <c r="P245" s="32"/>
      <c r="Q245" s="32"/>
      <c r="R245" s="17"/>
      <c r="S245" s="17"/>
      <c r="T245" s="32">
        <v>-40</v>
      </c>
      <c r="U245" s="32">
        <v>-40</v>
      </c>
      <c r="V245" s="17"/>
      <c r="W245" s="17"/>
      <c r="X245" s="32"/>
      <c r="Y245" s="32"/>
      <c r="Z245" s="16"/>
      <c r="AA245" s="31" t="s">
        <v>107</v>
      </c>
      <c r="AB245" s="32"/>
      <c r="AC245" s="32"/>
      <c r="AD245" s="32"/>
      <c r="AE245" s="32"/>
      <c r="AF245" s="32"/>
      <c r="AG245" s="32"/>
      <c r="AH245" s="17"/>
      <c r="AI245" s="17"/>
      <c r="AJ245" s="32">
        <v>-40</v>
      </c>
      <c r="AK245" s="32">
        <v>-40</v>
      </c>
      <c r="AL245" s="17"/>
      <c r="AM245" s="17"/>
      <c r="AN245" s="18">
        <f t="shared" si="245"/>
        <v>-40</v>
      </c>
      <c r="AO245" s="18">
        <f t="shared" si="246"/>
        <v>-40</v>
      </c>
      <c r="AP245" s="16"/>
      <c r="AS245" s="32">
        <f t="shared" si="256"/>
        <v>0</v>
      </c>
      <c r="AT245" s="32">
        <f t="shared" si="257"/>
        <v>0</v>
      </c>
      <c r="AU245" s="32">
        <f t="shared" si="258"/>
        <v>0</v>
      </c>
      <c r="AV245" s="32">
        <f t="shared" si="229"/>
        <v>0</v>
      </c>
      <c r="AW245" s="32">
        <f t="shared" si="230"/>
        <v>0</v>
      </c>
      <c r="AX245" s="17"/>
      <c r="AY245" s="17"/>
      <c r="AZ245" s="32">
        <f t="shared" si="231"/>
        <v>-40</v>
      </c>
      <c r="BA245" s="32">
        <f t="shared" si="232"/>
        <v>-40</v>
      </c>
      <c r="BB245" s="17"/>
      <c r="BC245" s="17"/>
      <c r="BD245" s="18">
        <f t="shared" si="247"/>
        <v>-40</v>
      </c>
      <c r="BE245" s="18">
        <f t="shared" si="248"/>
        <v>-40</v>
      </c>
      <c r="BF245" s="16"/>
      <c r="BG245" s="31" t="s">
        <v>107</v>
      </c>
      <c r="BH245" s="32"/>
      <c r="BI245" s="32"/>
      <c r="BJ245" s="32"/>
      <c r="BK245" s="32"/>
      <c r="BL245" s="32"/>
      <c r="BM245" s="32"/>
      <c r="BN245" s="17"/>
      <c r="BO245" s="17"/>
      <c r="BP245" s="32">
        <v>-40</v>
      </c>
      <c r="BQ245" s="32">
        <v>-40</v>
      </c>
      <c r="BR245" s="17"/>
      <c r="BS245" s="17"/>
      <c r="BT245" s="18">
        <f t="shared" si="249"/>
        <v>-40</v>
      </c>
      <c r="BU245" s="18">
        <f t="shared" si="250"/>
        <v>-40</v>
      </c>
      <c r="BV245" s="16"/>
      <c r="BW245" s="31" t="s">
        <v>107</v>
      </c>
      <c r="BX245" s="21"/>
      <c r="BY245" s="22"/>
      <c r="BZ245" s="21"/>
      <c r="CA245" s="22"/>
      <c r="CB245" s="32">
        <f t="shared" si="241"/>
        <v>0</v>
      </c>
      <c r="CC245" s="32">
        <f t="shared" si="242"/>
        <v>0</v>
      </c>
      <c r="CD245" s="13"/>
      <c r="CE245" s="13"/>
      <c r="CF245" s="32">
        <v>-40</v>
      </c>
      <c r="CG245" s="32">
        <v>-40</v>
      </c>
      <c r="CH245" s="13"/>
      <c r="CI245" s="13"/>
      <c r="CJ245" s="18">
        <f t="shared" si="251"/>
        <v>-40</v>
      </c>
      <c r="CK245" s="18">
        <f t="shared" si="252"/>
        <v>-40</v>
      </c>
      <c r="CL245" s="13"/>
      <c r="CM245" s="31" t="s">
        <v>107</v>
      </c>
      <c r="CN245" s="21"/>
      <c r="CO245" s="22"/>
      <c r="CP245" s="21"/>
      <c r="CQ245" s="22"/>
      <c r="CR245" s="32">
        <f>CB245</f>
        <v>0</v>
      </c>
      <c r="CS245" s="32">
        <f>CC245</f>
        <v>0</v>
      </c>
      <c r="CT245" s="13"/>
      <c r="CU245" s="13"/>
      <c r="CV245" s="32">
        <v>-40</v>
      </c>
      <c r="CW245" s="32">
        <v>-40</v>
      </c>
      <c r="CX245" s="13"/>
      <c r="CY245" s="13"/>
      <c r="DB245" s="13"/>
      <c r="DC245" s="31" t="s">
        <v>107</v>
      </c>
      <c r="DD245" s="21"/>
      <c r="DE245" s="22"/>
      <c r="DF245" s="21"/>
      <c r="DG245" s="22"/>
      <c r="DH245" s="32">
        <f>CR245</f>
        <v>0</v>
      </c>
      <c r="DI245" s="32">
        <f>CS245</f>
        <v>0</v>
      </c>
      <c r="DJ245" s="354"/>
      <c r="DK245" s="354"/>
      <c r="DL245" s="32">
        <v>-40</v>
      </c>
      <c r="DM245" s="32">
        <v>-40</v>
      </c>
      <c r="DN245" s="13"/>
      <c r="DO245" s="13"/>
      <c r="DP245" s="16">
        <f t="shared" si="253"/>
        <v>-40</v>
      </c>
      <c r="DQ245" s="16">
        <f t="shared" si="254"/>
        <v>-40</v>
      </c>
      <c r="DR245" s="13"/>
      <c r="DS245" s="31" t="s">
        <v>107</v>
      </c>
      <c r="DT245" s="21"/>
      <c r="DU245" s="22"/>
      <c r="DV245" s="21"/>
      <c r="DW245" s="22"/>
      <c r="DX245" s="32">
        <f>DH245</f>
        <v>0</v>
      </c>
      <c r="DY245" s="32">
        <f>DI245</f>
        <v>0</v>
      </c>
      <c r="DZ245" s="354"/>
      <c r="EA245" s="354"/>
      <c r="EB245" s="32">
        <v>-40</v>
      </c>
      <c r="EC245" s="32">
        <v>-40</v>
      </c>
      <c r="ED245" s="13"/>
      <c r="EE245" s="13"/>
      <c r="EF245" s="16">
        <f t="shared" si="243"/>
        <v>-40</v>
      </c>
      <c r="EG245" s="16">
        <f t="shared" si="244"/>
        <v>-40</v>
      </c>
      <c r="EH245" s="13"/>
    </row>
    <row r="246" spans="2:138" s="31" customFormat="1" ht="14" hidden="1" customHeight="1" outlineLevel="1" x14ac:dyDescent="0.15">
      <c r="B246" s="31" t="s">
        <v>14</v>
      </c>
      <c r="C246" s="32">
        <v>-75296</v>
      </c>
      <c r="D246" s="32"/>
      <c r="E246" s="32"/>
      <c r="F246" s="17"/>
      <c r="G246" s="32"/>
      <c r="H246" s="17"/>
      <c r="I246" s="18">
        <f t="shared" si="255"/>
        <v>-75296</v>
      </c>
      <c r="J246" s="16"/>
      <c r="K246" s="31" t="s">
        <v>14</v>
      </c>
      <c r="L246" s="32">
        <v>-75296</v>
      </c>
      <c r="M246" s="32"/>
      <c r="N246" s="32"/>
      <c r="O246" s="32"/>
      <c r="P246" s="32"/>
      <c r="Q246" s="32"/>
      <c r="R246" s="17"/>
      <c r="S246" s="17"/>
      <c r="T246" s="32"/>
      <c r="U246" s="32"/>
      <c r="V246" s="17"/>
      <c r="W246" s="17"/>
      <c r="X246" s="32"/>
      <c r="Y246" s="32"/>
      <c r="Z246" s="16"/>
      <c r="AA246" s="31" t="s">
        <v>14</v>
      </c>
      <c r="AB246" s="32">
        <v>-75296</v>
      </c>
      <c r="AC246" s="32"/>
      <c r="AD246" s="32"/>
      <c r="AE246" s="32"/>
      <c r="AF246" s="32"/>
      <c r="AG246" s="32"/>
      <c r="AH246" s="17"/>
      <c r="AI246" s="17"/>
      <c r="AJ246" s="32"/>
      <c r="AK246" s="32"/>
      <c r="AL246" s="17"/>
      <c r="AM246" s="17"/>
      <c r="AN246" s="18">
        <f t="shared" si="245"/>
        <v>-75296</v>
      </c>
      <c r="AO246" s="18">
        <f t="shared" si="246"/>
        <v>0</v>
      </c>
      <c r="AP246" s="16"/>
      <c r="AR246" s="32">
        <v>-75296</v>
      </c>
      <c r="AS246" s="32">
        <f t="shared" si="256"/>
        <v>0</v>
      </c>
      <c r="AT246" s="32">
        <f t="shared" si="257"/>
        <v>0</v>
      </c>
      <c r="AU246" s="32">
        <f t="shared" si="258"/>
        <v>0</v>
      </c>
      <c r="AV246" s="32">
        <f t="shared" si="229"/>
        <v>0</v>
      </c>
      <c r="AW246" s="32">
        <f t="shared" si="230"/>
        <v>0</v>
      </c>
      <c r="AX246" s="17"/>
      <c r="AY246" s="17"/>
      <c r="AZ246" s="32">
        <f t="shared" si="231"/>
        <v>0</v>
      </c>
      <c r="BA246" s="32">
        <f t="shared" si="232"/>
        <v>0</v>
      </c>
      <c r="BB246" s="17"/>
      <c r="BC246" s="17"/>
      <c r="BD246" s="18">
        <f t="shared" si="247"/>
        <v>-75296</v>
      </c>
      <c r="BE246" s="18">
        <f t="shared" si="248"/>
        <v>0</v>
      </c>
      <c r="BF246" s="16"/>
      <c r="BG246" s="31" t="s">
        <v>14</v>
      </c>
      <c r="BH246" s="32">
        <v>-75296</v>
      </c>
      <c r="BI246" s="32"/>
      <c r="BJ246" s="32"/>
      <c r="BK246" s="32"/>
      <c r="BL246" s="32"/>
      <c r="BM246" s="32"/>
      <c r="BN246" s="17"/>
      <c r="BO246" s="17"/>
      <c r="BP246" s="32"/>
      <c r="BQ246" s="32"/>
      <c r="BR246" s="17"/>
      <c r="BS246" s="17"/>
      <c r="BT246" s="18">
        <f t="shared" si="249"/>
        <v>-75296</v>
      </c>
      <c r="BU246" s="18">
        <f t="shared" si="250"/>
        <v>0</v>
      </c>
      <c r="BV246" s="16"/>
      <c r="BW246" s="31" t="s">
        <v>14</v>
      </c>
      <c r="BX246" s="22">
        <v>-75296</v>
      </c>
      <c r="BY246" s="22"/>
      <c r="BZ246" s="21"/>
      <c r="CA246" s="22"/>
      <c r="CB246" s="32">
        <f t="shared" si="241"/>
        <v>0</v>
      </c>
      <c r="CC246" s="32">
        <f t="shared" si="242"/>
        <v>0</v>
      </c>
      <c r="CD246" s="13"/>
      <c r="CE246" s="13"/>
      <c r="CH246" s="13"/>
      <c r="CI246" s="13"/>
      <c r="CJ246" s="18">
        <f t="shared" si="251"/>
        <v>-75296</v>
      </c>
      <c r="CK246" s="18">
        <f t="shared" si="252"/>
        <v>0</v>
      </c>
      <c r="CL246" s="13"/>
      <c r="CM246" s="31" t="s">
        <v>14</v>
      </c>
      <c r="CN246" s="22">
        <v>-75296</v>
      </c>
      <c r="CO246" s="22"/>
      <c r="CP246" s="21"/>
      <c r="CQ246" s="22"/>
      <c r="CR246" s="32">
        <f>CB246</f>
        <v>0</v>
      </c>
      <c r="CS246" s="32">
        <f>CC246</f>
        <v>0</v>
      </c>
      <c r="CT246" s="13"/>
      <c r="CU246" s="13"/>
      <c r="CX246" s="13"/>
      <c r="CY246" s="13"/>
      <c r="DB246" s="13"/>
      <c r="DC246" s="31" t="s">
        <v>14</v>
      </c>
      <c r="DD246" s="22">
        <v>-75296</v>
      </c>
      <c r="DE246" s="22"/>
      <c r="DF246" s="21"/>
      <c r="DG246" s="22"/>
      <c r="DH246" s="32">
        <f>CR246</f>
        <v>0</v>
      </c>
      <c r="DI246" s="32">
        <f>CS246</f>
        <v>0</v>
      </c>
      <c r="DJ246" s="354"/>
      <c r="DK246" s="354"/>
      <c r="DN246" s="13"/>
      <c r="DO246" s="13"/>
      <c r="DP246" s="16">
        <f t="shared" si="253"/>
        <v>-75296</v>
      </c>
      <c r="DQ246" s="16">
        <f t="shared" si="254"/>
        <v>0</v>
      </c>
      <c r="DR246" s="13"/>
      <c r="DS246" s="31" t="s">
        <v>14</v>
      </c>
      <c r="DT246" s="22">
        <v>-75296</v>
      </c>
      <c r="DU246" s="22"/>
      <c r="DV246" s="21"/>
      <c r="DW246" s="22"/>
      <c r="DX246" s="32">
        <f>DH246</f>
        <v>0</v>
      </c>
      <c r="DY246" s="32">
        <f>DI246</f>
        <v>0</v>
      </c>
      <c r="DZ246" s="354"/>
      <c r="EA246" s="354"/>
      <c r="ED246" s="13"/>
      <c r="EE246" s="13"/>
      <c r="EF246" s="16">
        <f t="shared" si="243"/>
        <v>-75296</v>
      </c>
      <c r="EG246" s="16">
        <f t="shared" si="244"/>
        <v>0</v>
      </c>
      <c r="EH246" s="13"/>
    </row>
    <row r="247" spans="2:138" s="31" customFormat="1" ht="14" hidden="1" customHeight="1" outlineLevel="1" x14ac:dyDescent="0.15">
      <c r="B247" s="31" t="s">
        <v>149</v>
      </c>
      <c r="C247" s="32"/>
      <c r="D247" s="32"/>
      <c r="E247" s="32"/>
      <c r="F247" s="17"/>
      <c r="G247" s="32"/>
      <c r="H247" s="17"/>
      <c r="I247" s="18">
        <f t="shared" si="255"/>
        <v>0</v>
      </c>
      <c r="J247" s="16"/>
      <c r="K247" s="31" t="s">
        <v>149</v>
      </c>
      <c r="L247" s="32"/>
      <c r="M247" s="32"/>
      <c r="N247" s="32"/>
      <c r="O247" s="32"/>
      <c r="P247" s="32"/>
      <c r="Q247" s="32"/>
      <c r="R247" s="17"/>
      <c r="S247" s="17"/>
      <c r="T247" s="32"/>
      <c r="U247" s="32"/>
      <c r="V247" s="17"/>
      <c r="W247" s="17"/>
      <c r="X247" s="32"/>
      <c r="Y247" s="32"/>
      <c r="Z247" s="16"/>
      <c r="AA247" s="31" t="s">
        <v>149</v>
      </c>
      <c r="AB247" s="32"/>
      <c r="AC247" s="32"/>
      <c r="AD247" s="32"/>
      <c r="AE247" s="32"/>
      <c r="AF247" s="32"/>
      <c r="AG247" s="32"/>
      <c r="AH247" s="17"/>
      <c r="AI247" s="17"/>
      <c r="AJ247" s="32"/>
      <c r="AK247" s="32"/>
      <c r="AL247" s="17"/>
      <c r="AM247" s="17"/>
      <c r="AN247" s="18">
        <f t="shared" si="245"/>
        <v>0</v>
      </c>
      <c r="AO247" s="18">
        <f t="shared" si="246"/>
        <v>0</v>
      </c>
      <c r="AP247" s="16"/>
      <c r="AS247" s="32">
        <f t="shared" si="256"/>
        <v>0</v>
      </c>
      <c r="AT247" s="32">
        <f t="shared" si="257"/>
        <v>0</v>
      </c>
      <c r="AU247" s="32">
        <f t="shared" si="258"/>
        <v>0</v>
      </c>
      <c r="AV247" s="32">
        <f t="shared" si="229"/>
        <v>0</v>
      </c>
      <c r="AW247" s="32">
        <f t="shared" si="230"/>
        <v>0</v>
      </c>
      <c r="AX247" s="17"/>
      <c r="AY247" s="17"/>
      <c r="AZ247" s="32">
        <f t="shared" si="231"/>
        <v>0</v>
      </c>
      <c r="BA247" s="32">
        <f t="shared" si="232"/>
        <v>0</v>
      </c>
      <c r="BB247" s="17"/>
      <c r="BC247" s="17"/>
      <c r="BD247" s="18">
        <f t="shared" si="247"/>
        <v>0</v>
      </c>
      <c r="BE247" s="18">
        <f t="shared" si="248"/>
        <v>0</v>
      </c>
      <c r="BF247" s="16"/>
      <c r="BG247" s="31" t="s">
        <v>149</v>
      </c>
      <c r="BH247" s="32"/>
      <c r="BI247" s="32"/>
      <c r="BJ247" s="32"/>
      <c r="BK247" s="32"/>
      <c r="BL247" s="32"/>
      <c r="BM247" s="32"/>
      <c r="BN247" s="17"/>
      <c r="BO247" s="17"/>
      <c r="BP247" s="32"/>
      <c r="BQ247" s="32"/>
      <c r="BR247" s="17"/>
      <c r="BS247" s="17"/>
      <c r="BT247" s="18">
        <f t="shared" si="249"/>
        <v>0</v>
      </c>
      <c r="BU247" s="18">
        <f t="shared" si="250"/>
        <v>0</v>
      </c>
      <c r="BV247" s="16"/>
      <c r="BW247" s="31" t="s">
        <v>149</v>
      </c>
      <c r="BX247" s="21"/>
      <c r="BY247" s="22"/>
      <c r="BZ247" s="21"/>
      <c r="CA247" s="22"/>
      <c r="CB247" s="32">
        <f t="shared" si="241"/>
        <v>0</v>
      </c>
      <c r="CC247" s="32">
        <f t="shared" si="242"/>
        <v>0</v>
      </c>
      <c r="CD247" s="13"/>
      <c r="CE247" s="13"/>
      <c r="CH247" s="13"/>
      <c r="CI247" s="13"/>
      <c r="CJ247" s="18">
        <f t="shared" si="251"/>
        <v>0</v>
      </c>
      <c r="CK247" s="18">
        <f t="shared" si="252"/>
        <v>0</v>
      </c>
      <c r="CL247" s="13"/>
      <c r="CM247" s="31" t="s">
        <v>149</v>
      </c>
      <c r="CN247" s="21"/>
      <c r="CO247" s="22"/>
      <c r="CP247" s="21"/>
      <c r="CQ247" s="22"/>
      <c r="CR247" s="32">
        <f>CB247</f>
        <v>0</v>
      </c>
      <c r="CS247" s="32">
        <f>CC247</f>
        <v>0</v>
      </c>
      <c r="CT247" s="13"/>
      <c r="CU247" s="13"/>
      <c r="CX247" s="13"/>
      <c r="CY247" s="13"/>
      <c r="DB247" s="13"/>
      <c r="DC247" s="31" t="s">
        <v>149</v>
      </c>
      <c r="DD247" s="21"/>
      <c r="DE247" s="22"/>
      <c r="DF247" s="21"/>
      <c r="DG247" s="22"/>
      <c r="DH247" s="32">
        <f>CR247</f>
        <v>0</v>
      </c>
      <c r="DI247" s="32">
        <f>CS247</f>
        <v>0</v>
      </c>
      <c r="DJ247" s="354"/>
      <c r="DK247" s="354"/>
      <c r="DN247" s="13"/>
      <c r="DO247" s="13"/>
      <c r="DP247" s="16">
        <f t="shared" si="253"/>
        <v>0</v>
      </c>
      <c r="DQ247" s="16">
        <f t="shared" si="254"/>
        <v>0</v>
      </c>
      <c r="DR247" s="13"/>
      <c r="DS247" s="31" t="s">
        <v>149</v>
      </c>
      <c r="DT247" s="21"/>
      <c r="DU247" s="22"/>
      <c r="DV247" s="21"/>
      <c r="DW247" s="22"/>
      <c r="DX247" s="32">
        <f>DH247</f>
        <v>0</v>
      </c>
      <c r="DY247" s="32">
        <f>DI247</f>
        <v>0</v>
      </c>
      <c r="DZ247" s="354"/>
      <c r="EA247" s="354"/>
      <c r="ED247" s="13"/>
      <c r="EE247" s="13"/>
      <c r="EF247" s="16">
        <f t="shared" si="243"/>
        <v>0</v>
      </c>
      <c r="EG247" s="16">
        <f t="shared" si="244"/>
        <v>0</v>
      </c>
      <c r="EH247" s="13"/>
    </row>
    <row r="248" spans="2:138" s="31" customFormat="1" ht="14" hidden="1" customHeight="1" outlineLevel="1" x14ac:dyDescent="0.15">
      <c r="B248" s="31" t="s">
        <v>122</v>
      </c>
      <c r="C248" s="32"/>
      <c r="D248" s="32"/>
      <c r="E248" s="32"/>
      <c r="F248" s="17"/>
      <c r="G248" s="32"/>
      <c r="H248" s="17"/>
      <c r="I248" s="18">
        <f t="shared" si="255"/>
        <v>0</v>
      </c>
      <c r="J248" s="16"/>
      <c r="K248" s="31" t="s">
        <v>122</v>
      </c>
      <c r="L248" s="32"/>
      <c r="M248" s="32"/>
      <c r="N248" s="32"/>
      <c r="O248" s="32"/>
      <c r="P248" s="32"/>
      <c r="Q248" s="32"/>
      <c r="R248" s="17"/>
      <c r="S248" s="17"/>
      <c r="T248" s="32"/>
      <c r="U248" s="32"/>
      <c r="V248" s="17"/>
      <c r="W248" s="17"/>
      <c r="X248" s="32"/>
      <c r="Y248" s="32"/>
      <c r="Z248" s="16"/>
      <c r="AA248" s="31" t="s">
        <v>122</v>
      </c>
      <c r="AB248" s="32"/>
      <c r="AC248" s="32"/>
      <c r="AD248" s="32"/>
      <c r="AE248" s="32"/>
      <c r="AF248" s="32"/>
      <c r="AG248" s="32"/>
      <c r="AH248" s="17"/>
      <c r="AI248" s="17"/>
      <c r="AJ248" s="32"/>
      <c r="AK248" s="32"/>
      <c r="AL248" s="17"/>
      <c r="AM248" s="17"/>
      <c r="AN248" s="18">
        <f t="shared" si="245"/>
        <v>0</v>
      </c>
      <c r="AO248" s="18">
        <f t="shared" si="246"/>
        <v>0</v>
      </c>
      <c r="AP248" s="16"/>
      <c r="AS248" s="32">
        <f t="shared" si="256"/>
        <v>0</v>
      </c>
      <c r="AT248" s="32">
        <f t="shared" si="257"/>
        <v>0</v>
      </c>
      <c r="AU248" s="32">
        <f t="shared" si="258"/>
        <v>0</v>
      </c>
      <c r="AV248" s="32">
        <f t="shared" si="229"/>
        <v>0</v>
      </c>
      <c r="AW248" s="32">
        <f t="shared" si="230"/>
        <v>0</v>
      </c>
      <c r="AX248" s="17"/>
      <c r="AY248" s="17"/>
      <c r="AZ248" s="32">
        <f t="shared" si="231"/>
        <v>0</v>
      </c>
      <c r="BA248" s="32">
        <f t="shared" si="232"/>
        <v>0</v>
      </c>
      <c r="BB248" s="17"/>
      <c r="BC248" s="17"/>
      <c r="BD248" s="18">
        <f t="shared" si="247"/>
        <v>0</v>
      </c>
      <c r="BE248" s="18">
        <f t="shared" si="248"/>
        <v>0</v>
      </c>
      <c r="BF248" s="16"/>
      <c r="BG248" s="31" t="s">
        <v>122</v>
      </c>
      <c r="BH248" s="32"/>
      <c r="BI248" s="32"/>
      <c r="BJ248" s="32"/>
      <c r="BK248" s="32"/>
      <c r="BL248" s="32"/>
      <c r="BM248" s="32"/>
      <c r="BN248" s="17"/>
      <c r="BO248" s="17"/>
      <c r="BP248" s="32"/>
      <c r="BQ248" s="32"/>
      <c r="BR248" s="17"/>
      <c r="BS248" s="17"/>
      <c r="BT248" s="18">
        <f t="shared" si="249"/>
        <v>0</v>
      </c>
      <c r="BU248" s="18">
        <f t="shared" si="250"/>
        <v>0</v>
      </c>
      <c r="BV248" s="16"/>
      <c r="BW248" s="31" t="s">
        <v>122</v>
      </c>
      <c r="BX248" s="21"/>
      <c r="BY248" s="22"/>
      <c r="BZ248" s="21"/>
      <c r="CA248" s="22"/>
      <c r="CB248" s="32">
        <f t="shared" si="241"/>
        <v>0</v>
      </c>
      <c r="CC248" s="32">
        <f t="shared" si="242"/>
        <v>0</v>
      </c>
      <c r="CD248" s="13"/>
      <c r="CE248" s="13"/>
      <c r="CH248" s="13"/>
      <c r="CI248" s="13"/>
      <c r="CJ248" s="18">
        <f t="shared" si="251"/>
        <v>0</v>
      </c>
      <c r="CK248" s="18">
        <f t="shared" si="252"/>
        <v>0</v>
      </c>
      <c r="CL248" s="13"/>
      <c r="CM248" s="31" t="s">
        <v>122</v>
      </c>
      <c r="CN248" s="21"/>
      <c r="CO248" s="22"/>
      <c r="CP248" s="21"/>
      <c r="CQ248" s="22"/>
      <c r="CR248" s="32">
        <f>CB248</f>
        <v>0</v>
      </c>
      <c r="CS248" s="32">
        <f>CC248</f>
        <v>0</v>
      </c>
      <c r="CT248" s="13"/>
      <c r="CU248" s="13"/>
      <c r="CX248" s="13"/>
      <c r="CY248" s="13"/>
      <c r="DB248" s="13"/>
      <c r="DC248" s="31" t="s">
        <v>122</v>
      </c>
      <c r="DD248" s="21"/>
      <c r="DE248" s="22"/>
      <c r="DF248" s="21"/>
      <c r="DG248" s="22"/>
      <c r="DH248" s="32">
        <f>CR248</f>
        <v>0</v>
      </c>
      <c r="DI248" s="32">
        <f>CS248</f>
        <v>0</v>
      </c>
      <c r="DJ248" s="354"/>
      <c r="DK248" s="354"/>
      <c r="DN248" s="13"/>
      <c r="DO248" s="13"/>
      <c r="DP248" s="16">
        <f t="shared" si="253"/>
        <v>0</v>
      </c>
      <c r="DQ248" s="16">
        <f t="shared" si="254"/>
        <v>0</v>
      </c>
      <c r="DR248" s="13"/>
      <c r="DS248" s="31" t="s">
        <v>122</v>
      </c>
      <c r="DT248" s="21"/>
      <c r="DU248" s="22"/>
      <c r="DV248" s="21"/>
      <c r="DW248" s="22"/>
      <c r="DX248" s="32">
        <f>DH248</f>
        <v>0</v>
      </c>
      <c r="DY248" s="32">
        <f>DI248</f>
        <v>0</v>
      </c>
      <c r="DZ248" s="354"/>
      <c r="EA248" s="354"/>
      <c r="ED248" s="13"/>
      <c r="EE248" s="13"/>
      <c r="EF248" s="16">
        <f t="shared" si="243"/>
        <v>0</v>
      </c>
      <c r="EG248" s="16">
        <f t="shared" si="244"/>
        <v>0</v>
      </c>
      <c r="EH248" s="13"/>
    </row>
    <row r="249" spans="2:138" s="31" customFormat="1" ht="14" hidden="1" customHeight="1" outlineLevel="1" x14ac:dyDescent="0.15">
      <c r="B249" s="31" t="s">
        <v>102</v>
      </c>
      <c r="C249" s="32"/>
      <c r="D249" s="32"/>
      <c r="E249" s="32"/>
      <c r="F249" s="17"/>
      <c r="G249" s="32">
        <v>-621</v>
      </c>
      <c r="H249" s="17"/>
      <c r="I249" s="18">
        <f t="shared" si="255"/>
        <v>-621</v>
      </c>
      <c r="J249" s="16"/>
      <c r="K249" s="31" t="s">
        <v>102</v>
      </c>
      <c r="L249" s="32"/>
      <c r="M249" s="32"/>
      <c r="N249" s="32"/>
      <c r="O249" s="32"/>
      <c r="P249" s="32"/>
      <c r="Q249" s="32"/>
      <c r="R249" s="17"/>
      <c r="S249" s="17"/>
      <c r="T249" s="32">
        <v>-621</v>
      </c>
      <c r="U249" s="32">
        <v>-621</v>
      </c>
      <c r="V249" s="17"/>
      <c r="W249" s="17"/>
      <c r="X249" s="32"/>
      <c r="Y249" s="32"/>
      <c r="Z249" s="16"/>
      <c r="AA249" s="31" t="s">
        <v>102</v>
      </c>
      <c r="AB249" s="32"/>
      <c r="AC249" s="32"/>
      <c r="AD249" s="32"/>
      <c r="AE249" s="32"/>
      <c r="AF249" s="32"/>
      <c r="AG249" s="32"/>
      <c r="AH249" s="17"/>
      <c r="AI249" s="17"/>
      <c r="AJ249" s="32">
        <v>-621</v>
      </c>
      <c r="AK249" s="32">
        <v>-621</v>
      </c>
      <c r="AL249" s="17"/>
      <c r="AM249" s="17"/>
      <c r="AN249" s="18">
        <f t="shared" si="245"/>
        <v>-621</v>
      </c>
      <c r="AO249" s="18">
        <f t="shared" si="246"/>
        <v>-621</v>
      </c>
      <c r="AP249" s="16"/>
      <c r="AS249" s="32">
        <f t="shared" si="256"/>
        <v>0</v>
      </c>
      <c r="AT249" s="32">
        <f t="shared" si="257"/>
        <v>0</v>
      </c>
      <c r="AU249" s="32">
        <f t="shared" si="258"/>
        <v>0</v>
      </c>
      <c r="AV249" s="32">
        <f t="shared" si="229"/>
        <v>0</v>
      </c>
      <c r="AW249" s="32">
        <f t="shared" si="230"/>
        <v>0</v>
      </c>
      <c r="AX249" s="17"/>
      <c r="AY249" s="17"/>
      <c r="AZ249" s="32">
        <f t="shared" si="231"/>
        <v>-621</v>
      </c>
      <c r="BA249" s="32">
        <f t="shared" si="232"/>
        <v>-621</v>
      </c>
      <c r="BB249" s="17"/>
      <c r="BC249" s="17"/>
      <c r="BD249" s="18">
        <f t="shared" si="247"/>
        <v>-621</v>
      </c>
      <c r="BE249" s="18">
        <f t="shared" si="248"/>
        <v>-621</v>
      </c>
      <c r="BF249" s="16"/>
      <c r="BG249" s="31" t="s">
        <v>102</v>
      </c>
      <c r="BH249" s="32"/>
      <c r="BI249" s="32"/>
      <c r="BJ249" s="32"/>
      <c r="BK249" s="32"/>
      <c r="BL249" s="32"/>
      <c r="BM249" s="32"/>
      <c r="BN249" s="17"/>
      <c r="BO249" s="17"/>
      <c r="BP249" s="32">
        <v>-621</v>
      </c>
      <c r="BQ249" s="32">
        <v>-621</v>
      </c>
      <c r="BR249" s="17"/>
      <c r="BS249" s="17"/>
      <c r="BT249" s="18">
        <f t="shared" si="249"/>
        <v>-621</v>
      </c>
      <c r="BU249" s="18">
        <f t="shared" si="250"/>
        <v>-621</v>
      </c>
      <c r="BV249" s="16"/>
      <c r="BW249" s="31" t="s">
        <v>102</v>
      </c>
      <c r="BX249" s="21"/>
      <c r="BY249" s="22"/>
      <c r="BZ249" s="21"/>
      <c r="CA249" s="22"/>
      <c r="CB249" s="32">
        <f t="shared" si="241"/>
        <v>0</v>
      </c>
      <c r="CC249" s="32">
        <f t="shared" si="242"/>
        <v>0</v>
      </c>
      <c r="CD249" s="13"/>
      <c r="CE249" s="13"/>
      <c r="CF249" s="32">
        <v>-621</v>
      </c>
      <c r="CG249" s="32">
        <v>-621</v>
      </c>
      <c r="CH249" s="13"/>
      <c r="CI249" s="13"/>
      <c r="CJ249" s="18">
        <f t="shared" si="251"/>
        <v>-621</v>
      </c>
      <c r="CK249" s="18">
        <f t="shared" si="252"/>
        <v>-621</v>
      </c>
      <c r="CL249" s="13"/>
      <c r="CM249" s="31" t="s">
        <v>102</v>
      </c>
      <c r="CN249" s="21"/>
      <c r="CO249" s="22"/>
      <c r="CP249" s="21"/>
      <c r="CQ249" s="22"/>
      <c r="CR249" s="32">
        <f>CB249</f>
        <v>0</v>
      </c>
      <c r="CS249" s="32">
        <f>CC249</f>
        <v>0</v>
      </c>
      <c r="CT249" s="13"/>
      <c r="CU249" s="13"/>
      <c r="CV249" s="32">
        <v>-621</v>
      </c>
      <c r="CW249" s="32">
        <v>-621</v>
      </c>
      <c r="CX249" s="13"/>
      <c r="CY249" s="13"/>
      <c r="DB249" s="13"/>
      <c r="DC249" s="31" t="s">
        <v>102</v>
      </c>
      <c r="DD249" s="21"/>
      <c r="DE249" s="22"/>
      <c r="DF249" s="21"/>
      <c r="DG249" s="22"/>
      <c r="DH249" s="32">
        <f>CR249</f>
        <v>0</v>
      </c>
      <c r="DI249" s="32">
        <f>CS249</f>
        <v>0</v>
      </c>
      <c r="DJ249" s="354"/>
      <c r="DK249" s="354"/>
      <c r="DL249" s="32">
        <v>-621</v>
      </c>
      <c r="DM249" s="32">
        <v>-621</v>
      </c>
      <c r="DN249" s="13"/>
      <c r="DO249" s="13"/>
      <c r="DP249" s="16">
        <f t="shared" si="253"/>
        <v>-621</v>
      </c>
      <c r="DQ249" s="16">
        <f t="shared" si="254"/>
        <v>-621</v>
      </c>
      <c r="DR249" s="13"/>
      <c r="DS249" s="31" t="s">
        <v>102</v>
      </c>
      <c r="DT249" s="21"/>
      <c r="DU249" s="22"/>
      <c r="DV249" s="21"/>
      <c r="DW249" s="22"/>
      <c r="DX249" s="32">
        <f>DH249</f>
        <v>0</v>
      </c>
      <c r="DY249" s="32">
        <f>DI249</f>
        <v>0</v>
      </c>
      <c r="DZ249" s="354"/>
      <c r="EA249" s="354"/>
      <c r="EB249" s="32">
        <v>-621</v>
      </c>
      <c r="EC249" s="32">
        <v>-621</v>
      </c>
      <c r="ED249" s="13"/>
      <c r="EE249" s="13"/>
      <c r="EF249" s="16">
        <f t="shared" si="243"/>
        <v>-621</v>
      </c>
      <c r="EG249" s="16">
        <f t="shared" si="244"/>
        <v>-621</v>
      </c>
      <c r="EH249" s="13"/>
    </row>
    <row r="250" spans="2:138" s="31" customFormat="1" ht="14" hidden="1" customHeight="1" outlineLevel="1" x14ac:dyDescent="0.15">
      <c r="B250" s="31" t="s">
        <v>241</v>
      </c>
      <c r="C250" s="32"/>
      <c r="D250" s="32"/>
      <c r="E250" s="32"/>
      <c r="F250" s="17"/>
      <c r="G250" s="32"/>
      <c r="H250" s="17"/>
      <c r="I250" s="18">
        <f t="shared" si="255"/>
        <v>0</v>
      </c>
      <c r="J250" s="16"/>
      <c r="K250" s="31" t="s">
        <v>241</v>
      </c>
      <c r="L250" s="32"/>
      <c r="M250" s="32"/>
      <c r="N250" s="32"/>
      <c r="O250" s="32"/>
      <c r="P250" s="32"/>
      <c r="Q250" s="32"/>
      <c r="R250" s="17"/>
      <c r="S250" s="17"/>
      <c r="T250" s="32"/>
      <c r="U250" s="32"/>
      <c r="V250" s="17"/>
      <c r="W250" s="17"/>
      <c r="X250" s="32"/>
      <c r="Y250" s="32"/>
      <c r="Z250" s="16"/>
      <c r="AA250" s="31" t="s">
        <v>241</v>
      </c>
      <c r="AB250" s="32"/>
      <c r="AC250" s="32"/>
      <c r="AD250" s="32"/>
      <c r="AE250" s="32"/>
      <c r="AF250" s="32"/>
      <c r="AG250" s="32"/>
      <c r="AH250" s="17"/>
      <c r="AI250" s="17"/>
      <c r="AJ250" s="32"/>
      <c r="AK250" s="32"/>
      <c r="AL250" s="17"/>
      <c r="AM250" s="17"/>
      <c r="AN250" s="18">
        <f t="shared" si="245"/>
        <v>0</v>
      </c>
      <c r="AO250" s="18">
        <f t="shared" si="246"/>
        <v>0</v>
      </c>
      <c r="AP250" s="16"/>
      <c r="AS250" s="32">
        <f t="shared" si="256"/>
        <v>0</v>
      </c>
      <c r="AT250" s="32">
        <f t="shared" si="257"/>
        <v>0</v>
      </c>
      <c r="AU250" s="32">
        <f t="shared" si="258"/>
        <v>0</v>
      </c>
      <c r="AV250" s="32">
        <f t="shared" si="229"/>
        <v>0</v>
      </c>
      <c r="AW250" s="32">
        <f t="shared" si="230"/>
        <v>0</v>
      </c>
      <c r="AX250" s="17"/>
      <c r="AY250" s="17"/>
      <c r="AZ250" s="32">
        <f t="shared" si="231"/>
        <v>0</v>
      </c>
      <c r="BA250" s="32">
        <f t="shared" si="232"/>
        <v>0</v>
      </c>
      <c r="BB250" s="17"/>
      <c r="BC250" s="17"/>
      <c r="BD250" s="18">
        <f t="shared" si="247"/>
        <v>0</v>
      </c>
      <c r="BE250" s="18">
        <f t="shared" si="248"/>
        <v>0</v>
      </c>
      <c r="BF250" s="16"/>
      <c r="BG250" s="31" t="s">
        <v>241</v>
      </c>
      <c r="BH250" s="32"/>
      <c r="BI250" s="32"/>
      <c r="BJ250" s="32"/>
      <c r="BK250" s="32"/>
      <c r="BL250" s="32"/>
      <c r="BM250" s="32"/>
      <c r="BN250" s="17"/>
      <c r="BO250" s="17"/>
      <c r="BP250" s="32"/>
      <c r="BQ250" s="32"/>
      <c r="BR250" s="17"/>
      <c r="BS250" s="17"/>
      <c r="BT250" s="18">
        <f t="shared" si="249"/>
        <v>0</v>
      </c>
      <c r="BU250" s="18">
        <f t="shared" si="250"/>
        <v>0</v>
      </c>
      <c r="BV250" s="16"/>
      <c r="BW250" s="31" t="s">
        <v>241</v>
      </c>
      <c r="BX250" s="21"/>
      <c r="BY250" s="22"/>
      <c r="BZ250" s="21"/>
      <c r="CA250" s="22"/>
      <c r="CB250" s="32">
        <f t="shared" si="241"/>
        <v>0</v>
      </c>
      <c r="CC250" s="32">
        <f t="shared" si="242"/>
        <v>0</v>
      </c>
      <c r="CD250" s="13"/>
      <c r="CE250" s="13"/>
      <c r="CH250" s="13"/>
      <c r="CI250" s="13"/>
      <c r="CJ250" s="18">
        <f t="shared" si="251"/>
        <v>0</v>
      </c>
      <c r="CK250" s="18">
        <f t="shared" si="252"/>
        <v>0</v>
      </c>
      <c r="CL250" s="13"/>
      <c r="CM250" s="31" t="s">
        <v>241</v>
      </c>
      <c r="CN250" s="21"/>
      <c r="CO250" s="22"/>
      <c r="CP250" s="21"/>
      <c r="CQ250" s="22"/>
      <c r="CR250" s="32">
        <f>CB250</f>
        <v>0</v>
      </c>
      <c r="CS250" s="32">
        <f>CC250</f>
        <v>0</v>
      </c>
      <c r="CT250" s="13"/>
      <c r="CU250" s="13"/>
      <c r="CX250" s="13"/>
      <c r="CY250" s="13"/>
      <c r="DB250" s="13"/>
      <c r="DC250" s="31" t="s">
        <v>241</v>
      </c>
      <c r="DD250" s="21"/>
      <c r="DE250" s="22"/>
      <c r="DF250" s="21"/>
      <c r="DG250" s="22"/>
      <c r="DH250" s="32">
        <f>CR250</f>
        <v>0</v>
      </c>
      <c r="DI250" s="32">
        <f>CS250</f>
        <v>0</v>
      </c>
      <c r="DJ250" s="354"/>
      <c r="DK250" s="354"/>
      <c r="DN250" s="13"/>
      <c r="DO250" s="13"/>
      <c r="DP250" s="16">
        <f t="shared" si="253"/>
        <v>0</v>
      </c>
      <c r="DQ250" s="16">
        <f t="shared" si="254"/>
        <v>0</v>
      </c>
      <c r="DR250" s="13"/>
      <c r="DS250" s="31" t="s">
        <v>241</v>
      </c>
      <c r="DT250" s="21"/>
      <c r="DU250" s="22"/>
      <c r="DV250" s="21"/>
      <c r="DW250" s="22"/>
      <c r="DX250" s="32">
        <f>DH250</f>
        <v>0</v>
      </c>
      <c r="DY250" s="32">
        <f>DI250</f>
        <v>0</v>
      </c>
      <c r="DZ250" s="354"/>
      <c r="EA250" s="354"/>
      <c r="ED250" s="13"/>
      <c r="EE250" s="13"/>
      <c r="EF250" s="16">
        <f t="shared" si="243"/>
        <v>0</v>
      </c>
      <c r="EG250" s="16">
        <f t="shared" si="244"/>
        <v>0</v>
      </c>
      <c r="EH250" s="13"/>
    </row>
    <row r="251" spans="2:138" s="31" customFormat="1" ht="14" hidden="1" customHeight="1" outlineLevel="1" x14ac:dyDescent="0.15">
      <c r="B251" s="31" t="s">
        <v>36</v>
      </c>
      <c r="C251" s="32">
        <v>-315</v>
      </c>
      <c r="D251" s="32"/>
      <c r="E251" s="32"/>
      <c r="F251" s="17"/>
      <c r="G251" s="32"/>
      <c r="H251" s="17"/>
      <c r="I251" s="18">
        <f t="shared" si="255"/>
        <v>-315</v>
      </c>
      <c r="J251" s="16"/>
      <c r="K251" s="31" t="s">
        <v>36</v>
      </c>
      <c r="L251" s="32">
        <v>-315</v>
      </c>
      <c r="M251" s="32"/>
      <c r="N251" s="32"/>
      <c r="O251" s="32"/>
      <c r="P251" s="32"/>
      <c r="Q251" s="32"/>
      <c r="R251" s="17"/>
      <c r="S251" s="17"/>
      <c r="T251" s="32"/>
      <c r="U251" s="32"/>
      <c r="V251" s="17"/>
      <c r="W251" s="17"/>
      <c r="X251" s="32"/>
      <c r="Y251" s="32"/>
      <c r="Z251" s="16"/>
      <c r="AA251" s="31" t="s">
        <v>36</v>
      </c>
      <c r="AB251" s="32">
        <v>-315</v>
      </c>
      <c r="AC251" s="32"/>
      <c r="AD251" s="32"/>
      <c r="AE251" s="32"/>
      <c r="AF251" s="32"/>
      <c r="AG251" s="32"/>
      <c r="AH251" s="17"/>
      <c r="AI251" s="17"/>
      <c r="AJ251" s="32"/>
      <c r="AK251" s="32"/>
      <c r="AL251" s="17"/>
      <c r="AM251" s="17"/>
      <c r="AN251" s="18">
        <f t="shared" si="245"/>
        <v>-315</v>
      </c>
      <c r="AO251" s="18">
        <f t="shared" si="246"/>
        <v>0</v>
      </c>
      <c r="AP251" s="16"/>
      <c r="AR251" s="32">
        <v>-315</v>
      </c>
      <c r="AS251" s="32">
        <f t="shared" si="256"/>
        <v>0</v>
      </c>
      <c r="AT251" s="32">
        <f t="shared" si="257"/>
        <v>0</v>
      </c>
      <c r="AU251" s="32">
        <f t="shared" si="258"/>
        <v>0</v>
      </c>
      <c r="AV251" s="32">
        <f t="shared" si="229"/>
        <v>0</v>
      </c>
      <c r="AW251" s="32">
        <f t="shared" si="230"/>
        <v>0</v>
      </c>
      <c r="AX251" s="17"/>
      <c r="AY251" s="17"/>
      <c r="AZ251" s="32">
        <f t="shared" si="231"/>
        <v>0</v>
      </c>
      <c r="BA251" s="32">
        <f t="shared" si="232"/>
        <v>0</v>
      </c>
      <c r="BB251" s="17"/>
      <c r="BC251" s="17"/>
      <c r="BD251" s="18">
        <f t="shared" si="247"/>
        <v>-315</v>
      </c>
      <c r="BE251" s="18">
        <f t="shared" si="248"/>
        <v>0</v>
      </c>
      <c r="BF251" s="16"/>
      <c r="BG251" s="31" t="s">
        <v>36</v>
      </c>
      <c r="BH251" s="32">
        <v>-315</v>
      </c>
      <c r="BI251" s="32"/>
      <c r="BJ251" s="32"/>
      <c r="BK251" s="32"/>
      <c r="BL251" s="32"/>
      <c r="BM251" s="32"/>
      <c r="BN251" s="17"/>
      <c r="BO251" s="17"/>
      <c r="BP251" s="32"/>
      <c r="BQ251" s="32"/>
      <c r="BR251" s="17"/>
      <c r="BS251" s="17"/>
      <c r="BT251" s="18">
        <f t="shared" si="249"/>
        <v>-315</v>
      </c>
      <c r="BU251" s="18">
        <f t="shared" si="250"/>
        <v>0</v>
      </c>
      <c r="BV251" s="16"/>
      <c r="BW251" s="31" t="s">
        <v>36</v>
      </c>
      <c r="BX251" s="22">
        <v>-315</v>
      </c>
      <c r="BY251" s="22"/>
      <c r="BZ251" s="21"/>
      <c r="CA251" s="22"/>
      <c r="CB251" s="32">
        <f t="shared" si="241"/>
        <v>0</v>
      </c>
      <c r="CC251" s="32">
        <f t="shared" si="242"/>
        <v>0</v>
      </c>
      <c r="CD251" s="13"/>
      <c r="CE251" s="13"/>
      <c r="CH251" s="13"/>
      <c r="CI251" s="13"/>
      <c r="CJ251" s="18">
        <f t="shared" si="251"/>
        <v>-315</v>
      </c>
      <c r="CK251" s="18">
        <f t="shared" si="252"/>
        <v>0</v>
      </c>
      <c r="CL251" s="13"/>
      <c r="CM251" s="31" t="s">
        <v>36</v>
      </c>
      <c r="CN251" s="22">
        <v>-315</v>
      </c>
      <c r="CO251" s="22"/>
      <c r="CP251" s="21"/>
      <c r="CQ251" s="22"/>
      <c r="CR251" s="32">
        <f>CB251</f>
        <v>0</v>
      </c>
      <c r="CS251" s="32">
        <f>CC251</f>
        <v>0</v>
      </c>
      <c r="CT251" s="13"/>
      <c r="CU251" s="13"/>
      <c r="CX251" s="13"/>
      <c r="CY251" s="13"/>
      <c r="DB251" s="13"/>
      <c r="DC251" s="31" t="s">
        <v>36</v>
      </c>
      <c r="DD251" s="22">
        <v>-315</v>
      </c>
      <c r="DE251" s="22"/>
      <c r="DF251" s="21"/>
      <c r="DG251" s="22"/>
      <c r="DH251" s="32">
        <f>CR251</f>
        <v>0</v>
      </c>
      <c r="DI251" s="32">
        <f>CS251</f>
        <v>0</v>
      </c>
      <c r="DJ251" s="354"/>
      <c r="DK251" s="354"/>
      <c r="DN251" s="13"/>
      <c r="DO251" s="13"/>
      <c r="DP251" s="16">
        <f t="shared" si="253"/>
        <v>-315</v>
      </c>
      <c r="DQ251" s="16">
        <f t="shared" si="254"/>
        <v>0</v>
      </c>
      <c r="DR251" s="13"/>
      <c r="DS251" s="31" t="s">
        <v>36</v>
      </c>
      <c r="DT251" s="22">
        <v>-315</v>
      </c>
      <c r="DU251" s="22"/>
      <c r="DV251" s="21"/>
      <c r="DW251" s="22"/>
      <c r="DX251" s="32">
        <f>DH251</f>
        <v>0</v>
      </c>
      <c r="DY251" s="32">
        <f>DI251</f>
        <v>0</v>
      </c>
      <c r="DZ251" s="354"/>
      <c r="EA251" s="354"/>
      <c r="ED251" s="13"/>
      <c r="EE251" s="13"/>
      <c r="EF251" s="16">
        <f t="shared" si="243"/>
        <v>-315</v>
      </c>
      <c r="EG251" s="16">
        <f t="shared" si="244"/>
        <v>0</v>
      </c>
      <c r="EH251" s="13"/>
    </row>
    <row r="252" spans="2:138" s="31" customFormat="1" ht="14" hidden="1" customHeight="1" outlineLevel="1" x14ac:dyDescent="0.15">
      <c r="B252" s="31" t="s">
        <v>242</v>
      </c>
      <c r="C252" s="32"/>
      <c r="D252" s="32"/>
      <c r="E252" s="32"/>
      <c r="F252" s="17"/>
      <c r="G252" s="32"/>
      <c r="H252" s="17"/>
      <c r="I252" s="18">
        <f t="shared" si="255"/>
        <v>0</v>
      </c>
      <c r="J252" s="16"/>
      <c r="K252" s="31" t="s">
        <v>242</v>
      </c>
      <c r="L252" s="32"/>
      <c r="M252" s="32"/>
      <c r="N252" s="32"/>
      <c r="O252" s="32"/>
      <c r="P252" s="32"/>
      <c r="Q252" s="32"/>
      <c r="R252" s="17"/>
      <c r="S252" s="17"/>
      <c r="T252" s="32"/>
      <c r="U252" s="32"/>
      <c r="V252" s="17"/>
      <c r="W252" s="17"/>
      <c r="X252" s="32"/>
      <c r="Y252" s="32"/>
      <c r="Z252" s="16"/>
      <c r="AA252" s="31" t="s">
        <v>242</v>
      </c>
      <c r="AB252" s="32"/>
      <c r="AC252" s="32"/>
      <c r="AD252" s="32"/>
      <c r="AE252" s="32"/>
      <c r="AF252" s="32"/>
      <c r="AG252" s="32"/>
      <c r="AH252" s="17"/>
      <c r="AI252" s="17"/>
      <c r="AJ252" s="32"/>
      <c r="AK252" s="32"/>
      <c r="AL252" s="17"/>
      <c r="AM252" s="17"/>
      <c r="AN252" s="18">
        <f t="shared" si="245"/>
        <v>0</v>
      </c>
      <c r="AO252" s="18">
        <f t="shared" si="246"/>
        <v>0</v>
      </c>
      <c r="AP252" s="16"/>
      <c r="AS252" s="32">
        <f t="shared" si="256"/>
        <v>0</v>
      </c>
      <c r="AT252" s="32">
        <f t="shared" si="257"/>
        <v>0</v>
      </c>
      <c r="AU252" s="32">
        <f t="shared" si="258"/>
        <v>0</v>
      </c>
      <c r="AV252" s="32">
        <f t="shared" si="229"/>
        <v>0</v>
      </c>
      <c r="AW252" s="32">
        <f t="shared" si="230"/>
        <v>0</v>
      </c>
      <c r="AX252" s="17"/>
      <c r="AY252" s="17"/>
      <c r="AZ252" s="32">
        <f t="shared" si="231"/>
        <v>0</v>
      </c>
      <c r="BA252" s="32">
        <f t="shared" si="232"/>
        <v>0</v>
      </c>
      <c r="BB252" s="17"/>
      <c r="BC252" s="17"/>
      <c r="BD252" s="18">
        <f t="shared" si="247"/>
        <v>0</v>
      </c>
      <c r="BE252" s="18">
        <f t="shared" si="248"/>
        <v>0</v>
      </c>
      <c r="BF252" s="16"/>
      <c r="BG252" s="31" t="s">
        <v>242</v>
      </c>
      <c r="BH252" s="32"/>
      <c r="BI252" s="32"/>
      <c r="BJ252" s="32"/>
      <c r="BK252" s="32"/>
      <c r="BL252" s="32"/>
      <c r="BM252" s="32"/>
      <c r="BN252" s="17"/>
      <c r="BO252" s="17"/>
      <c r="BP252" s="32"/>
      <c r="BQ252" s="32"/>
      <c r="BR252" s="17"/>
      <c r="BS252" s="17"/>
      <c r="BT252" s="18">
        <f t="shared" si="249"/>
        <v>0</v>
      </c>
      <c r="BU252" s="18">
        <f t="shared" si="250"/>
        <v>0</v>
      </c>
      <c r="BV252" s="16"/>
      <c r="BW252" s="31" t="s">
        <v>242</v>
      </c>
      <c r="BX252" s="21"/>
      <c r="BY252" s="22"/>
      <c r="BZ252" s="21"/>
      <c r="CA252" s="22"/>
      <c r="CB252" s="32">
        <f t="shared" si="241"/>
        <v>0</v>
      </c>
      <c r="CC252" s="32">
        <f t="shared" si="242"/>
        <v>0</v>
      </c>
      <c r="CD252" s="13"/>
      <c r="CE252" s="13"/>
      <c r="CH252" s="13"/>
      <c r="CI252" s="13"/>
      <c r="CJ252" s="18">
        <f t="shared" si="251"/>
        <v>0</v>
      </c>
      <c r="CK252" s="18">
        <f t="shared" si="252"/>
        <v>0</v>
      </c>
      <c r="CL252" s="13"/>
      <c r="CM252" s="31" t="s">
        <v>242</v>
      </c>
      <c r="CN252" s="21"/>
      <c r="CO252" s="22"/>
      <c r="CP252" s="21"/>
      <c r="CQ252" s="22"/>
      <c r="CR252" s="32">
        <f>CB252</f>
        <v>0</v>
      </c>
      <c r="CS252" s="32">
        <f>CC252</f>
        <v>0</v>
      </c>
      <c r="CT252" s="13"/>
      <c r="CU252" s="13"/>
      <c r="CX252" s="13"/>
      <c r="CY252" s="13"/>
      <c r="DB252" s="13"/>
      <c r="DC252" s="31" t="s">
        <v>242</v>
      </c>
      <c r="DD252" s="21"/>
      <c r="DE252" s="22"/>
      <c r="DF252" s="21"/>
      <c r="DG252" s="22"/>
      <c r="DH252" s="32">
        <f>CR252</f>
        <v>0</v>
      </c>
      <c r="DI252" s="32">
        <f>CS252</f>
        <v>0</v>
      </c>
      <c r="DJ252" s="354"/>
      <c r="DK252" s="354"/>
      <c r="DN252" s="13"/>
      <c r="DO252" s="13"/>
      <c r="DP252" s="16">
        <f t="shared" si="253"/>
        <v>0</v>
      </c>
      <c r="DQ252" s="16">
        <f t="shared" si="254"/>
        <v>0</v>
      </c>
      <c r="DR252" s="13"/>
      <c r="DS252" s="31" t="s">
        <v>242</v>
      </c>
      <c r="DT252" s="21"/>
      <c r="DU252" s="22"/>
      <c r="DV252" s="21"/>
      <c r="DW252" s="22"/>
      <c r="DX252" s="32">
        <f>DH252</f>
        <v>0</v>
      </c>
      <c r="DY252" s="32">
        <f>DI252</f>
        <v>0</v>
      </c>
      <c r="DZ252" s="354"/>
      <c r="EA252" s="354"/>
      <c r="ED252" s="13"/>
      <c r="EE252" s="13"/>
      <c r="EF252" s="16">
        <f t="shared" si="243"/>
        <v>0</v>
      </c>
      <c r="EG252" s="16">
        <f t="shared" si="244"/>
        <v>0</v>
      </c>
      <c r="EH252" s="13"/>
    </row>
    <row r="253" spans="2:138" s="31" customFormat="1" ht="14" hidden="1" customHeight="1" outlineLevel="1" x14ac:dyDescent="0.15">
      <c r="B253" s="31" t="s">
        <v>37</v>
      </c>
      <c r="C253" s="32">
        <v>-3328</v>
      </c>
      <c r="D253" s="32"/>
      <c r="E253" s="32"/>
      <c r="F253" s="17"/>
      <c r="G253" s="32"/>
      <c r="H253" s="17"/>
      <c r="I253" s="18">
        <f t="shared" si="255"/>
        <v>-3328</v>
      </c>
      <c r="J253" s="16"/>
      <c r="K253" s="31" t="s">
        <v>37</v>
      </c>
      <c r="L253" s="32">
        <v>-3328</v>
      </c>
      <c r="M253" s="32"/>
      <c r="N253" s="32"/>
      <c r="O253" s="32"/>
      <c r="P253" s="32"/>
      <c r="Q253" s="32"/>
      <c r="R253" s="17"/>
      <c r="S253" s="17"/>
      <c r="T253" s="32"/>
      <c r="U253" s="32"/>
      <c r="V253" s="17"/>
      <c r="W253" s="17"/>
      <c r="X253" s="32"/>
      <c r="Y253" s="32"/>
      <c r="Z253" s="16"/>
      <c r="AA253" s="31" t="s">
        <v>37</v>
      </c>
      <c r="AB253" s="32">
        <v>-3328</v>
      </c>
      <c r="AC253" s="32"/>
      <c r="AD253" s="32"/>
      <c r="AE253" s="32"/>
      <c r="AF253" s="32"/>
      <c r="AG253" s="32"/>
      <c r="AH253" s="17"/>
      <c r="AI253" s="17"/>
      <c r="AJ253" s="32"/>
      <c r="AK253" s="32"/>
      <c r="AL253" s="17"/>
      <c r="AM253" s="17"/>
      <c r="AN253" s="18">
        <f t="shared" si="245"/>
        <v>-3328</v>
      </c>
      <c r="AO253" s="18">
        <f t="shared" si="246"/>
        <v>0</v>
      </c>
      <c r="AP253" s="16"/>
      <c r="AR253" s="32">
        <v>-3328</v>
      </c>
      <c r="AS253" s="32">
        <f t="shared" si="256"/>
        <v>0</v>
      </c>
      <c r="AT253" s="32">
        <f t="shared" si="257"/>
        <v>0</v>
      </c>
      <c r="AU253" s="32">
        <f t="shared" si="258"/>
        <v>0</v>
      </c>
      <c r="AV253" s="32">
        <f t="shared" si="229"/>
        <v>0</v>
      </c>
      <c r="AW253" s="32">
        <f t="shared" si="230"/>
        <v>0</v>
      </c>
      <c r="AX253" s="17"/>
      <c r="AY253" s="17"/>
      <c r="AZ253" s="32">
        <f t="shared" si="231"/>
        <v>0</v>
      </c>
      <c r="BA253" s="32">
        <f t="shared" si="232"/>
        <v>0</v>
      </c>
      <c r="BB253" s="17"/>
      <c r="BC253" s="17"/>
      <c r="BD253" s="18">
        <f t="shared" si="247"/>
        <v>-3328</v>
      </c>
      <c r="BE253" s="18">
        <f t="shared" si="248"/>
        <v>0</v>
      </c>
      <c r="BF253" s="16"/>
      <c r="BG253" s="31" t="s">
        <v>37</v>
      </c>
      <c r="BH253" s="32">
        <v>-3328</v>
      </c>
      <c r="BI253" s="32"/>
      <c r="BJ253" s="32"/>
      <c r="BK253" s="32"/>
      <c r="BL253" s="32"/>
      <c r="BM253" s="32"/>
      <c r="BN253" s="17"/>
      <c r="BO253" s="17"/>
      <c r="BP253" s="32"/>
      <c r="BQ253" s="32"/>
      <c r="BR253" s="17"/>
      <c r="BS253" s="17"/>
      <c r="BT253" s="18">
        <f t="shared" si="249"/>
        <v>-3328</v>
      </c>
      <c r="BU253" s="18">
        <f t="shared" si="250"/>
        <v>0</v>
      </c>
      <c r="BV253" s="16"/>
      <c r="BW253" s="31" t="s">
        <v>37</v>
      </c>
      <c r="BX253" s="22">
        <v>-3328</v>
      </c>
      <c r="BY253" s="22"/>
      <c r="BZ253" s="21"/>
      <c r="CA253" s="22"/>
      <c r="CB253" s="32">
        <f t="shared" si="241"/>
        <v>0</v>
      </c>
      <c r="CC253" s="32">
        <f t="shared" si="242"/>
        <v>0</v>
      </c>
      <c r="CD253" s="13"/>
      <c r="CE253" s="13"/>
      <c r="CH253" s="13"/>
      <c r="CI253" s="13"/>
      <c r="CJ253" s="18">
        <f t="shared" si="251"/>
        <v>-3328</v>
      </c>
      <c r="CK253" s="18">
        <f t="shared" si="252"/>
        <v>0</v>
      </c>
      <c r="CL253" s="13"/>
      <c r="CM253" s="31" t="s">
        <v>37</v>
      </c>
      <c r="CN253" s="22">
        <v>-3328</v>
      </c>
      <c r="CO253" s="22"/>
      <c r="CP253" s="21"/>
      <c r="CQ253" s="22"/>
      <c r="CR253" s="32">
        <f>CB253</f>
        <v>0</v>
      </c>
      <c r="CS253" s="32">
        <f>CC253</f>
        <v>0</v>
      </c>
      <c r="CT253" s="13"/>
      <c r="CU253" s="13"/>
      <c r="CX253" s="13"/>
      <c r="CY253" s="13"/>
      <c r="DB253" s="13"/>
      <c r="DC253" s="31" t="s">
        <v>37</v>
      </c>
      <c r="DD253" s="22">
        <v>-3328</v>
      </c>
      <c r="DE253" s="22"/>
      <c r="DF253" s="21"/>
      <c r="DG253" s="22"/>
      <c r="DH253" s="32">
        <f>CR253</f>
        <v>0</v>
      </c>
      <c r="DI253" s="32">
        <f>CS253</f>
        <v>0</v>
      </c>
      <c r="DJ253" s="354"/>
      <c r="DK253" s="354"/>
      <c r="DN253" s="13"/>
      <c r="DO253" s="13"/>
      <c r="DP253" s="16">
        <f t="shared" si="253"/>
        <v>-3328</v>
      </c>
      <c r="DQ253" s="16">
        <f t="shared" si="254"/>
        <v>0</v>
      </c>
      <c r="DR253" s="13"/>
      <c r="DS253" s="31" t="s">
        <v>37</v>
      </c>
      <c r="DT253" s="22">
        <v>-3328</v>
      </c>
      <c r="DU253" s="22"/>
      <c r="DV253" s="21"/>
      <c r="DW253" s="22"/>
      <c r="DX253" s="32">
        <f>DH253</f>
        <v>0</v>
      </c>
      <c r="DY253" s="32">
        <f>DI253</f>
        <v>0</v>
      </c>
      <c r="DZ253" s="354"/>
      <c r="EA253" s="354"/>
      <c r="ED253" s="13"/>
      <c r="EE253" s="13"/>
      <c r="EF253" s="16">
        <f t="shared" si="243"/>
        <v>-3328</v>
      </c>
      <c r="EG253" s="16">
        <f t="shared" si="244"/>
        <v>0</v>
      </c>
      <c r="EH253" s="13"/>
    </row>
    <row r="254" spans="2:138" s="31" customFormat="1" ht="14" hidden="1" customHeight="1" outlineLevel="1" x14ac:dyDescent="0.15">
      <c r="B254" s="31" t="s">
        <v>243</v>
      </c>
      <c r="C254" s="32"/>
      <c r="D254" s="32"/>
      <c r="E254" s="32"/>
      <c r="F254" s="17"/>
      <c r="G254" s="32"/>
      <c r="H254" s="17"/>
      <c r="I254" s="18">
        <f t="shared" si="255"/>
        <v>0</v>
      </c>
      <c r="J254" s="16"/>
      <c r="K254" s="31" t="s">
        <v>243</v>
      </c>
      <c r="L254" s="32"/>
      <c r="M254" s="32"/>
      <c r="N254" s="32"/>
      <c r="O254" s="32"/>
      <c r="P254" s="32"/>
      <c r="Q254" s="32"/>
      <c r="R254" s="17"/>
      <c r="S254" s="17"/>
      <c r="T254" s="32"/>
      <c r="U254" s="32"/>
      <c r="V254" s="17"/>
      <c r="W254" s="17"/>
      <c r="X254" s="32"/>
      <c r="Y254" s="32"/>
      <c r="Z254" s="16"/>
      <c r="AA254" s="31" t="s">
        <v>243</v>
      </c>
      <c r="AB254" s="32"/>
      <c r="AC254" s="32"/>
      <c r="AD254" s="32"/>
      <c r="AE254" s="32"/>
      <c r="AF254" s="32"/>
      <c r="AG254" s="32"/>
      <c r="AH254" s="17"/>
      <c r="AI254" s="17"/>
      <c r="AJ254" s="32"/>
      <c r="AK254" s="32"/>
      <c r="AL254" s="17"/>
      <c r="AM254" s="17"/>
      <c r="AN254" s="18">
        <f t="shared" si="245"/>
        <v>0</v>
      </c>
      <c r="AO254" s="18">
        <f t="shared" si="246"/>
        <v>0</v>
      </c>
      <c r="AP254" s="16"/>
      <c r="AS254" s="32">
        <f t="shared" si="256"/>
        <v>0</v>
      </c>
      <c r="AT254" s="32">
        <f t="shared" si="257"/>
        <v>0</v>
      </c>
      <c r="AU254" s="32">
        <f t="shared" si="258"/>
        <v>0</v>
      </c>
      <c r="AV254" s="32">
        <f t="shared" si="229"/>
        <v>0</v>
      </c>
      <c r="AW254" s="32">
        <f t="shared" si="230"/>
        <v>0</v>
      </c>
      <c r="AX254" s="17"/>
      <c r="AY254" s="17"/>
      <c r="AZ254" s="32">
        <f t="shared" si="231"/>
        <v>0</v>
      </c>
      <c r="BA254" s="32">
        <f t="shared" si="232"/>
        <v>0</v>
      </c>
      <c r="BB254" s="17"/>
      <c r="BC254" s="17"/>
      <c r="BD254" s="18">
        <f t="shared" si="247"/>
        <v>0</v>
      </c>
      <c r="BE254" s="18">
        <f t="shared" si="248"/>
        <v>0</v>
      </c>
      <c r="BF254" s="16"/>
      <c r="BG254" s="31" t="s">
        <v>243</v>
      </c>
      <c r="BH254" s="32"/>
      <c r="BI254" s="32"/>
      <c r="BJ254" s="32"/>
      <c r="BK254" s="32"/>
      <c r="BL254" s="32"/>
      <c r="BM254" s="32"/>
      <c r="BN254" s="17"/>
      <c r="BO254" s="17"/>
      <c r="BP254" s="32"/>
      <c r="BQ254" s="32"/>
      <c r="BR254" s="17"/>
      <c r="BS254" s="17"/>
      <c r="BT254" s="18">
        <f t="shared" si="249"/>
        <v>0</v>
      </c>
      <c r="BU254" s="18">
        <f t="shared" si="250"/>
        <v>0</v>
      </c>
      <c r="BV254" s="16"/>
      <c r="BW254" s="31" t="s">
        <v>243</v>
      </c>
      <c r="BX254" s="21"/>
      <c r="BY254" s="22"/>
      <c r="BZ254" s="21"/>
      <c r="CA254" s="22"/>
      <c r="CB254" s="32">
        <f t="shared" si="241"/>
        <v>0</v>
      </c>
      <c r="CC254" s="32">
        <f t="shared" si="242"/>
        <v>0</v>
      </c>
      <c r="CD254" s="13"/>
      <c r="CE254" s="13"/>
      <c r="CH254" s="13"/>
      <c r="CI254" s="13"/>
      <c r="CJ254" s="18">
        <f t="shared" si="251"/>
        <v>0</v>
      </c>
      <c r="CK254" s="18">
        <f t="shared" si="252"/>
        <v>0</v>
      </c>
      <c r="CL254" s="13"/>
      <c r="CM254" s="31" t="s">
        <v>243</v>
      </c>
      <c r="CN254" s="21"/>
      <c r="CO254" s="22"/>
      <c r="CP254" s="21"/>
      <c r="CQ254" s="22"/>
      <c r="CR254" s="32">
        <f>CB254</f>
        <v>0</v>
      </c>
      <c r="CS254" s="32">
        <f>CC254</f>
        <v>0</v>
      </c>
      <c r="CT254" s="13"/>
      <c r="CU254" s="13"/>
      <c r="CX254" s="13"/>
      <c r="CY254" s="13"/>
      <c r="DB254" s="13"/>
      <c r="DC254" s="31" t="s">
        <v>243</v>
      </c>
      <c r="DD254" s="21"/>
      <c r="DE254" s="22"/>
      <c r="DF254" s="21"/>
      <c r="DG254" s="22"/>
      <c r="DH254" s="32">
        <f>CR254</f>
        <v>0</v>
      </c>
      <c r="DI254" s="32">
        <f>CS254</f>
        <v>0</v>
      </c>
      <c r="DJ254" s="354"/>
      <c r="DK254" s="354"/>
      <c r="DN254" s="13"/>
      <c r="DO254" s="13"/>
      <c r="DP254" s="16">
        <f t="shared" si="253"/>
        <v>0</v>
      </c>
      <c r="DQ254" s="16">
        <f t="shared" si="254"/>
        <v>0</v>
      </c>
      <c r="DR254" s="13"/>
      <c r="DS254" s="31" t="s">
        <v>243</v>
      </c>
      <c r="DT254" s="21"/>
      <c r="DU254" s="22"/>
      <c r="DV254" s="21"/>
      <c r="DW254" s="22"/>
      <c r="DX254" s="32">
        <f>DH254</f>
        <v>0</v>
      </c>
      <c r="DY254" s="32">
        <f>DI254</f>
        <v>0</v>
      </c>
      <c r="DZ254" s="354"/>
      <c r="EA254" s="354"/>
      <c r="ED254" s="13"/>
      <c r="EE254" s="13"/>
      <c r="EF254" s="16">
        <f t="shared" si="243"/>
        <v>0</v>
      </c>
      <c r="EG254" s="16">
        <f t="shared" si="244"/>
        <v>0</v>
      </c>
      <c r="EH254" s="13"/>
    </row>
    <row r="255" spans="2:138" s="31" customFormat="1" ht="14" hidden="1" customHeight="1" outlineLevel="1" x14ac:dyDescent="0.15">
      <c r="B255" s="31" t="s">
        <v>70</v>
      </c>
      <c r="C255" s="32"/>
      <c r="D255" s="32"/>
      <c r="E255" s="32">
        <v>-16049</v>
      </c>
      <c r="F255" s="17"/>
      <c r="G255" s="32"/>
      <c r="H255" s="17"/>
      <c r="I255" s="18">
        <f t="shared" si="255"/>
        <v>-16049</v>
      </c>
      <c r="J255" s="16"/>
      <c r="K255" s="31" t="s">
        <v>70</v>
      </c>
      <c r="L255" s="32"/>
      <c r="M255" s="32"/>
      <c r="N255" s="32"/>
      <c r="O255" s="32"/>
      <c r="P255" s="32">
        <v>-16049</v>
      </c>
      <c r="Q255" s="32"/>
      <c r="R255" s="17"/>
      <c r="S255" s="17"/>
      <c r="T255" s="32"/>
      <c r="U255" s="32"/>
      <c r="V255" s="17"/>
      <c r="W255" s="17"/>
      <c r="X255" s="32"/>
      <c r="Y255" s="32"/>
      <c r="Z255" s="16"/>
      <c r="AA255" s="31" t="s">
        <v>70</v>
      </c>
      <c r="AB255" s="32"/>
      <c r="AC255" s="32"/>
      <c r="AD255" s="32"/>
      <c r="AE255" s="32"/>
      <c r="AF255" s="32">
        <v>-16049</v>
      </c>
      <c r="AG255" s="32"/>
      <c r="AH255" s="17"/>
      <c r="AI255" s="17"/>
      <c r="AJ255" s="32"/>
      <c r="AK255" s="32"/>
      <c r="AL255" s="17"/>
      <c r="AM255" s="17"/>
      <c r="AN255" s="18">
        <f t="shared" si="245"/>
        <v>-16049</v>
      </c>
      <c r="AO255" s="18">
        <f t="shared" si="246"/>
        <v>0</v>
      </c>
      <c r="AP255" s="16"/>
      <c r="AS255" s="32">
        <f t="shared" si="256"/>
        <v>0</v>
      </c>
      <c r="AT255" s="32">
        <f t="shared" si="257"/>
        <v>0</v>
      </c>
      <c r="AU255" s="32">
        <f t="shared" si="258"/>
        <v>0</v>
      </c>
      <c r="AV255" s="32">
        <f t="shared" si="229"/>
        <v>-16049</v>
      </c>
      <c r="AW255" s="32">
        <f t="shared" si="230"/>
        <v>0</v>
      </c>
      <c r="AX255" s="17"/>
      <c r="AY255" s="17"/>
      <c r="AZ255" s="32">
        <f t="shared" si="231"/>
        <v>0</v>
      </c>
      <c r="BA255" s="32">
        <f t="shared" si="232"/>
        <v>0</v>
      </c>
      <c r="BB255" s="17"/>
      <c r="BC255" s="17"/>
      <c r="BD255" s="18">
        <f t="shared" si="247"/>
        <v>-16049</v>
      </c>
      <c r="BE255" s="18">
        <f t="shared" si="248"/>
        <v>0</v>
      </c>
      <c r="BF255" s="16"/>
      <c r="BG255" s="31" t="s">
        <v>70</v>
      </c>
      <c r="BH255" s="32"/>
      <c r="BI255" s="32"/>
      <c r="BJ255" s="32"/>
      <c r="BK255" s="32"/>
      <c r="BL255" s="32">
        <v>-16049</v>
      </c>
      <c r="BM255" s="32"/>
      <c r="BN255" s="17"/>
      <c r="BO255" s="17"/>
      <c r="BP255" s="32"/>
      <c r="BQ255" s="32"/>
      <c r="BR255" s="17"/>
      <c r="BS255" s="17"/>
      <c r="BT255" s="18">
        <f t="shared" si="249"/>
        <v>-16049</v>
      </c>
      <c r="BU255" s="18">
        <f t="shared" si="250"/>
        <v>0</v>
      </c>
      <c r="BV255" s="16"/>
      <c r="BW255" s="31" t="s">
        <v>70</v>
      </c>
      <c r="BX255" s="21"/>
      <c r="BY255" s="22"/>
      <c r="BZ255" s="21"/>
      <c r="CA255" s="22"/>
      <c r="CB255" s="32">
        <f t="shared" si="241"/>
        <v>-16049</v>
      </c>
      <c r="CC255" s="32">
        <f t="shared" si="242"/>
        <v>0</v>
      </c>
      <c r="CD255" s="13"/>
      <c r="CE255" s="13"/>
      <c r="CH255" s="13"/>
      <c r="CI255" s="13"/>
      <c r="CJ255" s="18">
        <f t="shared" si="251"/>
        <v>-16049</v>
      </c>
      <c r="CK255" s="18">
        <f t="shared" si="252"/>
        <v>0</v>
      </c>
      <c r="CL255" s="13"/>
      <c r="CM255" s="31" t="s">
        <v>70</v>
      </c>
      <c r="CN255" s="21"/>
      <c r="CO255" s="22"/>
      <c r="CP255" s="21"/>
      <c r="CQ255" s="22"/>
      <c r="CR255" s="32">
        <f>CB255</f>
        <v>-16049</v>
      </c>
      <c r="CS255" s="32">
        <f>CC255</f>
        <v>0</v>
      </c>
      <c r="CT255" s="13"/>
      <c r="CU255" s="13"/>
      <c r="CX255" s="13"/>
      <c r="CY255" s="13"/>
      <c r="DB255" s="13"/>
      <c r="DC255" s="31" t="s">
        <v>70</v>
      </c>
      <c r="DD255" s="21"/>
      <c r="DE255" s="22"/>
      <c r="DF255" s="21"/>
      <c r="DG255" s="22"/>
      <c r="DH255" s="32">
        <f>CR255</f>
        <v>-16049</v>
      </c>
      <c r="DI255" s="32">
        <f>CS255</f>
        <v>0</v>
      </c>
      <c r="DJ255" s="354"/>
      <c r="DK255" s="354"/>
      <c r="DN255" s="13"/>
      <c r="DO255" s="13"/>
      <c r="DP255" s="16">
        <f t="shared" si="253"/>
        <v>-16049</v>
      </c>
      <c r="DQ255" s="16">
        <f t="shared" si="254"/>
        <v>0</v>
      </c>
      <c r="DR255" s="13"/>
      <c r="DS255" s="31" t="s">
        <v>70</v>
      </c>
      <c r="DT255" s="21"/>
      <c r="DU255" s="22"/>
      <c r="DV255" s="21"/>
      <c r="DW255" s="22"/>
      <c r="DX255" s="32">
        <f>DH255</f>
        <v>-16049</v>
      </c>
      <c r="DY255" s="32">
        <f>DI255</f>
        <v>0</v>
      </c>
      <c r="DZ255" s="354"/>
      <c r="EA255" s="354"/>
      <c r="ED255" s="13"/>
      <c r="EE255" s="13"/>
      <c r="EF255" s="16">
        <f t="shared" si="243"/>
        <v>-16049</v>
      </c>
      <c r="EG255" s="16">
        <f t="shared" si="244"/>
        <v>0</v>
      </c>
      <c r="EH255" s="13"/>
    </row>
    <row r="256" spans="2:138" s="31" customFormat="1" ht="14" hidden="1" customHeight="1" outlineLevel="1" x14ac:dyDescent="0.15">
      <c r="B256" s="31" t="s">
        <v>38</v>
      </c>
      <c r="C256" s="32">
        <v>-26580</v>
      </c>
      <c r="D256" s="32"/>
      <c r="E256" s="32"/>
      <c r="F256" s="17"/>
      <c r="G256" s="32"/>
      <c r="H256" s="17"/>
      <c r="I256" s="18">
        <f t="shared" si="255"/>
        <v>-26580</v>
      </c>
      <c r="J256" s="16"/>
      <c r="K256" s="31" t="s">
        <v>38</v>
      </c>
      <c r="L256" s="32">
        <v>-26580</v>
      </c>
      <c r="M256" s="32"/>
      <c r="N256" s="32"/>
      <c r="O256" s="32"/>
      <c r="P256" s="32"/>
      <c r="Q256" s="32"/>
      <c r="R256" s="17"/>
      <c r="S256" s="17"/>
      <c r="T256" s="32"/>
      <c r="U256" s="32"/>
      <c r="V256" s="17"/>
      <c r="W256" s="17"/>
      <c r="X256" s="32"/>
      <c r="Y256" s="32"/>
      <c r="Z256" s="16"/>
      <c r="AA256" s="31" t="s">
        <v>38</v>
      </c>
      <c r="AB256" s="32">
        <v>-26580</v>
      </c>
      <c r="AC256" s="32"/>
      <c r="AD256" s="32"/>
      <c r="AE256" s="32"/>
      <c r="AF256" s="32"/>
      <c r="AG256" s="32"/>
      <c r="AH256" s="17"/>
      <c r="AI256" s="17"/>
      <c r="AJ256" s="32"/>
      <c r="AK256" s="32"/>
      <c r="AL256" s="17"/>
      <c r="AM256" s="17"/>
      <c r="AN256" s="18">
        <f t="shared" si="245"/>
        <v>-26580</v>
      </c>
      <c r="AO256" s="18">
        <f t="shared" si="246"/>
        <v>0</v>
      </c>
      <c r="AP256" s="16"/>
      <c r="AR256" s="32">
        <v>-26580</v>
      </c>
      <c r="AS256" s="32">
        <f t="shared" si="256"/>
        <v>0</v>
      </c>
      <c r="AT256" s="32">
        <f t="shared" si="257"/>
        <v>0</v>
      </c>
      <c r="AU256" s="32">
        <f t="shared" si="258"/>
        <v>0</v>
      </c>
      <c r="AV256" s="32">
        <f t="shared" si="229"/>
        <v>0</v>
      </c>
      <c r="AW256" s="32">
        <f t="shared" si="230"/>
        <v>0</v>
      </c>
      <c r="AX256" s="17"/>
      <c r="AY256" s="17"/>
      <c r="AZ256" s="32">
        <f t="shared" si="231"/>
        <v>0</v>
      </c>
      <c r="BA256" s="32">
        <f t="shared" si="232"/>
        <v>0</v>
      </c>
      <c r="BB256" s="17"/>
      <c r="BC256" s="17"/>
      <c r="BD256" s="18">
        <f t="shared" si="247"/>
        <v>-26580</v>
      </c>
      <c r="BE256" s="18">
        <f t="shared" si="248"/>
        <v>0</v>
      </c>
      <c r="BF256" s="16"/>
      <c r="BG256" s="31" t="s">
        <v>38</v>
      </c>
      <c r="BH256" s="32">
        <v>-26580</v>
      </c>
      <c r="BI256" s="32"/>
      <c r="BJ256" s="32"/>
      <c r="BK256" s="32"/>
      <c r="BL256" s="32"/>
      <c r="BM256" s="32"/>
      <c r="BN256" s="17"/>
      <c r="BO256" s="17"/>
      <c r="BP256" s="32"/>
      <c r="BQ256" s="32"/>
      <c r="BR256" s="17"/>
      <c r="BS256" s="17"/>
      <c r="BT256" s="18">
        <f t="shared" si="249"/>
        <v>-26580</v>
      </c>
      <c r="BU256" s="18">
        <f t="shared" si="250"/>
        <v>0</v>
      </c>
      <c r="BV256" s="16"/>
      <c r="BW256" s="31" t="s">
        <v>38</v>
      </c>
      <c r="BX256" s="22">
        <v>-26580</v>
      </c>
      <c r="BY256" s="22"/>
      <c r="BZ256" s="21"/>
      <c r="CA256" s="22"/>
      <c r="CB256" s="32">
        <f t="shared" si="241"/>
        <v>0</v>
      </c>
      <c r="CC256" s="32">
        <f t="shared" si="242"/>
        <v>0</v>
      </c>
      <c r="CD256" s="13"/>
      <c r="CE256" s="13"/>
      <c r="CH256" s="13"/>
      <c r="CI256" s="13"/>
      <c r="CJ256" s="18">
        <f t="shared" si="251"/>
        <v>-26580</v>
      </c>
      <c r="CK256" s="18">
        <f t="shared" si="252"/>
        <v>0</v>
      </c>
      <c r="CL256" s="13"/>
      <c r="CM256" s="31" t="s">
        <v>38</v>
      </c>
      <c r="CN256" s="22">
        <v>-26580</v>
      </c>
      <c r="CO256" s="22"/>
      <c r="CP256" s="21"/>
      <c r="CQ256" s="22"/>
      <c r="CR256" s="32">
        <f>CB256</f>
        <v>0</v>
      </c>
      <c r="CS256" s="32">
        <f>CC256</f>
        <v>0</v>
      </c>
      <c r="CT256" s="13"/>
      <c r="CU256" s="13"/>
      <c r="CX256" s="13"/>
      <c r="CY256" s="13"/>
      <c r="DB256" s="13"/>
      <c r="DC256" s="31" t="s">
        <v>38</v>
      </c>
      <c r="DD256" s="22">
        <v>-26580</v>
      </c>
      <c r="DE256" s="22"/>
      <c r="DF256" s="21"/>
      <c r="DG256" s="22"/>
      <c r="DH256" s="32">
        <f>CR256</f>
        <v>0</v>
      </c>
      <c r="DI256" s="32">
        <f>CS256</f>
        <v>0</v>
      </c>
      <c r="DJ256" s="354"/>
      <c r="DK256" s="354"/>
      <c r="DN256" s="13"/>
      <c r="DO256" s="13"/>
      <c r="DP256" s="16">
        <f t="shared" si="253"/>
        <v>-26580</v>
      </c>
      <c r="DQ256" s="16">
        <f t="shared" si="254"/>
        <v>0</v>
      </c>
      <c r="DR256" s="13"/>
      <c r="DS256" s="31" t="s">
        <v>38</v>
      </c>
      <c r="DT256" s="22">
        <v>-26580</v>
      </c>
      <c r="DU256" s="22"/>
      <c r="DV256" s="21"/>
      <c r="DW256" s="22"/>
      <c r="DX256" s="32">
        <f>DH256</f>
        <v>0</v>
      </c>
      <c r="DY256" s="32">
        <f>DI256</f>
        <v>0</v>
      </c>
      <c r="DZ256" s="354"/>
      <c r="EA256" s="354"/>
      <c r="ED256" s="13"/>
      <c r="EE256" s="13"/>
      <c r="EF256" s="16">
        <f t="shared" si="243"/>
        <v>-26580</v>
      </c>
      <c r="EG256" s="16">
        <f t="shared" si="244"/>
        <v>0</v>
      </c>
      <c r="EH256" s="13"/>
    </row>
    <row r="257" spans="1:138" s="31" customFormat="1" ht="14" hidden="1" customHeight="1" outlineLevel="1" x14ac:dyDescent="0.15">
      <c r="B257" s="31" t="s">
        <v>105</v>
      </c>
      <c r="C257" s="32"/>
      <c r="D257" s="32"/>
      <c r="E257" s="32"/>
      <c r="F257" s="17"/>
      <c r="G257" s="32">
        <v>-254</v>
      </c>
      <c r="H257" s="17"/>
      <c r="I257" s="18">
        <f t="shared" si="255"/>
        <v>-254</v>
      </c>
      <c r="J257" s="16"/>
      <c r="K257" s="31" t="s">
        <v>105</v>
      </c>
      <c r="L257" s="32"/>
      <c r="M257" s="32"/>
      <c r="N257" s="32"/>
      <c r="O257" s="32"/>
      <c r="P257" s="32"/>
      <c r="Q257" s="32"/>
      <c r="R257" s="17"/>
      <c r="S257" s="17"/>
      <c r="T257" s="32">
        <v>-254</v>
      </c>
      <c r="U257" s="32">
        <v>-254</v>
      </c>
      <c r="V257" s="17"/>
      <c r="W257" s="17"/>
      <c r="X257" s="32"/>
      <c r="Y257" s="32"/>
      <c r="Z257" s="16"/>
      <c r="AA257" s="31" t="s">
        <v>105</v>
      </c>
      <c r="AB257" s="32"/>
      <c r="AC257" s="32"/>
      <c r="AD257" s="32"/>
      <c r="AE257" s="32"/>
      <c r="AF257" s="32"/>
      <c r="AG257" s="32"/>
      <c r="AH257" s="17"/>
      <c r="AI257" s="17"/>
      <c r="AJ257" s="32">
        <v>-254</v>
      </c>
      <c r="AK257" s="32">
        <v>-254</v>
      </c>
      <c r="AL257" s="17"/>
      <c r="AM257" s="17"/>
      <c r="AN257" s="18">
        <f t="shared" si="245"/>
        <v>-254</v>
      </c>
      <c r="AO257" s="18">
        <f t="shared" si="246"/>
        <v>-254</v>
      </c>
      <c r="AP257" s="16"/>
      <c r="AS257" s="32">
        <f t="shared" si="256"/>
        <v>0</v>
      </c>
      <c r="AT257" s="32">
        <f t="shared" si="257"/>
        <v>0</v>
      </c>
      <c r="AU257" s="32">
        <f t="shared" si="258"/>
        <v>0</v>
      </c>
      <c r="AV257" s="32">
        <f t="shared" si="229"/>
        <v>0</v>
      </c>
      <c r="AW257" s="32">
        <f t="shared" si="230"/>
        <v>0</v>
      </c>
      <c r="AX257" s="17"/>
      <c r="AY257" s="17"/>
      <c r="AZ257" s="32">
        <f t="shared" si="231"/>
        <v>-254</v>
      </c>
      <c r="BA257" s="32">
        <f t="shared" si="232"/>
        <v>-254</v>
      </c>
      <c r="BB257" s="17"/>
      <c r="BC257" s="17"/>
      <c r="BD257" s="18">
        <f t="shared" si="247"/>
        <v>-254</v>
      </c>
      <c r="BE257" s="18">
        <f t="shared" si="248"/>
        <v>-254</v>
      </c>
      <c r="BF257" s="16"/>
      <c r="BG257" s="31" t="s">
        <v>105</v>
      </c>
      <c r="BH257" s="32"/>
      <c r="BI257" s="32"/>
      <c r="BJ257" s="32"/>
      <c r="BK257" s="32"/>
      <c r="BL257" s="32"/>
      <c r="BM257" s="32"/>
      <c r="BN257" s="17"/>
      <c r="BO257" s="17"/>
      <c r="BP257" s="32">
        <v>-254</v>
      </c>
      <c r="BQ257" s="32">
        <v>-254</v>
      </c>
      <c r="BR257" s="17"/>
      <c r="BS257" s="17"/>
      <c r="BT257" s="18">
        <f t="shared" si="249"/>
        <v>-254</v>
      </c>
      <c r="BU257" s="18">
        <f t="shared" si="250"/>
        <v>-254</v>
      </c>
      <c r="BV257" s="16"/>
      <c r="BW257" s="31" t="s">
        <v>105</v>
      </c>
      <c r="BX257" s="21"/>
      <c r="BY257" s="22"/>
      <c r="BZ257" s="21"/>
      <c r="CA257" s="22"/>
      <c r="CB257" s="32">
        <f t="shared" si="241"/>
        <v>0</v>
      </c>
      <c r="CC257" s="32">
        <f t="shared" si="242"/>
        <v>0</v>
      </c>
      <c r="CD257" s="13"/>
      <c r="CE257" s="13"/>
      <c r="CF257" s="32">
        <v>-254</v>
      </c>
      <c r="CG257" s="32">
        <v>-254</v>
      </c>
      <c r="CH257" s="13"/>
      <c r="CI257" s="13"/>
      <c r="CJ257" s="18">
        <f t="shared" si="251"/>
        <v>-254</v>
      </c>
      <c r="CK257" s="18">
        <f t="shared" si="252"/>
        <v>-254</v>
      </c>
      <c r="CL257" s="13"/>
      <c r="CM257" s="31" t="s">
        <v>105</v>
      </c>
      <c r="CN257" s="21"/>
      <c r="CO257" s="22"/>
      <c r="CP257" s="21"/>
      <c r="CQ257" s="22"/>
      <c r="CR257" s="32">
        <f>CB257</f>
        <v>0</v>
      </c>
      <c r="CS257" s="32">
        <f>CC257</f>
        <v>0</v>
      </c>
      <c r="CT257" s="13"/>
      <c r="CU257" s="13"/>
      <c r="CV257" s="32">
        <v>-254</v>
      </c>
      <c r="CW257" s="32">
        <v>-254</v>
      </c>
      <c r="CX257" s="13"/>
      <c r="CY257" s="13"/>
      <c r="DB257" s="13"/>
      <c r="DC257" s="31" t="s">
        <v>105</v>
      </c>
      <c r="DD257" s="21"/>
      <c r="DE257" s="22"/>
      <c r="DF257" s="21"/>
      <c r="DG257" s="22"/>
      <c r="DH257" s="32">
        <f>CR257</f>
        <v>0</v>
      </c>
      <c r="DI257" s="32">
        <f>CS257</f>
        <v>0</v>
      </c>
      <c r="DJ257" s="354"/>
      <c r="DK257" s="354"/>
      <c r="DL257" s="32">
        <v>-254</v>
      </c>
      <c r="DM257" s="32">
        <v>-254</v>
      </c>
      <c r="DN257" s="13"/>
      <c r="DO257" s="13"/>
      <c r="DP257" s="16">
        <f t="shared" si="253"/>
        <v>-254</v>
      </c>
      <c r="DQ257" s="16">
        <f t="shared" si="254"/>
        <v>-254</v>
      </c>
      <c r="DR257" s="13"/>
      <c r="DS257" s="31" t="s">
        <v>105</v>
      </c>
      <c r="DT257" s="21"/>
      <c r="DU257" s="22"/>
      <c r="DV257" s="21"/>
      <c r="DW257" s="22"/>
      <c r="DX257" s="32">
        <f>DH257</f>
        <v>0</v>
      </c>
      <c r="DY257" s="32">
        <f>DI257</f>
        <v>0</v>
      </c>
      <c r="DZ257" s="354"/>
      <c r="EA257" s="354"/>
      <c r="EB257" s="32">
        <v>-254</v>
      </c>
      <c r="EC257" s="32">
        <v>-254</v>
      </c>
      <c r="ED257" s="13"/>
      <c r="EE257" s="13"/>
      <c r="EF257" s="16">
        <f t="shared" si="243"/>
        <v>-254</v>
      </c>
      <c r="EG257" s="16">
        <f t="shared" si="244"/>
        <v>-254</v>
      </c>
      <c r="EH257" s="13"/>
    </row>
    <row r="258" spans="1:138" s="31" customFormat="1" ht="14" hidden="1" customHeight="1" outlineLevel="1" x14ac:dyDescent="0.15">
      <c r="B258" s="31" t="s">
        <v>281</v>
      </c>
      <c r="C258" s="32"/>
      <c r="D258" s="32"/>
      <c r="E258" s="32"/>
      <c r="F258" s="17"/>
      <c r="G258" s="32"/>
      <c r="H258" s="17"/>
      <c r="I258" s="18">
        <f t="shared" si="255"/>
        <v>0</v>
      </c>
      <c r="J258" s="16"/>
      <c r="K258" s="31" t="s">
        <v>281</v>
      </c>
      <c r="L258" s="32"/>
      <c r="M258" s="32"/>
      <c r="N258" s="32"/>
      <c r="O258" s="32"/>
      <c r="P258" s="32"/>
      <c r="Q258" s="32"/>
      <c r="R258" s="17"/>
      <c r="S258" s="17"/>
      <c r="T258" s="32"/>
      <c r="U258" s="32"/>
      <c r="V258" s="17"/>
      <c r="W258" s="17"/>
      <c r="X258" s="32"/>
      <c r="Y258" s="32"/>
      <c r="Z258" s="16"/>
      <c r="AA258" s="31" t="s">
        <v>281</v>
      </c>
      <c r="AB258" s="32"/>
      <c r="AC258" s="32"/>
      <c r="AD258" s="32"/>
      <c r="AE258" s="32"/>
      <c r="AF258" s="32"/>
      <c r="AG258" s="32"/>
      <c r="AH258" s="17"/>
      <c r="AI258" s="17"/>
      <c r="AJ258" s="32"/>
      <c r="AK258" s="32"/>
      <c r="AL258" s="17"/>
      <c r="AM258" s="17"/>
      <c r="AN258" s="18">
        <f t="shared" si="245"/>
        <v>0</v>
      </c>
      <c r="AO258" s="18">
        <f t="shared" si="246"/>
        <v>0</v>
      </c>
      <c r="AP258" s="16"/>
      <c r="AS258" s="32">
        <f t="shared" si="256"/>
        <v>0</v>
      </c>
      <c r="AT258" s="32">
        <f t="shared" ref="AT258:AT321" si="259">AD258</f>
        <v>0</v>
      </c>
      <c r="AU258" s="32">
        <f t="shared" si="258"/>
        <v>0</v>
      </c>
      <c r="AV258" s="32">
        <f t="shared" ref="AV258:AV321" si="260">AF258</f>
        <v>0</v>
      </c>
      <c r="AW258" s="32">
        <f t="shared" ref="AW258:AW321" si="261">AG258</f>
        <v>0</v>
      </c>
      <c r="AX258" s="17"/>
      <c r="AY258" s="17"/>
      <c r="AZ258" s="32">
        <f t="shared" ref="AZ258:AZ321" si="262">AJ258</f>
        <v>0</v>
      </c>
      <c r="BA258" s="32">
        <f t="shared" ref="BA258:BA321" si="263">AK258</f>
        <v>0</v>
      </c>
      <c r="BB258" s="17"/>
      <c r="BC258" s="17"/>
      <c r="BD258" s="18">
        <f t="shared" si="247"/>
        <v>0</v>
      </c>
      <c r="BE258" s="18">
        <f t="shared" si="248"/>
        <v>0</v>
      </c>
      <c r="BF258" s="16"/>
      <c r="BG258" s="31" t="s">
        <v>281</v>
      </c>
      <c r="BH258" s="32"/>
      <c r="BI258" s="32"/>
      <c r="BJ258" s="32"/>
      <c r="BK258" s="32"/>
      <c r="BL258" s="32"/>
      <c r="BM258" s="32"/>
      <c r="BN258" s="17"/>
      <c r="BO258" s="17"/>
      <c r="BP258" s="32"/>
      <c r="BQ258" s="32"/>
      <c r="BR258" s="17"/>
      <c r="BS258" s="17"/>
      <c r="BT258" s="18">
        <f t="shared" si="249"/>
        <v>0</v>
      </c>
      <c r="BU258" s="18">
        <f t="shared" si="250"/>
        <v>0</v>
      </c>
      <c r="BV258" s="16"/>
      <c r="BW258" s="31" t="s">
        <v>281</v>
      </c>
      <c r="BX258" s="21"/>
      <c r="BY258" s="22"/>
      <c r="BZ258" s="21"/>
      <c r="CA258" s="22"/>
      <c r="CB258" s="32">
        <f t="shared" si="241"/>
        <v>0</v>
      </c>
      <c r="CC258" s="32">
        <f t="shared" si="242"/>
        <v>0</v>
      </c>
      <c r="CD258" s="13"/>
      <c r="CE258" s="13"/>
      <c r="CH258" s="13"/>
      <c r="CI258" s="13"/>
      <c r="CJ258" s="18">
        <f t="shared" si="251"/>
        <v>0</v>
      </c>
      <c r="CK258" s="18">
        <f t="shared" si="252"/>
        <v>0</v>
      </c>
      <c r="CL258" s="13"/>
      <c r="CM258" s="31" t="s">
        <v>281</v>
      </c>
      <c r="CN258" s="21"/>
      <c r="CO258" s="22"/>
      <c r="CP258" s="21"/>
      <c r="CQ258" s="22"/>
      <c r="CR258" s="32">
        <f>CB258</f>
        <v>0</v>
      </c>
      <c r="CS258" s="32">
        <f>CC258</f>
        <v>0</v>
      </c>
      <c r="CT258" s="13"/>
      <c r="CU258" s="13"/>
      <c r="CX258" s="13"/>
      <c r="CY258" s="13"/>
      <c r="DB258" s="13"/>
      <c r="DC258" s="31" t="s">
        <v>281</v>
      </c>
      <c r="DD258" s="21"/>
      <c r="DE258" s="22"/>
      <c r="DF258" s="21"/>
      <c r="DG258" s="22"/>
      <c r="DH258" s="32">
        <f>CR258</f>
        <v>0</v>
      </c>
      <c r="DI258" s="32">
        <f>CS258</f>
        <v>0</v>
      </c>
      <c r="DJ258" s="354"/>
      <c r="DK258" s="354"/>
      <c r="DN258" s="13"/>
      <c r="DO258" s="13"/>
      <c r="DP258" s="16">
        <f t="shared" si="253"/>
        <v>0</v>
      </c>
      <c r="DQ258" s="16">
        <f t="shared" si="254"/>
        <v>0</v>
      </c>
      <c r="DR258" s="13"/>
      <c r="DS258" s="31" t="s">
        <v>281</v>
      </c>
      <c r="DT258" s="21"/>
      <c r="DU258" s="22"/>
      <c r="DV258" s="21"/>
      <c r="DW258" s="22"/>
      <c r="DX258" s="32">
        <f>DH258</f>
        <v>0</v>
      </c>
      <c r="DY258" s="32">
        <f>DI258</f>
        <v>0</v>
      </c>
      <c r="DZ258" s="354"/>
      <c r="EA258" s="354"/>
      <c r="ED258" s="13"/>
      <c r="EE258" s="13"/>
      <c r="EF258" s="16">
        <f t="shared" si="243"/>
        <v>0</v>
      </c>
      <c r="EG258" s="16">
        <f t="shared" si="244"/>
        <v>0</v>
      </c>
      <c r="EH258" s="13"/>
    </row>
    <row r="259" spans="1:138" s="31" customFormat="1" ht="14" hidden="1" customHeight="1" outlineLevel="1" x14ac:dyDescent="0.15">
      <c r="B259" s="31" t="s">
        <v>124</v>
      </c>
      <c r="C259" s="32"/>
      <c r="D259" s="32"/>
      <c r="E259" s="32"/>
      <c r="F259" s="17"/>
      <c r="G259" s="32"/>
      <c r="H259" s="17"/>
      <c r="I259" s="18">
        <f t="shared" si="255"/>
        <v>0</v>
      </c>
      <c r="J259" s="16"/>
      <c r="K259" s="31" t="s">
        <v>124</v>
      </c>
      <c r="L259" s="32"/>
      <c r="M259" s="32"/>
      <c r="N259" s="32"/>
      <c r="O259" s="32"/>
      <c r="P259" s="32"/>
      <c r="Q259" s="32"/>
      <c r="R259" s="17"/>
      <c r="S259" s="17"/>
      <c r="T259" s="32"/>
      <c r="U259" s="32"/>
      <c r="V259" s="17"/>
      <c r="W259" s="17"/>
      <c r="X259" s="32"/>
      <c r="Y259" s="32"/>
      <c r="Z259" s="16"/>
      <c r="AA259" s="31" t="s">
        <v>124</v>
      </c>
      <c r="AB259" s="32"/>
      <c r="AC259" s="32"/>
      <c r="AD259" s="32"/>
      <c r="AE259" s="32"/>
      <c r="AF259" s="32"/>
      <c r="AG259" s="32"/>
      <c r="AH259" s="17"/>
      <c r="AI259" s="17"/>
      <c r="AJ259" s="32"/>
      <c r="AK259" s="32"/>
      <c r="AL259" s="17"/>
      <c r="AM259" s="17"/>
      <c r="AN259" s="18">
        <f t="shared" si="245"/>
        <v>0</v>
      </c>
      <c r="AO259" s="18">
        <f t="shared" si="246"/>
        <v>0</v>
      </c>
      <c r="AP259" s="16"/>
      <c r="AS259" s="32">
        <f t="shared" si="256"/>
        <v>0</v>
      </c>
      <c r="AT259" s="32">
        <f t="shared" si="259"/>
        <v>0</v>
      </c>
      <c r="AU259" s="32">
        <f t="shared" si="258"/>
        <v>0</v>
      </c>
      <c r="AV259" s="32">
        <f t="shared" si="260"/>
        <v>0</v>
      </c>
      <c r="AW259" s="32">
        <f t="shared" si="261"/>
        <v>0</v>
      </c>
      <c r="AX259" s="17"/>
      <c r="AY259" s="17"/>
      <c r="AZ259" s="32">
        <f t="shared" si="262"/>
        <v>0</v>
      </c>
      <c r="BA259" s="32">
        <f t="shared" si="263"/>
        <v>0</v>
      </c>
      <c r="BB259" s="17"/>
      <c r="BC259" s="17"/>
      <c r="BD259" s="18">
        <f t="shared" si="247"/>
        <v>0</v>
      </c>
      <c r="BE259" s="18">
        <f t="shared" si="248"/>
        <v>0</v>
      </c>
      <c r="BF259" s="16"/>
      <c r="BG259" s="31" t="s">
        <v>124</v>
      </c>
      <c r="BH259" s="32"/>
      <c r="BI259" s="32"/>
      <c r="BJ259" s="32"/>
      <c r="BK259" s="32"/>
      <c r="BL259" s="32"/>
      <c r="BM259" s="32"/>
      <c r="BN259" s="17"/>
      <c r="BO259" s="17"/>
      <c r="BP259" s="32"/>
      <c r="BQ259" s="32"/>
      <c r="BR259" s="17"/>
      <c r="BS259" s="17"/>
      <c r="BT259" s="18">
        <f t="shared" si="249"/>
        <v>0</v>
      </c>
      <c r="BU259" s="18">
        <f t="shared" si="250"/>
        <v>0</v>
      </c>
      <c r="BV259" s="16"/>
      <c r="BW259" s="31" t="s">
        <v>124</v>
      </c>
      <c r="BX259" s="21"/>
      <c r="BY259" s="22"/>
      <c r="BZ259" s="21"/>
      <c r="CA259" s="22"/>
      <c r="CB259" s="32">
        <f t="shared" si="241"/>
        <v>0</v>
      </c>
      <c r="CC259" s="32">
        <f t="shared" si="242"/>
        <v>0</v>
      </c>
      <c r="CD259" s="13"/>
      <c r="CE259" s="13"/>
      <c r="CH259" s="13"/>
      <c r="CI259" s="13"/>
      <c r="CJ259" s="18">
        <f t="shared" si="251"/>
        <v>0</v>
      </c>
      <c r="CK259" s="18">
        <f t="shared" si="252"/>
        <v>0</v>
      </c>
      <c r="CL259" s="13"/>
      <c r="CM259" s="31" t="s">
        <v>124</v>
      </c>
      <c r="CN259" s="21"/>
      <c r="CO259" s="22"/>
      <c r="CP259" s="21"/>
      <c r="CQ259" s="22"/>
      <c r="CR259" s="32">
        <f>CB259</f>
        <v>0</v>
      </c>
      <c r="CS259" s="32">
        <f>CC259</f>
        <v>0</v>
      </c>
      <c r="CT259" s="13"/>
      <c r="CU259" s="13"/>
      <c r="CX259" s="13"/>
      <c r="CY259" s="13"/>
      <c r="DB259" s="13"/>
      <c r="DC259" s="31" t="s">
        <v>124</v>
      </c>
      <c r="DD259" s="21"/>
      <c r="DE259" s="22"/>
      <c r="DF259" s="21"/>
      <c r="DG259" s="22"/>
      <c r="DH259" s="32">
        <f>CR259</f>
        <v>0</v>
      </c>
      <c r="DI259" s="32">
        <f>CS259</f>
        <v>0</v>
      </c>
      <c r="DJ259" s="354"/>
      <c r="DK259" s="354"/>
      <c r="DN259" s="13"/>
      <c r="DO259" s="13"/>
      <c r="DP259" s="16">
        <f t="shared" si="253"/>
        <v>0</v>
      </c>
      <c r="DQ259" s="16">
        <f t="shared" si="254"/>
        <v>0</v>
      </c>
      <c r="DR259" s="13"/>
      <c r="DS259" s="31" t="s">
        <v>124</v>
      </c>
      <c r="DT259" s="21"/>
      <c r="DU259" s="22"/>
      <c r="DV259" s="21"/>
      <c r="DW259" s="22"/>
      <c r="DX259" s="32">
        <f>DH259</f>
        <v>0</v>
      </c>
      <c r="DY259" s="32">
        <f>DI259</f>
        <v>0</v>
      </c>
      <c r="DZ259" s="354"/>
      <c r="EA259" s="354"/>
      <c r="ED259" s="13"/>
      <c r="EE259" s="13"/>
      <c r="EF259" s="16">
        <f t="shared" si="243"/>
        <v>0</v>
      </c>
      <c r="EG259" s="16">
        <f t="shared" si="244"/>
        <v>0</v>
      </c>
      <c r="EH259" s="13"/>
    </row>
    <row r="260" spans="1:138" s="31" customFormat="1" ht="14" hidden="1" customHeight="1" outlineLevel="1" x14ac:dyDescent="0.15">
      <c r="B260" s="31" t="s">
        <v>40</v>
      </c>
      <c r="C260" s="32">
        <v>-7806</v>
      </c>
      <c r="D260" s="32"/>
      <c r="E260" s="32"/>
      <c r="F260" s="17"/>
      <c r="G260" s="32">
        <v>-572</v>
      </c>
      <c r="H260" s="17"/>
      <c r="I260" s="18">
        <f t="shared" si="255"/>
        <v>-8378</v>
      </c>
      <c r="J260" s="16"/>
      <c r="K260" s="31" t="s">
        <v>40</v>
      </c>
      <c r="L260" s="32">
        <v>-7806</v>
      </c>
      <c r="M260" s="32"/>
      <c r="N260" s="32"/>
      <c r="O260" s="32"/>
      <c r="P260" s="32"/>
      <c r="Q260" s="32"/>
      <c r="R260" s="17"/>
      <c r="S260" s="17"/>
      <c r="T260" s="32">
        <v>-572</v>
      </c>
      <c r="U260" s="32">
        <v>-572</v>
      </c>
      <c r="V260" s="17"/>
      <c r="W260" s="17"/>
      <c r="X260" s="32"/>
      <c r="Y260" s="32"/>
      <c r="Z260" s="16"/>
      <c r="AA260" s="31" t="s">
        <v>40</v>
      </c>
      <c r="AB260" s="32">
        <v>-7806</v>
      </c>
      <c r="AC260" s="32"/>
      <c r="AD260" s="32"/>
      <c r="AE260" s="32"/>
      <c r="AF260" s="32"/>
      <c r="AG260" s="32"/>
      <c r="AH260" s="17"/>
      <c r="AI260" s="17"/>
      <c r="AJ260" s="32">
        <v>-572</v>
      </c>
      <c r="AK260" s="32">
        <v>-572</v>
      </c>
      <c r="AL260" s="17"/>
      <c r="AM260" s="17"/>
      <c r="AN260" s="18">
        <f t="shared" si="245"/>
        <v>-8378</v>
      </c>
      <c r="AO260" s="18">
        <f t="shared" si="246"/>
        <v>-572</v>
      </c>
      <c r="AP260" s="16"/>
      <c r="AR260" s="32">
        <v>-7806</v>
      </c>
      <c r="AS260" s="32">
        <f t="shared" si="256"/>
        <v>0</v>
      </c>
      <c r="AT260" s="32">
        <f t="shared" si="259"/>
        <v>0</v>
      </c>
      <c r="AU260" s="32">
        <f t="shared" si="258"/>
        <v>0</v>
      </c>
      <c r="AV260" s="32">
        <f t="shared" si="260"/>
        <v>0</v>
      </c>
      <c r="AW260" s="32">
        <f t="shared" si="261"/>
        <v>0</v>
      </c>
      <c r="AX260" s="17"/>
      <c r="AY260" s="17"/>
      <c r="AZ260" s="32">
        <f t="shared" si="262"/>
        <v>-572</v>
      </c>
      <c r="BA260" s="32">
        <f t="shared" si="263"/>
        <v>-572</v>
      </c>
      <c r="BB260" s="17"/>
      <c r="BC260" s="17"/>
      <c r="BD260" s="18">
        <f t="shared" si="247"/>
        <v>-8378</v>
      </c>
      <c r="BE260" s="18">
        <f t="shared" si="248"/>
        <v>-572</v>
      </c>
      <c r="BF260" s="16"/>
      <c r="BG260" s="31" t="s">
        <v>40</v>
      </c>
      <c r="BH260" s="32">
        <v>-7806</v>
      </c>
      <c r="BI260" s="32"/>
      <c r="BJ260" s="32"/>
      <c r="BK260" s="32"/>
      <c r="BL260" s="32"/>
      <c r="BM260" s="32"/>
      <c r="BN260" s="17"/>
      <c r="BO260" s="17"/>
      <c r="BP260" s="32">
        <v>-572</v>
      </c>
      <c r="BQ260" s="32">
        <v>-572</v>
      </c>
      <c r="BR260" s="17"/>
      <c r="BS260" s="17"/>
      <c r="BT260" s="18">
        <f t="shared" si="249"/>
        <v>-8378</v>
      </c>
      <c r="BU260" s="18">
        <f t="shared" si="250"/>
        <v>-572</v>
      </c>
      <c r="BV260" s="16"/>
      <c r="BW260" s="31" t="s">
        <v>40</v>
      </c>
      <c r="BX260" s="22">
        <v>-7806</v>
      </c>
      <c r="BY260" s="22"/>
      <c r="BZ260" s="21"/>
      <c r="CA260" s="22"/>
      <c r="CB260" s="32">
        <f t="shared" si="241"/>
        <v>0</v>
      </c>
      <c r="CC260" s="32">
        <f t="shared" si="242"/>
        <v>0</v>
      </c>
      <c r="CD260" s="13"/>
      <c r="CE260" s="13"/>
      <c r="CF260" s="32">
        <v>-572</v>
      </c>
      <c r="CG260" s="32">
        <v>-572</v>
      </c>
      <c r="CH260" s="13"/>
      <c r="CI260" s="13"/>
      <c r="CJ260" s="18">
        <f t="shared" si="251"/>
        <v>-8378</v>
      </c>
      <c r="CK260" s="18">
        <f t="shared" si="252"/>
        <v>-572</v>
      </c>
      <c r="CL260" s="13"/>
      <c r="CM260" s="31" t="s">
        <v>40</v>
      </c>
      <c r="CN260" s="22">
        <v>-7806</v>
      </c>
      <c r="CO260" s="22"/>
      <c r="CP260" s="21"/>
      <c r="CQ260" s="22"/>
      <c r="CR260" s="32">
        <f>CB260</f>
        <v>0</v>
      </c>
      <c r="CS260" s="32">
        <f>CC260</f>
        <v>0</v>
      </c>
      <c r="CT260" s="13"/>
      <c r="CU260" s="13"/>
      <c r="CV260" s="32">
        <v>-572</v>
      </c>
      <c r="CW260" s="32">
        <v>-572</v>
      </c>
      <c r="CX260" s="13"/>
      <c r="CY260" s="13"/>
      <c r="DB260" s="13"/>
      <c r="DC260" s="31" t="s">
        <v>40</v>
      </c>
      <c r="DD260" s="22">
        <v>-7806</v>
      </c>
      <c r="DE260" s="22"/>
      <c r="DF260" s="21"/>
      <c r="DG260" s="22"/>
      <c r="DH260" s="32">
        <f>CR260</f>
        <v>0</v>
      </c>
      <c r="DI260" s="32">
        <f>CS260</f>
        <v>0</v>
      </c>
      <c r="DJ260" s="354"/>
      <c r="DK260" s="354"/>
      <c r="DL260" s="32">
        <v>-572</v>
      </c>
      <c r="DM260" s="32">
        <v>-572</v>
      </c>
      <c r="DN260" s="13"/>
      <c r="DO260" s="13"/>
      <c r="DP260" s="16">
        <f t="shared" si="253"/>
        <v>-8378</v>
      </c>
      <c r="DQ260" s="16">
        <f t="shared" si="254"/>
        <v>-572</v>
      </c>
      <c r="DR260" s="13"/>
      <c r="DS260" s="31" t="s">
        <v>40</v>
      </c>
      <c r="DT260" s="22">
        <v>-7806</v>
      </c>
      <c r="DU260" s="22"/>
      <c r="DV260" s="21"/>
      <c r="DW260" s="22"/>
      <c r="DX260" s="32">
        <f>DH260</f>
        <v>0</v>
      </c>
      <c r="DY260" s="32">
        <f>DI260</f>
        <v>0</v>
      </c>
      <c r="DZ260" s="354"/>
      <c r="EA260" s="354"/>
      <c r="EB260" s="32">
        <v>-572</v>
      </c>
      <c r="EC260" s="32">
        <v>-572</v>
      </c>
      <c r="ED260" s="13"/>
      <c r="EE260" s="13"/>
      <c r="EF260" s="16">
        <f t="shared" si="243"/>
        <v>-8378</v>
      </c>
      <c r="EG260" s="16">
        <f t="shared" si="244"/>
        <v>-572</v>
      </c>
      <c r="EH260" s="13"/>
    </row>
    <row r="261" spans="1:138" s="31" customFormat="1" ht="14" hidden="1" customHeight="1" outlineLevel="1" x14ac:dyDescent="0.15">
      <c r="B261" s="31" t="s">
        <v>148</v>
      </c>
      <c r="C261" s="32"/>
      <c r="D261" s="32"/>
      <c r="E261" s="32"/>
      <c r="F261" s="17"/>
      <c r="G261" s="32"/>
      <c r="H261" s="17"/>
      <c r="I261" s="18">
        <f t="shared" si="255"/>
        <v>0</v>
      </c>
      <c r="J261" s="16"/>
      <c r="K261" s="31" t="s">
        <v>148</v>
      </c>
      <c r="L261" s="32"/>
      <c r="M261" s="32"/>
      <c r="N261" s="32"/>
      <c r="O261" s="32"/>
      <c r="P261" s="32"/>
      <c r="Q261" s="32"/>
      <c r="R261" s="17"/>
      <c r="S261" s="17"/>
      <c r="T261" s="32"/>
      <c r="U261" s="32"/>
      <c r="V261" s="17"/>
      <c r="W261" s="17"/>
      <c r="X261" s="32"/>
      <c r="Y261" s="32"/>
      <c r="Z261" s="16"/>
      <c r="AA261" s="31" t="s">
        <v>148</v>
      </c>
      <c r="AB261" s="32"/>
      <c r="AC261" s="32"/>
      <c r="AD261" s="32"/>
      <c r="AE261" s="32"/>
      <c r="AF261" s="32"/>
      <c r="AG261" s="32"/>
      <c r="AH261" s="17"/>
      <c r="AI261" s="17"/>
      <c r="AJ261" s="32"/>
      <c r="AK261" s="32"/>
      <c r="AL261" s="17"/>
      <c r="AM261" s="17"/>
      <c r="AN261" s="18">
        <f t="shared" si="245"/>
        <v>0</v>
      </c>
      <c r="AO261" s="18">
        <f t="shared" si="246"/>
        <v>0</v>
      </c>
      <c r="AP261" s="16"/>
      <c r="AS261" s="32">
        <f t="shared" si="256"/>
        <v>0</v>
      </c>
      <c r="AT261" s="32">
        <f t="shared" si="259"/>
        <v>0</v>
      </c>
      <c r="AU261" s="32">
        <f t="shared" si="258"/>
        <v>0</v>
      </c>
      <c r="AV261" s="32">
        <f t="shared" si="260"/>
        <v>0</v>
      </c>
      <c r="AW261" s="32">
        <f t="shared" si="261"/>
        <v>0</v>
      </c>
      <c r="AX261" s="17"/>
      <c r="AY261" s="17"/>
      <c r="AZ261" s="32">
        <f t="shared" si="262"/>
        <v>0</v>
      </c>
      <c r="BA261" s="32">
        <f t="shared" si="263"/>
        <v>0</v>
      </c>
      <c r="BB261" s="17"/>
      <c r="BC261" s="17"/>
      <c r="BD261" s="18">
        <f t="shared" si="247"/>
        <v>0</v>
      </c>
      <c r="BE261" s="18">
        <f t="shared" si="248"/>
        <v>0</v>
      </c>
      <c r="BF261" s="16"/>
      <c r="BG261" s="31" t="s">
        <v>148</v>
      </c>
      <c r="BH261" s="32"/>
      <c r="BI261" s="32"/>
      <c r="BJ261" s="32"/>
      <c r="BK261" s="32"/>
      <c r="BL261" s="32"/>
      <c r="BM261" s="32"/>
      <c r="BN261" s="17"/>
      <c r="BO261" s="17"/>
      <c r="BP261" s="32"/>
      <c r="BQ261" s="32"/>
      <c r="BR261" s="17"/>
      <c r="BS261" s="17"/>
      <c r="BT261" s="18">
        <f t="shared" si="249"/>
        <v>0</v>
      </c>
      <c r="BU261" s="18">
        <f t="shared" si="250"/>
        <v>0</v>
      </c>
      <c r="BV261" s="16"/>
      <c r="BW261" s="31" t="s">
        <v>148</v>
      </c>
      <c r="BX261" s="21"/>
      <c r="BY261" s="22"/>
      <c r="BZ261" s="21"/>
      <c r="CA261" s="22"/>
      <c r="CB261" s="32">
        <f t="shared" si="241"/>
        <v>0</v>
      </c>
      <c r="CC261" s="32">
        <f t="shared" si="242"/>
        <v>0</v>
      </c>
      <c r="CD261" s="13"/>
      <c r="CE261" s="13"/>
      <c r="CH261" s="13"/>
      <c r="CI261" s="13"/>
      <c r="CJ261" s="18">
        <f t="shared" si="251"/>
        <v>0</v>
      </c>
      <c r="CK261" s="18">
        <f t="shared" si="252"/>
        <v>0</v>
      </c>
      <c r="CL261" s="13"/>
      <c r="CM261" s="31" t="s">
        <v>148</v>
      </c>
      <c r="CN261" s="21"/>
      <c r="CO261" s="22"/>
      <c r="CP261" s="21"/>
      <c r="CQ261" s="22"/>
      <c r="CR261" s="32">
        <f>CB261</f>
        <v>0</v>
      </c>
      <c r="CS261" s="32">
        <f>CC261</f>
        <v>0</v>
      </c>
      <c r="CT261" s="13"/>
      <c r="CU261" s="13"/>
      <c r="CX261" s="13"/>
      <c r="CY261" s="13"/>
      <c r="DB261" s="13"/>
      <c r="DC261" s="31" t="s">
        <v>148</v>
      </c>
      <c r="DD261" s="21"/>
      <c r="DE261" s="22"/>
      <c r="DF261" s="21"/>
      <c r="DG261" s="22"/>
      <c r="DH261" s="32">
        <f>CR261</f>
        <v>0</v>
      </c>
      <c r="DI261" s="32">
        <f>CS261</f>
        <v>0</v>
      </c>
      <c r="DJ261" s="354"/>
      <c r="DK261" s="354"/>
      <c r="DN261" s="13"/>
      <c r="DO261" s="13"/>
      <c r="DP261" s="16">
        <f t="shared" si="253"/>
        <v>0</v>
      </c>
      <c r="DQ261" s="16">
        <f t="shared" si="254"/>
        <v>0</v>
      </c>
      <c r="DR261" s="13"/>
      <c r="DS261" s="31" t="s">
        <v>148</v>
      </c>
      <c r="DT261" s="21"/>
      <c r="DU261" s="22"/>
      <c r="DV261" s="21"/>
      <c r="DW261" s="22"/>
      <c r="DX261" s="32">
        <f>DH261</f>
        <v>0</v>
      </c>
      <c r="DY261" s="32">
        <f>DI261</f>
        <v>0</v>
      </c>
      <c r="DZ261" s="354"/>
      <c r="EA261" s="354"/>
      <c r="ED261" s="13"/>
      <c r="EE261" s="13"/>
      <c r="EF261" s="16">
        <f t="shared" si="243"/>
        <v>0</v>
      </c>
      <c r="EG261" s="16">
        <f t="shared" si="244"/>
        <v>0</v>
      </c>
      <c r="EH261" s="13"/>
    </row>
    <row r="262" spans="1:138" s="31" customFormat="1" ht="14" hidden="1" customHeight="1" outlineLevel="1" x14ac:dyDescent="0.15">
      <c r="B262" s="31" t="s">
        <v>126</v>
      </c>
      <c r="C262" s="32"/>
      <c r="D262" s="32"/>
      <c r="E262" s="32"/>
      <c r="F262" s="17"/>
      <c r="G262" s="32"/>
      <c r="H262" s="17"/>
      <c r="I262" s="18">
        <f t="shared" si="255"/>
        <v>0</v>
      </c>
      <c r="J262" s="16"/>
      <c r="K262" s="31" t="s">
        <v>126</v>
      </c>
      <c r="L262" s="32"/>
      <c r="M262" s="32"/>
      <c r="N262" s="32"/>
      <c r="O262" s="32"/>
      <c r="P262" s="32"/>
      <c r="Q262" s="32"/>
      <c r="R262" s="17"/>
      <c r="S262" s="17"/>
      <c r="T262" s="32"/>
      <c r="U262" s="32"/>
      <c r="V262" s="17"/>
      <c r="W262" s="17"/>
      <c r="X262" s="32"/>
      <c r="Y262" s="32"/>
      <c r="Z262" s="16"/>
      <c r="AA262" s="31" t="s">
        <v>126</v>
      </c>
      <c r="AB262" s="32"/>
      <c r="AC262" s="32"/>
      <c r="AD262" s="32"/>
      <c r="AE262" s="32"/>
      <c r="AF262" s="32"/>
      <c r="AG262" s="32"/>
      <c r="AH262" s="17"/>
      <c r="AI262" s="17"/>
      <c r="AJ262" s="32"/>
      <c r="AK262" s="32"/>
      <c r="AL262" s="17"/>
      <c r="AM262" s="17"/>
      <c r="AN262" s="18">
        <f t="shared" si="245"/>
        <v>0</v>
      </c>
      <c r="AO262" s="18">
        <f t="shared" si="246"/>
        <v>0</v>
      </c>
      <c r="AP262" s="16"/>
      <c r="AS262" s="32">
        <f t="shared" si="256"/>
        <v>0</v>
      </c>
      <c r="AT262" s="32">
        <f t="shared" si="259"/>
        <v>0</v>
      </c>
      <c r="AU262" s="32">
        <f t="shared" si="258"/>
        <v>0</v>
      </c>
      <c r="AV262" s="32">
        <f t="shared" si="260"/>
        <v>0</v>
      </c>
      <c r="AW262" s="32">
        <f t="shared" si="261"/>
        <v>0</v>
      </c>
      <c r="AX262" s="17"/>
      <c r="AY262" s="17"/>
      <c r="AZ262" s="32">
        <f t="shared" si="262"/>
        <v>0</v>
      </c>
      <c r="BA262" s="32">
        <f t="shared" si="263"/>
        <v>0</v>
      </c>
      <c r="BB262" s="17"/>
      <c r="BC262" s="17"/>
      <c r="BD262" s="18">
        <f t="shared" si="247"/>
        <v>0</v>
      </c>
      <c r="BE262" s="18">
        <f t="shared" si="248"/>
        <v>0</v>
      </c>
      <c r="BF262" s="16"/>
      <c r="BG262" s="31" t="s">
        <v>126</v>
      </c>
      <c r="BH262" s="32"/>
      <c r="BI262" s="32"/>
      <c r="BJ262" s="32"/>
      <c r="BK262" s="32"/>
      <c r="BL262" s="32"/>
      <c r="BM262" s="32"/>
      <c r="BN262" s="17"/>
      <c r="BO262" s="17"/>
      <c r="BP262" s="32"/>
      <c r="BQ262" s="32"/>
      <c r="BR262" s="17"/>
      <c r="BS262" s="17"/>
      <c r="BT262" s="18">
        <f t="shared" si="249"/>
        <v>0</v>
      </c>
      <c r="BU262" s="18">
        <f t="shared" si="250"/>
        <v>0</v>
      </c>
      <c r="BV262" s="16"/>
      <c r="BW262" s="31" t="s">
        <v>126</v>
      </c>
      <c r="BX262" s="21"/>
      <c r="BY262" s="22"/>
      <c r="BZ262" s="21"/>
      <c r="CA262" s="22"/>
      <c r="CB262" s="32">
        <f t="shared" si="241"/>
        <v>0</v>
      </c>
      <c r="CC262" s="32">
        <f t="shared" si="242"/>
        <v>0</v>
      </c>
      <c r="CD262" s="13"/>
      <c r="CE262" s="13"/>
      <c r="CH262" s="13"/>
      <c r="CI262" s="13"/>
      <c r="CJ262" s="18">
        <f t="shared" si="251"/>
        <v>0</v>
      </c>
      <c r="CK262" s="18">
        <f t="shared" si="252"/>
        <v>0</v>
      </c>
      <c r="CL262" s="13"/>
      <c r="CM262" s="31" t="s">
        <v>126</v>
      </c>
      <c r="CN262" s="21"/>
      <c r="CO262" s="22"/>
      <c r="CP262" s="21"/>
      <c r="CQ262" s="22"/>
      <c r="CR262" s="32">
        <f>CB262</f>
        <v>0</v>
      </c>
      <c r="CS262" s="32">
        <f>CC262</f>
        <v>0</v>
      </c>
      <c r="CT262" s="13"/>
      <c r="CU262" s="13"/>
      <c r="CX262" s="13"/>
      <c r="CY262" s="13"/>
      <c r="DB262" s="13"/>
      <c r="DC262" s="31" t="s">
        <v>126</v>
      </c>
      <c r="DD262" s="21"/>
      <c r="DE262" s="22"/>
      <c r="DF262" s="21"/>
      <c r="DG262" s="22"/>
      <c r="DH262" s="32">
        <f>CR262</f>
        <v>0</v>
      </c>
      <c r="DI262" s="32">
        <f>CS262</f>
        <v>0</v>
      </c>
      <c r="DJ262" s="354"/>
      <c r="DK262" s="354"/>
      <c r="DN262" s="13"/>
      <c r="DO262" s="13"/>
      <c r="DP262" s="16">
        <f t="shared" si="253"/>
        <v>0</v>
      </c>
      <c r="DQ262" s="16">
        <f t="shared" si="254"/>
        <v>0</v>
      </c>
      <c r="DR262" s="13"/>
      <c r="DS262" s="31" t="s">
        <v>126</v>
      </c>
      <c r="DT262" s="21"/>
      <c r="DU262" s="22"/>
      <c r="DV262" s="21"/>
      <c r="DW262" s="22"/>
      <c r="DX262" s="32">
        <f>DH262</f>
        <v>0</v>
      </c>
      <c r="DY262" s="32">
        <f>DI262</f>
        <v>0</v>
      </c>
      <c r="DZ262" s="354"/>
      <c r="EA262" s="354"/>
      <c r="ED262" s="13"/>
      <c r="EE262" s="13"/>
      <c r="EF262" s="16">
        <f t="shared" si="243"/>
        <v>0</v>
      </c>
      <c r="EG262" s="16">
        <f t="shared" si="244"/>
        <v>0</v>
      </c>
      <c r="EH262" s="13"/>
    </row>
    <row r="263" spans="1:138" s="31" customFormat="1" ht="14" hidden="1" customHeight="1" outlineLevel="1" x14ac:dyDescent="0.15">
      <c r="B263" s="31" t="s">
        <v>230</v>
      </c>
      <c r="C263" s="32"/>
      <c r="D263" s="32">
        <v>-7539</v>
      </c>
      <c r="E263" s="32"/>
      <c r="F263" s="17"/>
      <c r="G263" s="32"/>
      <c r="H263" s="17"/>
      <c r="I263" s="18">
        <f t="shared" si="255"/>
        <v>-7539</v>
      </c>
      <c r="J263" s="16"/>
      <c r="K263" s="31" t="s">
        <v>230</v>
      </c>
      <c r="L263" s="32"/>
      <c r="M263" s="32"/>
      <c r="N263" s="32">
        <v>-7539</v>
      </c>
      <c r="O263" s="32"/>
      <c r="P263" s="32"/>
      <c r="Q263" s="32"/>
      <c r="R263" s="17"/>
      <c r="S263" s="17"/>
      <c r="T263" s="32"/>
      <c r="U263" s="32"/>
      <c r="V263" s="17"/>
      <c r="W263" s="17"/>
      <c r="X263" s="32"/>
      <c r="Y263" s="32"/>
      <c r="Z263" s="16"/>
      <c r="AA263" s="31" t="s">
        <v>230</v>
      </c>
      <c r="AB263" s="32"/>
      <c r="AC263" s="32"/>
      <c r="AD263" s="32">
        <v>-7539</v>
      </c>
      <c r="AE263" s="32"/>
      <c r="AF263" s="32"/>
      <c r="AG263" s="32"/>
      <c r="AH263" s="17"/>
      <c r="AI263" s="17"/>
      <c r="AJ263" s="32"/>
      <c r="AK263" s="32"/>
      <c r="AL263" s="17"/>
      <c r="AM263" s="17"/>
      <c r="AN263" s="18">
        <f t="shared" si="245"/>
        <v>-7539</v>
      </c>
      <c r="AO263" s="18">
        <f t="shared" si="246"/>
        <v>0</v>
      </c>
      <c r="AP263" s="16"/>
      <c r="AS263" s="32">
        <f t="shared" ref="AS263:AS326" si="264">AC263</f>
        <v>0</v>
      </c>
      <c r="AT263" s="32">
        <v>-7539</v>
      </c>
      <c r="AU263" s="32">
        <f t="shared" ref="AU263:AU326" si="265">AE263</f>
        <v>0</v>
      </c>
      <c r="AV263" s="32">
        <f t="shared" si="260"/>
        <v>0</v>
      </c>
      <c r="AW263" s="32">
        <f t="shared" si="261"/>
        <v>0</v>
      </c>
      <c r="AX263" s="17"/>
      <c r="AY263" s="17"/>
      <c r="AZ263" s="32">
        <f t="shared" si="262"/>
        <v>0</v>
      </c>
      <c r="BA263" s="32">
        <f t="shared" si="263"/>
        <v>0</v>
      </c>
      <c r="BB263" s="17"/>
      <c r="BC263" s="17"/>
      <c r="BD263" s="18">
        <f t="shared" si="247"/>
        <v>-7539</v>
      </c>
      <c r="BE263" s="18">
        <f t="shared" si="248"/>
        <v>0</v>
      </c>
      <c r="BF263" s="16"/>
      <c r="BG263" s="31" t="s">
        <v>230</v>
      </c>
      <c r="BH263" s="32"/>
      <c r="BI263" s="32"/>
      <c r="BJ263" s="32">
        <v>-7539</v>
      </c>
      <c r="BK263" s="32"/>
      <c r="BL263" s="32"/>
      <c r="BM263" s="32"/>
      <c r="BN263" s="17"/>
      <c r="BO263" s="17"/>
      <c r="BP263" s="32"/>
      <c r="BQ263" s="32"/>
      <c r="BR263" s="17"/>
      <c r="BS263" s="17"/>
      <c r="BT263" s="18">
        <f t="shared" si="249"/>
        <v>-7539</v>
      </c>
      <c r="BU263" s="18">
        <f t="shared" si="250"/>
        <v>0</v>
      </c>
      <c r="BV263" s="16"/>
      <c r="BW263" s="31" t="s">
        <v>230</v>
      </c>
      <c r="BX263" s="21"/>
      <c r="BY263" s="22"/>
      <c r="BZ263" s="22">
        <v>-7539</v>
      </c>
      <c r="CA263" s="22"/>
      <c r="CB263" s="32">
        <f t="shared" si="241"/>
        <v>0</v>
      </c>
      <c r="CC263" s="32">
        <f t="shared" si="242"/>
        <v>0</v>
      </c>
      <c r="CD263" s="13"/>
      <c r="CE263" s="13"/>
      <c r="CH263" s="13"/>
      <c r="CI263" s="13"/>
      <c r="CJ263" s="18">
        <f t="shared" si="251"/>
        <v>-7539</v>
      </c>
      <c r="CK263" s="18">
        <f t="shared" si="252"/>
        <v>0</v>
      </c>
      <c r="CL263" s="13"/>
      <c r="CM263" s="31" t="s">
        <v>230</v>
      </c>
      <c r="CN263" s="21"/>
      <c r="CO263" s="22"/>
      <c r="CP263" s="22">
        <v>-7539</v>
      </c>
      <c r="CQ263" s="22"/>
      <c r="CR263" s="32">
        <f>CB263</f>
        <v>0</v>
      </c>
      <c r="CS263" s="32">
        <f>CC263</f>
        <v>0</v>
      </c>
      <c r="CT263" s="13"/>
      <c r="CU263" s="13"/>
      <c r="CX263" s="13"/>
      <c r="CY263" s="13"/>
      <c r="DB263" s="13"/>
      <c r="DC263" s="31" t="s">
        <v>230</v>
      </c>
      <c r="DD263" s="21"/>
      <c r="DE263" s="22"/>
      <c r="DF263" s="22">
        <v>-7539</v>
      </c>
      <c r="DG263" s="22"/>
      <c r="DH263" s="32">
        <f>CR263</f>
        <v>0</v>
      </c>
      <c r="DI263" s="32">
        <f>CS263</f>
        <v>0</v>
      </c>
      <c r="DJ263" s="354"/>
      <c r="DK263" s="354"/>
      <c r="DN263" s="13"/>
      <c r="DO263" s="13"/>
      <c r="DP263" s="16">
        <f t="shared" si="253"/>
        <v>-7539</v>
      </c>
      <c r="DQ263" s="16">
        <f t="shared" si="254"/>
        <v>0</v>
      </c>
      <c r="DR263" s="13"/>
      <c r="DS263" s="31" t="s">
        <v>230</v>
      </c>
      <c r="DT263" s="21"/>
      <c r="DU263" s="22"/>
      <c r="DV263" s="22">
        <v>-7539</v>
      </c>
      <c r="DW263" s="22"/>
      <c r="DX263" s="32">
        <f>DH263</f>
        <v>0</v>
      </c>
      <c r="DY263" s="32">
        <f>DI263</f>
        <v>0</v>
      </c>
      <c r="DZ263" s="354"/>
      <c r="EA263" s="354"/>
      <c r="ED263" s="13"/>
      <c r="EE263" s="13"/>
      <c r="EF263" s="16">
        <f t="shared" si="243"/>
        <v>-7539</v>
      </c>
      <c r="EG263" s="16">
        <f t="shared" si="244"/>
        <v>0</v>
      </c>
      <c r="EH263" s="13"/>
    </row>
    <row r="264" spans="1:138" s="31" customFormat="1" ht="14" hidden="1" customHeight="1" outlineLevel="1" x14ac:dyDescent="0.15">
      <c r="B264" s="31" t="s">
        <v>13</v>
      </c>
      <c r="C264" s="32">
        <v>-18246</v>
      </c>
      <c r="D264" s="32"/>
      <c r="E264" s="32"/>
      <c r="F264" s="17"/>
      <c r="G264" s="32"/>
      <c r="H264" s="17"/>
      <c r="I264" s="18">
        <f t="shared" si="255"/>
        <v>-18246</v>
      </c>
      <c r="J264" s="16"/>
      <c r="K264" s="31" t="s">
        <v>13</v>
      </c>
      <c r="L264" s="32">
        <v>-18246</v>
      </c>
      <c r="M264" s="32"/>
      <c r="N264" s="32"/>
      <c r="O264" s="32"/>
      <c r="P264" s="32"/>
      <c r="Q264" s="32"/>
      <c r="R264" s="17"/>
      <c r="S264" s="17"/>
      <c r="T264" s="32"/>
      <c r="U264" s="32"/>
      <c r="V264" s="17"/>
      <c r="W264" s="17"/>
      <c r="X264" s="32"/>
      <c r="Y264" s="32"/>
      <c r="Z264" s="16"/>
      <c r="AA264" s="31" t="s">
        <v>13</v>
      </c>
      <c r="AB264" s="32">
        <v>-18246</v>
      </c>
      <c r="AC264" s="32"/>
      <c r="AD264" s="32"/>
      <c r="AE264" s="32"/>
      <c r="AF264" s="32"/>
      <c r="AG264" s="32"/>
      <c r="AH264" s="17"/>
      <c r="AI264" s="17"/>
      <c r="AJ264" s="32"/>
      <c r="AK264" s="32"/>
      <c r="AL264" s="17"/>
      <c r="AM264" s="17"/>
      <c r="AN264" s="18">
        <f t="shared" si="245"/>
        <v>-18246</v>
      </c>
      <c r="AO264" s="18">
        <f t="shared" si="246"/>
        <v>0</v>
      </c>
      <c r="AP264" s="16"/>
      <c r="AR264" s="32">
        <v>-18246</v>
      </c>
      <c r="AS264" s="32">
        <f t="shared" si="264"/>
        <v>0</v>
      </c>
      <c r="AT264" s="32">
        <f t="shared" si="259"/>
        <v>0</v>
      </c>
      <c r="AU264" s="32">
        <f t="shared" si="265"/>
        <v>0</v>
      </c>
      <c r="AV264" s="32">
        <f t="shared" si="260"/>
        <v>0</v>
      </c>
      <c r="AW264" s="32">
        <f t="shared" si="261"/>
        <v>0</v>
      </c>
      <c r="AX264" s="17"/>
      <c r="AY264" s="17"/>
      <c r="AZ264" s="32">
        <f t="shared" si="262"/>
        <v>0</v>
      </c>
      <c r="BA264" s="32">
        <f t="shared" si="263"/>
        <v>0</v>
      </c>
      <c r="BB264" s="17"/>
      <c r="BC264" s="17"/>
      <c r="BD264" s="18">
        <f t="shared" si="247"/>
        <v>-18246</v>
      </c>
      <c r="BE264" s="18">
        <f t="shared" si="248"/>
        <v>0</v>
      </c>
      <c r="BF264" s="16"/>
      <c r="BG264" s="31" t="s">
        <v>13</v>
      </c>
      <c r="BH264" s="32">
        <v>-18246</v>
      </c>
      <c r="BI264" s="32"/>
      <c r="BJ264" s="32"/>
      <c r="BK264" s="32"/>
      <c r="BL264" s="32"/>
      <c r="BM264" s="32"/>
      <c r="BN264" s="17"/>
      <c r="BO264" s="17"/>
      <c r="BP264" s="32"/>
      <c r="BQ264" s="32"/>
      <c r="BR264" s="17"/>
      <c r="BS264" s="17"/>
      <c r="BT264" s="18">
        <f t="shared" si="249"/>
        <v>-18246</v>
      </c>
      <c r="BU264" s="18">
        <f t="shared" si="250"/>
        <v>0</v>
      </c>
      <c r="BV264" s="16"/>
      <c r="BW264" s="31" t="s">
        <v>13</v>
      </c>
      <c r="BX264" s="22">
        <v>-18246</v>
      </c>
      <c r="BY264" s="22"/>
      <c r="BZ264" s="21"/>
      <c r="CA264" s="22"/>
      <c r="CB264" s="32">
        <f t="shared" si="241"/>
        <v>0</v>
      </c>
      <c r="CC264" s="32">
        <f t="shared" si="242"/>
        <v>0</v>
      </c>
      <c r="CD264" s="13"/>
      <c r="CE264" s="13"/>
      <c r="CH264" s="13"/>
      <c r="CI264" s="13"/>
      <c r="CJ264" s="18">
        <f t="shared" si="251"/>
        <v>-18246</v>
      </c>
      <c r="CK264" s="18">
        <f t="shared" si="252"/>
        <v>0</v>
      </c>
      <c r="CL264" s="13"/>
      <c r="CM264" s="31" t="s">
        <v>13</v>
      </c>
      <c r="CN264" s="22">
        <v>-18246</v>
      </c>
      <c r="CO264" s="22"/>
      <c r="CP264" s="21"/>
      <c r="CQ264" s="22"/>
      <c r="CR264" s="32">
        <f>CB264</f>
        <v>0</v>
      </c>
      <c r="CS264" s="32">
        <f>CC264</f>
        <v>0</v>
      </c>
      <c r="CT264" s="13"/>
      <c r="CU264" s="13"/>
      <c r="CX264" s="13"/>
      <c r="CY264" s="13"/>
      <c r="DB264" s="13"/>
      <c r="DC264" s="31" t="s">
        <v>13</v>
      </c>
      <c r="DD264" s="22">
        <v>-18246</v>
      </c>
      <c r="DE264" s="22"/>
      <c r="DF264" s="21"/>
      <c r="DG264" s="22"/>
      <c r="DH264" s="32">
        <f>CR264</f>
        <v>0</v>
      </c>
      <c r="DI264" s="32">
        <f>CS264</f>
        <v>0</v>
      </c>
      <c r="DJ264" s="354"/>
      <c r="DK264" s="354"/>
      <c r="DN264" s="13"/>
      <c r="DO264" s="13"/>
      <c r="DP264" s="16">
        <f t="shared" si="253"/>
        <v>-18246</v>
      </c>
      <c r="DQ264" s="16">
        <f t="shared" si="254"/>
        <v>0</v>
      </c>
      <c r="DR264" s="13"/>
      <c r="DS264" s="31" t="s">
        <v>13</v>
      </c>
      <c r="DT264" s="22">
        <v>-18246</v>
      </c>
      <c r="DU264" s="22"/>
      <c r="DV264" s="21"/>
      <c r="DW264" s="22"/>
      <c r="DX264" s="32">
        <f>DH264</f>
        <v>0</v>
      </c>
      <c r="DY264" s="32">
        <f>DI264</f>
        <v>0</v>
      </c>
      <c r="DZ264" s="354"/>
      <c r="EA264" s="354"/>
      <c r="ED264" s="13"/>
      <c r="EE264" s="13"/>
      <c r="EF264" s="16">
        <f t="shared" si="243"/>
        <v>-18246</v>
      </c>
      <c r="EG264" s="16">
        <f t="shared" si="244"/>
        <v>0</v>
      </c>
      <c r="EH264" s="13"/>
    </row>
    <row r="265" spans="1:138" s="31" customFormat="1" ht="14" hidden="1" customHeight="1" outlineLevel="1" x14ac:dyDescent="0.15">
      <c r="B265" s="31" t="s">
        <v>359</v>
      </c>
      <c r="C265" s="32"/>
      <c r="D265" s="32"/>
      <c r="E265" s="32"/>
      <c r="F265" s="17"/>
      <c r="G265" s="32"/>
      <c r="H265" s="17"/>
      <c r="I265" s="18"/>
      <c r="J265" s="16"/>
      <c r="K265" s="31" t="s">
        <v>359</v>
      </c>
      <c r="L265" s="32"/>
      <c r="M265" s="32"/>
      <c r="N265" s="32"/>
      <c r="O265" s="32"/>
      <c r="P265" s="32"/>
      <c r="Q265" s="32"/>
      <c r="R265" s="17"/>
      <c r="S265" s="17"/>
      <c r="T265" s="32"/>
      <c r="U265" s="32"/>
      <c r="V265" s="17"/>
      <c r="W265" s="17"/>
      <c r="X265" s="32"/>
      <c r="Y265" s="32"/>
      <c r="Z265" s="16"/>
      <c r="AA265" s="31" t="s">
        <v>359</v>
      </c>
      <c r="AB265" s="32"/>
      <c r="AC265" s="32"/>
      <c r="AD265" s="32"/>
      <c r="AE265" s="32"/>
      <c r="AF265" s="32"/>
      <c r="AG265" s="32"/>
      <c r="AH265" s="17"/>
      <c r="AI265" s="17"/>
      <c r="AJ265" s="32"/>
      <c r="AK265" s="32"/>
      <c r="AL265" s="17"/>
      <c r="AM265" s="17"/>
      <c r="AN265" s="18">
        <f t="shared" si="245"/>
        <v>0</v>
      </c>
      <c r="AO265" s="18">
        <f t="shared" si="246"/>
        <v>0</v>
      </c>
      <c r="AP265" s="16"/>
      <c r="AS265" s="32">
        <f t="shared" si="264"/>
        <v>0</v>
      </c>
      <c r="AT265" s="32">
        <f t="shared" si="259"/>
        <v>0</v>
      </c>
      <c r="AU265" s="32">
        <f t="shared" si="265"/>
        <v>0</v>
      </c>
      <c r="AV265" s="32">
        <f t="shared" si="260"/>
        <v>0</v>
      </c>
      <c r="AW265" s="32">
        <f t="shared" si="261"/>
        <v>0</v>
      </c>
      <c r="AX265" s="17"/>
      <c r="AY265" s="17"/>
      <c r="AZ265" s="32">
        <f t="shared" si="262"/>
        <v>0</v>
      </c>
      <c r="BA265" s="32">
        <f t="shared" si="263"/>
        <v>0</v>
      </c>
      <c r="BB265" s="17"/>
      <c r="BC265" s="17"/>
      <c r="BD265" s="18">
        <f t="shared" si="247"/>
        <v>0</v>
      </c>
      <c r="BE265" s="18">
        <f t="shared" si="248"/>
        <v>0</v>
      </c>
      <c r="BF265" s="16"/>
      <c r="BG265" s="31" t="s">
        <v>359</v>
      </c>
      <c r="BH265" s="32"/>
      <c r="BI265" s="32"/>
      <c r="BJ265" s="32"/>
      <c r="BK265" s="32"/>
      <c r="BL265" s="32"/>
      <c r="BM265" s="32"/>
      <c r="BN265" s="17"/>
      <c r="BO265" s="17"/>
      <c r="BP265" s="32"/>
      <c r="BQ265" s="32"/>
      <c r="BR265" s="17"/>
      <c r="BS265" s="17"/>
      <c r="BT265" s="18">
        <f t="shared" si="249"/>
        <v>0</v>
      </c>
      <c r="BU265" s="18">
        <f t="shared" si="250"/>
        <v>0</v>
      </c>
      <c r="BV265" s="16"/>
      <c r="BW265" s="31" t="s">
        <v>359</v>
      </c>
      <c r="BX265" s="21"/>
      <c r="BY265" s="22"/>
      <c r="BZ265" s="21"/>
      <c r="CA265" s="22"/>
      <c r="CB265" s="32">
        <f t="shared" si="241"/>
        <v>0</v>
      </c>
      <c r="CC265" s="32">
        <f t="shared" si="242"/>
        <v>0</v>
      </c>
      <c r="CD265" s="13"/>
      <c r="CE265" s="13"/>
      <c r="CH265" s="13"/>
      <c r="CI265" s="13"/>
      <c r="CJ265" s="18">
        <f t="shared" si="251"/>
        <v>0</v>
      </c>
      <c r="CK265" s="18">
        <f t="shared" si="252"/>
        <v>0</v>
      </c>
      <c r="CL265" s="13"/>
      <c r="CM265" s="31" t="s">
        <v>359</v>
      </c>
      <c r="CN265" s="21"/>
      <c r="CO265" s="22"/>
      <c r="CP265" s="21"/>
      <c r="CQ265" s="22"/>
      <c r="CR265" s="32">
        <f>CB265</f>
        <v>0</v>
      </c>
      <c r="CS265" s="32">
        <f>CC265</f>
        <v>0</v>
      </c>
      <c r="CT265" s="13"/>
      <c r="CU265" s="13"/>
      <c r="CX265" s="13"/>
      <c r="CY265" s="13"/>
      <c r="DB265" s="13"/>
      <c r="DC265" s="31" t="s">
        <v>359</v>
      </c>
      <c r="DD265" s="21"/>
      <c r="DE265" s="22"/>
      <c r="DF265" s="21"/>
      <c r="DG265" s="22"/>
      <c r="DH265" s="32">
        <f>CR265</f>
        <v>0</v>
      </c>
      <c r="DI265" s="32">
        <f>CS265</f>
        <v>0</v>
      </c>
      <c r="DJ265" s="354"/>
      <c r="DK265" s="354"/>
      <c r="DN265" s="13"/>
      <c r="DO265" s="13"/>
      <c r="DP265" s="16">
        <f t="shared" si="253"/>
        <v>0</v>
      </c>
      <c r="DQ265" s="16">
        <f t="shared" si="254"/>
        <v>0</v>
      </c>
      <c r="DR265" s="13"/>
      <c r="DS265" s="31" t="s">
        <v>359</v>
      </c>
      <c r="DT265" s="21"/>
      <c r="DU265" s="22"/>
      <c r="DV265" s="21"/>
      <c r="DW265" s="22"/>
      <c r="DX265" s="32">
        <f>DH265</f>
        <v>0</v>
      </c>
      <c r="DY265" s="32">
        <f>DI265</f>
        <v>0</v>
      </c>
      <c r="DZ265" s="354"/>
      <c r="EA265" s="354"/>
      <c r="ED265" s="13"/>
      <c r="EE265" s="13"/>
      <c r="EF265" s="16">
        <f t="shared" si="243"/>
        <v>0</v>
      </c>
      <c r="EG265" s="16">
        <f t="shared" si="244"/>
        <v>0</v>
      </c>
      <c r="EH265" s="13"/>
    </row>
    <row r="266" spans="1:138" s="31" customFormat="1" ht="14" hidden="1" customHeight="1" outlineLevel="1" x14ac:dyDescent="0.15">
      <c r="B266" s="31" t="s">
        <v>360</v>
      </c>
      <c r="C266" s="32"/>
      <c r="D266" s="32"/>
      <c r="E266" s="32"/>
      <c r="F266" s="17"/>
      <c r="G266" s="32"/>
      <c r="H266" s="17"/>
      <c r="I266" s="18"/>
      <c r="J266" s="16"/>
      <c r="K266" s="31" t="s">
        <v>360</v>
      </c>
      <c r="L266" s="32"/>
      <c r="M266" s="32"/>
      <c r="N266" s="32"/>
      <c r="O266" s="32"/>
      <c r="P266" s="32"/>
      <c r="Q266" s="32"/>
      <c r="R266" s="17"/>
      <c r="S266" s="17"/>
      <c r="T266" s="32"/>
      <c r="U266" s="32"/>
      <c r="V266" s="17"/>
      <c r="W266" s="17"/>
      <c r="X266" s="32"/>
      <c r="Y266" s="32"/>
      <c r="Z266" s="16"/>
      <c r="AA266" s="31" t="s">
        <v>360</v>
      </c>
      <c r="AB266" s="32"/>
      <c r="AC266" s="32"/>
      <c r="AD266" s="32"/>
      <c r="AE266" s="32"/>
      <c r="AF266" s="32"/>
      <c r="AG266" s="32"/>
      <c r="AH266" s="17"/>
      <c r="AI266" s="17"/>
      <c r="AJ266" s="32"/>
      <c r="AK266" s="32"/>
      <c r="AL266" s="17"/>
      <c r="AM266" s="17"/>
      <c r="AN266" s="18">
        <f t="shared" si="245"/>
        <v>0</v>
      </c>
      <c r="AO266" s="18">
        <f t="shared" si="246"/>
        <v>0</v>
      </c>
      <c r="AP266" s="16"/>
      <c r="AS266" s="32">
        <f t="shared" si="264"/>
        <v>0</v>
      </c>
      <c r="AT266" s="32">
        <f t="shared" si="259"/>
        <v>0</v>
      </c>
      <c r="AU266" s="32">
        <f t="shared" si="265"/>
        <v>0</v>
      </c>
      <c r="AV266" s="32">
        <f t="shared" si="260"/>
        <v>0</v>
      </c>
      <c r="AW266" s="32">
        <f t="shared" si="261"/>
        <v>0</v>
      </c>
      <c r="AX266" s="17"/>
      <c r="AY266" s="17"/>
      <c r="AZ266" s="32">
        <f t="shared" si="262"/>
        <v>0</v>
      </c>
      <c r="BA266" s="32">
        <f t="shared" si="263"/>
        <v>0</v>
      </c>
      <c r="BB266" s="17"/>
      <c r="BC266" s="17"/>
      <c r="BD266" s="18">
        <f t="shared" si="247"/>
        <v>0</v>
      </c>
      <c r="BE266" s="18">
        <f t="shared" si="248"/>
        <v>0</v>
      </c>
      <c r="BF266" s="16"/>
      <c r="BG266" s="31" t="s">
        <v>360</v>
      </c>
      <c r="BH266" s="32"/>
      <c r="BI266" s="32"/>
      <c r="BJ266" s="32"/>
      <c r="BK266" s="32"/>
      <c r="BL266" s="32"/>
      <c r="BM266" s="32"/>
      <c r="BN266" s="17"/>
      <c r="BO266" s="17"/>
      <c r="BP266" s="32"/>
      <c r="BQ266" s="32"/>
      <c r="BR266" s="17"/>
      <c r="BS266" s="17"/>
      <c r="BT266" s="18">
        <f t="shared" si="249"/>
        <v>0</v>
      </c>
      <c r="BU266" s="18">
        <f t="shared" si="250"/>
        <v>0</v>
      </c>
      <c r="BV266" s="16"/>
      <c r="BW266" s="31" t="s">
        <v>360</v>
      </c>
      <c r="BX266" s="21"/>
      <c r="BY266" s="22"/>
      <c r="BZ266" s="21"/>
      <c r="CA266" s="22"/>
      <c r="CB266" s="32">
        <f t="shared" si="241"/>
        <v>0</v>
      </c>
      <c r="CC266" s="32">
        <f t="shared" si="242"/>
        <v>0</v>
      </c>
      <c r="CD266" s="13"/>
      <c r="CE266" s="13"/>
      <c r="CH266" s="13"/>
      <c r="CI266" s="13"/>
      <c r="CJ266" s="18">
        <f t="shared" si="251"/>
        <v>0</v>
      </c>
      <c r="CK266" s="18">
        <f t="shared" si="252"/>
        <v>0</v>
      </c>
      <c r="CL266" s="13"/>
      <c r="CM266" s="31" t="s">
        <v>360</v>
      </c>
      <c r="CN266" s="21"/>
      <c r="CO266" s="22"/>
      <c r="CP266" s="21"/>
      <c r="CQ266" s="22"/>
      <c r="CR266" s="32">
        <f>CB266</f>
        <v>0</v>
      </c>
      <c r="CS266" s="32">
        <f>CC266</f>
        <v>0</v>
      </c>
      <c r="CT266" s="13"/>
      <c r="CU266" s="13"/>
      <c r="CX266" s="13"/>
      <c r="CY266" s="13"/>
      <c r="DB266" s="13"/>
      <c r="DC266" s="31" t="s">
        <v>360</v>
      </c>
      <c r="DD266" s="21"/>
      <c r="DE266" s="22"/>
      <c r="DF266" s="21"/>
      <c r="DG266" s="22"/>
      <c r="DH266" s="32">
        <f>CR266</f>
        <v>0</v>
      </c>
      <c r="DI266" s="32">
        <f>CS266</f>
        <v>0</v>
      </c>
      <c r="DJ266" s="354"/>
      <c r="DK266" s="354"/>
      <c r="DN266" s="13"/>
      <c r="DO266" s="13"/>
      <c r="DP266" s="16">
        <f t="shared" si="253"/>
        <v>0</v>
      </c>
      <c r="DQ266" s="16">
        <f t="shared" si="254"/>
        <v>0</v>
      </c>
      <c r="DR266" s="13"/>
      <c r="DS266" s="31" t="s">
        <v>360</v>
      </c>
      <c r="DT266" s="21"/>
      <c r="DU266" s="22"/>
      <c r="DV266" s="21"/>
      <c r="DW266" s="22"/>
      <c r="DX266" s="32">
        <f>DH266</f>
        <v>0</v>
      </c>
      <c r="DY266" s="32">
        <f>DI266</f>
        <v>0</v>
      </c>
      <c r="DZ266" s="354"/>
      <c r="EA266" s="354"/>
      <c r="ED266" s="13"/>
      <c r="EE266" s="13"/>
      <c r="EF266" s="16">
        <f t="shared" si="243"/>
        <v>0</v>
      </c>
      <c r="EG266" s="16">
        <f t="shared" si="244"/>
        <v>0</v>
      </c>
      <c r="EH266" s="13"/>
    </row>
    <row r="267" spans="1:138" s="31" customFormat="1" ht="14" hidden="1" customHeight="1" outlineLevel="1" x14ac:dyDescent="0.15">
      <c r="B267" s="31" t="s">
        <v>358</v>
      </c>
      <c r="C267" s="32"/>
      <c r="D267" s="32"/>
      <c r="E267" s="32"/>
      <c r="F267" s="17"/>
      <c r="G267" s="32"/>
      <c r="H267" s="17"/>
      <c r="I267" s="18"/>
      <c r="J267" s="16"/>
      <c r="K267" s="31" t="s">
        <v>358</v>
      </c>
      <c r="L267" s="32"/>
      <c r="M267" s="32"/>
      <c r="N267" s="32"/>
      <c r="O267" s="32"/>
      <c r="P267" s="32"/>
      <c r="Q267" s="32"/>
      <c r="R267" s="17"/>
      <c r="S267" s="17"/>
      <c r="T267" s="32"/>
      <c r="U267" s="32"/>
      <c r="V267" s="17"/>
      <c r="W267" s="17"/>
      <c r="X267" s="32"/>
      <c r="Y267" s="32"/>
      <c r="Z267" s="16"/>
      <c r="AA267" s="31" t="s">
        <v>358</v>
      </c>
      <c r="AB267" s="32"/>
      <c r="AC267" s="32"/>
      <c r="AD267" s="32"/>
      <c r="AE267" s="32"/>
      <c r="AF267" s="32"/>
      <c r="AG267" s="32"/>
      <c r="AH267" s="17"/>
      <c r="AI267" s="17"/>
      <c r="AJ267" s="32"/>
      <c r="AK267" s="32"/>
      <c r="AL267" s="17"/>
      <c r="AM267" s="17"/>
      <c r="AN267" s="18">
        <f t="shared" si="245"/>
        <v>0</v>
      </c>
      <c r="AO267" s="18">
        <f t="shared" si="246"/>
        <v>0</v>
      </c>
      <c r="AP267" s="16"/>
      <c r="AS267" s="32">
        <f t="shared" si="264"/>
        <v>0</v>
      </c>
      <c r="AT267" s="32">
        <f t="shared" si="259"/>
        <v>0</v>
      </c>
      <c r="AU267" s="32">
        <f t="shared" si="265"/>
        <v>0</v>
      </c>
      <c r="AV267" s="32">
        <f t="shared" si="260"/>
        <v>0</v>
      </c>
      <c r="AW267" s="32">
        <f t="shared" si="261"/>
        <v>0</v>
      </c>
      <c r="AX267" s="17"/>
      <c r="AY267" s="17"/>
      <c r="AZ267" s="32">
        <f t="shared" si="262"/>
        <v>0</v>
      </c>
      <c r="BA267" s="32">
        <f t="shared" si="263"/>
        <v>0</v>
      </c>
      <c r="BB267" s="17"/>
      <c r="BC267" s="17"/>
      <c r="BD267" s="18">
        <f t="shared" si="247"/>
        <v>0</v>
      </c>
      <c r="BE267" s="18">
        <f t="shared" si="248"/>
        <v>0</v>
      </c>
      <c r="BF267" s="16"/>
      <c r="BG267" s="31" t="s">
        <v>358</v>
      </c>
      <c r="BH267" s="32"/>
      <c r="BI267" s="32"/>
      <c r="BJ267" s="32"/>
      <c r="BK267" s="32"/>
      <c r="BL267" s="32"/>
      <c r="BM267" s="32"/>
      <c r="BN267" s="17"/>
      <c r="BO267" s="17"/>
      <c r="BP267" s="32"/>
      <c r="BQ267" s="32"/>
      <c r="BR267" s="17"/>
      <c r="BS267" s="17"/>
      <c r="BT267" s="18">
        <f t="shared" si="249"/>
        <v>0</v>
      </c>
      <c r="BU267" s="18">
        <f t="shared" si="250"/>
        <v>0</v>
      </c>
      <c r="BV267" s="16"/>
      <c r="BW267" s="31" t="s">
        <v>358</v>
      </c>
      <c r="BX267" s="21"/>
      <c r="BY267" s="22"/>
      <c r="BZ267" s="21"/>
      <c r="CA267" s="22"/>
      <c r="CB267" s="32">
        <f t="shared" si="241"/>
        <v>0</v>
      </c>
      <c r="CC267" s="32">
        <f t="shared" si="242"/>
        <v>0</v>
      </c>
      <c r="CD267" s="13"/>
      <c r="CE267" s="13"/>
      <c r="CH267" s="13"/>
      <c r="CI267" s="13"/>
      <c r="CJ267" s="18">
        <f t="shared" si="251"/>
        <v>0</v>
      </c>
      <c r="CK267" s="18">
        <f t="shared" si="252"/>
        <v>0</v>
      </c>
      <c r="CL267" s="13"/>
      <c r="CM267" s="31" t="s">
        <v>358</v>
      </c>
      <c r="CN267" s="21"/>
      <c r="CO267" s="22"/>
      <c r="CP267" s="21"/>
      <c r="CQ267" s="22"/>
      <c r="CR267" s="32">
        <f>CB267</f>
        <v>0</v>
      </c>
      <c r="CS267" s="32">
        <f>CC267</f>
        <v>0</v>
      </c>
      <c r="CT267" s="13"/>
      <c r="CU267" s="13"/>
      <c r="CX267" s="13"/>
      <c r="CY267" s="13"/>
      <c r="DB267" s="13"/>
      <c r="DC267" s="31" t="s">
        <v>358</v>
      </c>
      <c r="DD267" s="21"/>
      <c r="DE267" s="22"/>
      <c r="DF267" s="21"/>
      <c r="DG267" s="22"/>
      <c r="DH267" s="32">
        <f>CR267</f>
        <v>0</v>
      </c>
      <c r="DI267" s="32">
        <f>CS267</f>
        <v>0</v>
      </c>
      <c r="DJ267" s="354"/>
      <c r="DK267" s="354"/>
      <c r="DN267" s="13"/>
      <c r="DO267" s="13"/>
      <c r="DP267" s="16">
        <f t="shared" si="253"/>
        <v>0</v>
      </c>
      <c r="DQ267" s="16">
        <f t="shared" si="254"/>
        <v>0</v>
      </c>
      <c r="DR267" s="13"/>
      <c r="DS267" s="31" t="s">
        <v>358</v>
      </c>
      <c r="DT267" s="21"/>
      <c r="DU267" s="22"/>
      <c r="DV267" s="21"/>
      <c r="DW267" s="22"/>
      <c r="DX267" s="32">
        <f>DH267</f>
        <v>0</v>
      </c>
      <c r="DY267" s="32">
        <f>DI267</f>
        <v>0</v>
      </c>
      <c r="DZ267" s="354"/>
      <c r="EA267" s="354"/>
      <c r="ED267" s="13"/>
      <c r="EE267" s="13"/>
      <c r="EF267" s="16">
        <f t="shared" si="243"/>
        <v>0</v>
      </c>
      <c r="EG267" s="16">
        <f t="shared" si="244"/>
        <v>0</v>
      </c>
      <c r="EH267" s="13"/>
    </row>
    <row r="268" spans="1:138" s="31" customFormat="1" ht="14" hidden="1" customHeight="1" outlineLevel="1" x14ac:dyDescent="0.15">
      <c r="B268" s="31" t="s">
        <v>31</v>
      </c>
      <c r="C268" s="32">
        <v>-2248</v>
      </c>
      <c r="D268" s="32"/>
      <c r="E268" s="32"/>
      <c r="F268" s="17"/>
      <c r="G268" s="32"/>
      <c r="H268" s="17"/>
      <c r="I268" s="18">
        <f t="shared" si="255"/>
        <v>-2248</v>
      </c>
      <c r="J268" s="16"/>
      <c r="K268" s="31" t="s">
        <v>31</v>
      </c>
      <c r="L268" s="32">
        <v>-2248</v>
      </c>
      <c r="M268" s="32"/>
      <c r="N268" s="32"/>
      <c r="O268" s="32"/>
      <c r="P268" s="32"/>
      <c r="Q268" s="32"/>
      <c r="R268" s="17"/>
      <c r="S268" s="17"/>
      <c r="T268" s="32"/>
      <c r="U268" s="32"/>
      <c r="V268" s="17"/>
      <c r="W268" s="17"/>
      <c r="X268" s="32"/>
      <c r="Y268" s="32"/>
      <c r="Z268" s="16"/>
      <c r="AA268" s="31" t="s">
        <v>31</v>
      </c>
      <c r="AB268" s="32">
        <v>-2248</v>
      </c>
      <c r="AC268" s="32"/>
      <c r="AD268" s="32"/>
      <c r="AE268" s="32"/>
      <c r="AF268" s="32"/>
      <c r="AG268" s="32"/>
      <c r="AH268" s="17"/>
      <c r="AI268" s="17"/>
      <c r="AJ268" s="32"/>
      <c r="AK268" s="32"/>
      <c r="AL268" s="17"/>
      <c r="AM268" s="17"/>
      <c r="AN268" s="18">
        <f t="shared" si="245"/>
        <v>-2248</v>
      </c>
      <c r="AO268" s="18">
        <f t="shared" si="246"/>
        <v>0</v>
      </c>
      <c r="AP268" s="16"/>
      <c r="AR268" s="32">
        <v>-2248</v>
      </c>
      <c r="AS268" s="32">
        <f t="shared" si="264"/>
        <v>0</v>
      </c>
      <c r="AT268" s="32">
        <f t="shared" si="259"/>
        <v>0</v>
      </c>
      <c r="AU268" s="32">
        <f t="shared" si="265"/>
        <v>0</v>
      </c>
      <c r="AV268" s="32">
        <f t="shared" si="260"/>
        <v>0</v>
      </c>
      <c r="AW268" s="32">
        <f t="shared" si="261"/>
        <v>0</v>
      </c>
      <c r="AX268" s="17"/>
      <c r="AY268" s="17"/>
      <c r="AZ268" s="32">
        <f t="shared" si="262"/>
        <v>0</v>
      </c>
      <c r="BA268" s="32">
        <f t="shared" si="263"/>
        <v>0</v>
      </c>
      <c r="BB268" s="17"/>
      <c r="BC268" s="17"/>
      <c r="BD268" s="18">
        <f t="shared" si="247"/>
        <v>-2248</v>
      </c>
      <c r="BE268" s="18">
        <f t="shared" si="248"/>
        <v>0</v>
      </c>
      <c r="BF268" s="16"/>
      <c r="BG268" s="31" t="s">
        <v>31</v>
      </c>
      <c r="BH268" s="32">
        <v>-2248</v>
      </c>
      <c r="BI268" s="32"/>
      <c r="BJ268" s="32"/>
      <c r="BK268" s="32"/>
      <c r="BL268" s="32"/>
      <c r="BM268" s="32"/>
      <c r="BN268" s="17"/>
      <c r="BO268" s="17"/>
      <c r="BP268" s="32"/>
      <c r="BQ268" s="32"/>
      <c r="BR268" s="17"/>
      <c r="BS268" s="17"/>
      <c r="BT268" s="18">
        <f t="shared" si="249"/>
        <v>-2248</v>
      </c>
      <c r="BU268" s="18">
        <f t="shared" si="250"/>
        <v>0</v>
      </c>
      <c r="BV268" s="16"/>
      <c r="BW268" s="31" t="s">
        <v>31</v>
      </c>
      <c r="BX268" s="22">
        <v>-2248</v>
      </c>
      <c r="BY268" s="22"/>
      <c r="BZ268" s="21"/>
      <c r="CA268" s="22"/>
      <c r="CB268" s="32">
        <f t="shared" si="241"/>
        <v>0</v>
      </c>
      <c r="CC268" s="32">
        <f t="shared" si="242"/>
        <v>0</v>
      </c>
      <c r="CD268" s="13"/>
      <c r="CE268" s="13"/>
      <c r="CH268" s="13"/>
      <c r="CI268" s="13"/>
      <c r="CJ268" s="18">
        <f t="shared" si="251"/>
        <v>-2248</v>
      </c>
      <c r="CK268" s="18">
        <f t="shared" si="252"/>
        <v>0</v>
      </c>
      <c r="CL268" s="13"/>
      <c r="CM268" s="31" t="s">
        <v>31</v>
      </c>
      <c r="CN268" s="22">
        <v>-2248</v>
      </c>
      <c r="CO268" s="22"/>
      <c r="CP268" s="21"/>
      <c r="CQ268" s="22"/>
      <c r="CR268" s="32">
        <f>CB268</f>
        <v>0</v>
      </c>
      <c r="CS268" s="32">
        <f>CC268</f>
        <v>0</v>
      </c>
      <c r="CT268" s="13"/>
      <c r="CU268" s="13"/>
      <c r="CX268" s="13"/>
      <c r="CY268" s="13"/>
      <c r="DB268" s="13"/>
      <c r="DC268" s="31" t="s">
        <v>31</v>
      </c>
      <c r="DD268" s="22">
        <v>-2248</v>
      </c>
      <c r="DE268" s="22"/>
      <c r="DF268" s="21"/>
      <c r="DG268" s="22"/>
      <c r="DH268" s="32">
        <f>CR268</f>
        <v>0</v>
      </c>
      <c r="DI268" s="32">
        <f>CS268</f>
        <v>0</v>
      </c>
      <c r="DJ268" s="354"/>
      <c r="DK268" s="354"/>
      <c r="DN268" s="13"/>
      <c r="DO268" s="13"/>
      <c r="DP268" s="16">
        <f t="shared" si="253"/>
        <v>-2248</v>
      </c>
      <c r="DQ268" s="16">
        <f t="shared" si="254"/>
        <v>0</v>
      </c>
      <c r="DR268" s="13"/>
      <c r="DS268" s="31" t="s">
        <v>31</v>
      </c>
      <c r="DT268" s="22">
        <v>-2248</v>
      </c>
      <c r="DU268" s="22"/>
      <c r="DV268" s="21"/>
      <c r="DW268" s="22"/>
      <c r="DX268" s="32">
        <f>DH268</f>
        <v>0</v>
      </c>
      <c r="DY268" s="32">
        <f>DI268</f>
        <v>0</v>
      </c>
      <c r="DZ268" s="354"/>
      <c r="EA268" s="354"/>
      <c r="ED268" s="13"/>
      <c r="EE268" s="13"/>
      <c r="EF268" s="16">
        <f t="shared" si="243"/>
        <v>-2248</v>
      </c>
      <c r="EG268" s="16">
        <f t="shared" si="244"/>
        <v>0</v>
      </c>
      <c r="EH268" s="13"/>
    </row>
    <row r="269" spans="1:138" collapsed="1" x14ac:dyDescent="0.15">
      <c r="A269" s="3" t="s">
        <v>329</v>
      </c>
      <c r="C269" s="18">
        <f>SUM(C239:C268)</f>
        <v>-133819</v>
      </c>
      <c r="D269" s="18">
        <f t="shared" ref="D269:G269" si="266">SUM(D239:D268)</f>
        <v>-17681</v>
      </c>
      <c r="E269" s="18">
        <f t="shared" si="266"/>
        <v>-32257</v>
      </c>
      <c r="F269" s="17"/>
      <c r="G269" s="18">
        <f t="shared" si="266"/>
        <v>-2158</v>
      </c>
      <c r="H269" s="17"/>
      <c r="I269" s="18">
        <f t="shared" si="255"/>
        <v>-185915</v>
      </c>
      <c r="J269" s="16"/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7"/>
      <c r="S269" s="17"/>
      <c r="T269" s="18">
        <f>SUM(T239:T268)</f>
        <v>-2158</v>
      </c>
      <c r="U269" s="18">
        <f>SUM(U239:U268)</f>
        <v>-2158</v>
      </c>
      <c r="V269" s="17"/>
      <c r="W269" s="17"/>
      <c r="X269" s="18">
        <f>SUM(L269,N269,P269,T269)</f>
        <v>-2158</v>
      </c>
      <c r="Y269" s="18">
        <f>SUM(M269,O269,Q269,U269)</f>
        <v>-2158</v>
      </c>
      <c r="Z269" s="16"/>
      <c r="AB269" s="18">
        <v>0</v>
      </c>
      <c r="AC269" s="18">
        <v>0</v>
      </c>
      <c r="AD269" s="18">
        <v>0</v>
      </c>
      <c r="AE269" s="18">
        <v>0</v>
      </c>
      <c r="AF269" s="18">
        <v>0</v>
      </c>
      <c r="AG269" s="18">
        <v>0</v>
      </c>
      <c r="AH269" s="17"/>
      <c r="AI269" s="17"/>
      <c r="AJ269" s="18">
        <f t="shared" ref="AJ269" si="267">SUM(AJ239:AJ268)</f>
        <v>-2158</v>
      </c>
      <c r="AK269" s="18">
        <v>-2158</v>
      </c>
      <c r="AL269" s="17"/>
      <c r="AM269" s="17"/>
      <c r="AN269" s="18">
        <f t="shared" si="245"/>
        <v>-2158</v>
      </c>
      <c r="AO269" s="18">
        <f t="shared" si="246"/>
        <v>-2158</v>
      </c>
      <c r="AP269" s="16"/>
      <c r="AR269" s="18">
        <v>0</v>
      </c>
      <c r="AS269" s="18">
        <v>0</v>
      </c>
      <c r="AT269" s="18">
        <v>0</v>
      </c>
      <c r="AU269" s="18">
        <v>0</v>
      </c>
      <c r="AV269" s="22">
        <f>SUM(AV239:AV268)</f>
        <v>-32257</v>
      </c>
      <c r="AW269" s="22">
        <f>AV269</f>
        <v>-32257</v>
      </c>
      <c r="AX269" s="17"/>
      <c r="AY269" s="17"/>
      <c r="AZ269" s="18">
        <f t="shared" si="262"/>
        <v>-2158</v>
      </c>
      <c r="BA269" s="18">
        <f t="shared" si="263"/>
        <v>-2158</v>
      </c>
      <c r="BB269" s="17"/>
      <c r="BC269" s="17"/>
      <c r="BD269" s="18">
        <f t="shared" si="247"/>
        <v>-34415</v>
      </c>
      <c r="BE269" s="18">
        <f t="shared" si="248"/>
        <v>-34415</v>
      </c>
      <c r="BF269" s="16"/>
      <c r="BH269" s="18">
        <v>0</v>
      </c>
      <c r="BI269" s="18">
        <v>0</v>
      </c>
      <c r="BJ269" s="18">
        <v>0</v>
      </c>
      <c r="BK269" s="18">
        <v>0</v>
      </c>
      <c r="BL269" s="22">
        <f>SUM(BL239:BL268)</f>
        <v>-32257</v>
      </c>
      <c r="BM269" s="22">
        <f>BL269</f>
        <v>-32257</v>
      </c>
      <c r="BN269" s="17"/>
      <c r="BO269" s="17"/>
      <c r="BP269" s="18">
        <f t="shared" ref="BP269" si="268">SUM(BP239:BP268)</f>
        <v>-2158</v>
      </c>
      <c r="BQ269" s="18">
        <v>-2158</v>
      </c>
      <c r="BR269" s="17"/>
      <c r="BS269" s="17"/>
      <c r="BT269" s="18">
        <f t="shared" si="249"/>
        <v>-34415</v>
      </c>
      <c r="BU269" s="18">
        <f t="shared" si="250"/>
        <v>-34415</v>
      </c>
      <c r="BV269" s="16"/>
      <c r="BX269" s="22">
        <v>0</v>
      </c>
      <c r="BY269" s="22">
        <v>0</v>
      </c>
      <c r="BZ269" s="22">
        <v>0</v>
      </c>
      <c r="CA269" s="22">
        <v>0</v>
      </c>
      <c r="CB269" s="22">
        <f>SUM(CB239:CB268)</f>
        <v>-32257</v>
      </c>
      <c r="CC269" s="22">
        <f>CB269</f>
        <v>-32257</v>
      </c>
      <c r="CD269" s="13"/>
      <c r="CE269" s="13"/>
      <c r="CF269" s="18">
        <f>SUM(CF239:CF268)</f>
        <v>-2158</v>
      </c>
      <c r="CG269" s="18">
        <f>SUM(CG239:CG268)</f>
        <v>-2158</v>
      </c>
      <c r="CH269" s="13"/>
      <c r="CI269" s="13"/>
      <c r="CJ269" s="18">
        <f t="shared" si="251"/>
        <v>-34415</v>
      </c>
      <c r="CK269" s="18">
        <f t="shared" si="252"/>
        <v>-34415</v>
      </c>
      <c r="CL269" s="13"/>
      <c r="CN269" s="22">
        <v>0</v>
      </c>
      <c r="CO269" s="22">
        <v>0</v>
      </c>
      <c r="CP269" s="22">
        <v>0</v>
      </c>
      <c r="CQ269" s="22">
        <v>0</v>
      </c>
      <c r="CR269" s="22">
        <f>SUM(CR239:CR268)</f>
        <v>-32257</v>
      </c>
      <c r="CS269" s="22">
        <f>CR269</f>
        <v>-32257</v>
      </c>
      <c r="CT269" s="13"/>
      <c r="CU269" s="13"/>
      <c r="CV269" s="18">
        <f>SUM(CV239:CV268)</f>
        <v>-2158</v>
      </c>
      <c r="CW269" s="18">
        <f>SUM(CW239:CW268)</f>
        <v>-2158</v>
      </c>
      <c r="CX269" s="13"/>
      <c r="CY269" s="13"/>
      <c r="CZ269" s="18">
        <f>SUM(CN269,CP269,CR269,CV269)</f>
        <v>-34415</v>
      </c>
      <c r="DA269" s="18">
        <f>SUM(CO269,CQ269,CS269,CW269)</f>
        <v>-34415</v>
      </c>
      <c r="DB269" s="13"/>
      <c r="DD269" s="22">
        <f>$C269</f>
        <v>-133819</v>
      </c>
      <c r="DE269" s="22">
        <f>DD269</f>
        <v>-133819</v>
      </c>
      <c r="DF269" s="22">
        <f>$D269</f>
        <v>-17681</v>
      </c>
      <c r="DG269" s="22">
        <f>DF269</f>
        <v>-17681</v>
      </c>
      <c r="DH269" s="22">
        <f>SUM(DH239:DH268)</f>
        <v>-32257</v>
      </c>
      <c r="DI269" s="22">
        <f>DH269</f>
        <v>-32257</v>
      </c>
      <c r="DJ269" s="354">
        <f>SUM($C269:$D269)*-(1-$DH$131)</f>
        <v>121200</v>
      </c>
      <c r="DK269" s="354">
        <f>DJ269</f>
        <v>121200</v>
      </c>
      <c r="DL269" s="18">
        <f>SUM(DL239:DL268)</f>
        <v>-2158</v>
      </c>
      <c r="DM269" s="18">
        <f>SUM(DM239:DM268)</f>
        <v>-2158</v>
      </c>
      <c r="DN269" s="13"/>
      <c r="DO269" s="13"/>
      <c r="DP269" s="16">
        <f t="shared" si="253"/>
        <v>-64715</v>
      </c>
      <c r="DQ269" s="16">
        <f t="shared" si="254"/>
        <v>-64715</v>
      </c>
      <c r="DR269" s="13"/>
      <c r="DT269" s="22">
        <f>$C269</f>
        <v>-133819</v>
      </c>
      <c r="DU269" s="22">
        <f>DT269</f>
        <v>-133819</v>
      </c>
      <c r="DV269" s="22">
        <f>$D269</f>
        <v>-17681</v>
      </c>
      <c r="DW269" s="22">
        <f>DV269</f>
        <v>-17681</v>
      </c>
      <c r="DX269" s="22">
        <f>SUM(DX239:DX268)</f>
        <v>-32257</v>
      </c>
      <c r="DY269" s="22">
        <f>DX269</f>
        <v>-32257</v>
      </c>
      <c r="DZ269" s="354">
        <f>SUM($C269:$D269)*-(1-$DH$131)</f>
        <v>121200</v>
      </c>
      <c r="EA269" s="354">
        <f>DZ269</f>
        <v>121200</v>
      </c>
      <c r="EB269" s="18">
        <f>SUM(EB239:EB268)</f>
        <v>-2158</v>
      </c>
      <c r="EC269" s="18">
        <f>SUM(EC239:EC268)</f>
        <v>-2158</v>
      </c>
      <c r="ED269" s="13"/>
      <c r="EE269" s="13"/>
      <c r="EF269" s="16">
        <f t="shared" si="243"/>
        <v>-64715</v>
      </c>
      <c r="EG269" s="16">
        <f t="shared" si="244"/>
        <v>-64715</v>
      </c>
      <c r="EH269" s="13"/>
    </row>
    <row r="270" spans="1:138" s="57" customFormat="1" ht="14" hidden="1" customHeight="1" outlineLevel="1" x14ac:dyDescent="0.15">
      <c r="B270" s="57" t="s">
        <v>103</v>
      </c>
      <c r="C270" s="58"/>
      <c r="D270" s="58"/>
      <c r="E270" s="58"/>
      <c r="F270" s="26"/>
      <c r="G270" s="58">
        <v>-573</v>
      </c>
      <c r="H270" s="26"/>
      <c r="I270" s="18">
        <f t="shared" si="255"/>
        <v>-573</v>
      </c>
      <c r="J270" s="25"/>
      <c r="K270" s="57" t="s">
        <v>103</v>
      </c>
      <c r="L270" s="58"/>
      <c r="M270" s="58"/>
      <c r="N270" s="58"/>
      <c r="O270" s="58"/>
      <c r="P270" s="58"/>
      <c r="Q270" s="58"/>
      <c r="R270" s="26"/>
      <c r="S270" s="26"/>
      <c r="T270" s="58">
        <v>-573</v>
      </c>
      <c r="U270" s="58">
        <v>-573</v>
      </c>
      <c r="V270" s="26"/>
      <c r="W270" s="26"/>
      <c r="X270" s="58"/>
      <c r="Y270" s="58"/>
      <c r="Z270" s="25"/>
      <c r="AA270" s="57" t="s">
        <v>103</v>
      </c>
      <c r="AB270" s="58"/>
      <c r="AC270" s="58"/>
      <c r="AD270" s="58"/>
      <c r="AE270" s="58"/>
      <c r="AF270" s="58"/>
      <c r="AG270" s="58"/>
      <c r="AH270" s="26"/>
      <c r="AI270" s="26"/>
      <c r="AJ270" s="58">
        <v>-573</v>
      </c>
      <c r="AK270" s="58">
        <v>-573</v>
      </c>
      <c r="AL270" s="26"/>
      <c r="AM270" s="26"/>
      <c r="AN270" s="18">
        <f t="shared" si="245"/>
        <v>-573</v>
      </c>
      <c r="AO270" s="18">
        <f t="shared" si="246"/>
        <v>-573</v>
      </c>
      <c r="AP270" s="25"/>
      <c r="AS270" s="58">
        <f t="shared" si="264"/>
        <v>0</v>
      </c>
      <c r="AT270" s="58">
        <f t="shared" si="259"/>
        <v>0</v>
      </c>
      <c r="AU270" s="58">
        <f t="shared" si="265"/>
        <v>0</v>
      </c>
      <c r="AV270" s="58">
        <f t="shared" si="260"/>
        <v>0</v>
      </c>
      <c r="AW270" s="58">
        <f t="shared" si="261"/>
        <v>0</v>
      </c>
      <c r="AX270" s="26"/>
      <c r="AY270" s="26"/>
      <c r="AZ270" s="58">
        <f t="shared" si="262"/>
        <v>-573</v>
      </c>
      <c r="BA270" s="58">
        <f t="shared" si="263"/>
        <v>-573</v>
      </c>
      <c r="BB270" s="26"/>
      <c r="BC270" s="26"/>
      <c r="BD270" s="18">
        <f t="shared" si="247"/>
        <v>-573</v>
      </c>
      <c r="BE270" s="18">
        <f t="shared" si="248"/>
        <v>-573</v>
      </c>
      <c r="BF270" s="25"/>
      <c r="BG270" s="57" t="s">
        <v>103</v>
      </c>
      <c r="BH270" s="58"/>
      <c r="BI270" s="58"/>
      <c r="BJ270" s="58"/>
      <c r="BK270" s="58"/>
      <c r="BL270" s="58"/>
      <c r="BM270" s="58"/>
      <c r="BN270" s="26"/>
      <c r="BO270" s="26"/>
      <c r="BP270" s="58">
        <v>-573</v>
      </c>
      <c r="BQ270" s="58">
        <v>-573</v>
      </c>
      <c r="BR270" s="26"/>
      <c r="BS270" s="26"/>
      <c r="BT270" s="18">
        <f t="shared" si="249"/>
        <v>-573</v>
      </c>
      <c r="BU270" s="18">
        <f t="shared" si="250"/>
        <v>-573</v>
      </c>
      <c r="BV270" s="25"/>
      <c r="BW270" s="57" t="s">
        <v>103</v>
      </c>
      <c r="BY270" s="58"/>
      <c r="CA270" s="58"/>
      <c r="CB270" s="58">
        <f t="shared" ref="CB270:CB333" si="269">BL270</f>
        <v>0</v>
      </c>
      <c r="CC270" s="58">
        <f t="shared" ref="CC270:CC333" si="270">BM270</f>
        <v>0</v>
      </c>
      <c r="CD270" s="323"/>
      <c r="CE270" s="323"/>
      <c r="CF270" s="58">
        <v>-573</v>
      </c>
      <c r="CG270" s="58">
        <v>-573</v>
      </c>
      <c r="CH270" s="323"/>
      <c r="CI270" s="323"/>
      <c r="CJ270" s="18">
        <f t="shared" si="251"/>
        <v>-573</v>
      </c>
      <c r="CK270" s="18">
        <f t="shared" si="252"/>
        <v>-573</v>
      </c>
      <c r="CL270" s="323"/>
      <c r="CM270" s="57" t="s">
        <v>103</v>
      </c>
      <c r="CO270" s="58"/>
      <c r="CQ270" s="58"/>
      <c r="CR270" s="58">
        <f>CB270</f>
        <v>0</v>
      </c>
      <c r="CS270" s="58">
        <f>CC270</f>
        <v>0</v>
      </c>
      <c r="CT270" s="323"/>
      <c r="CU270" s="323"/>
      <c r="CV270" s="58">
        <v>-573</v>
      </c>
      <c r="CW270" s="58">
        <v>-573</v>
      </c>
      <c r="CX270" s="323"/>
      <c r="CY270" s="323"/>
      <c r="DB270" s="323"/>
      <c r="DC270" s="57" t="s">
        <v>103</v>
      </c>
      <c r="DE270" s="58"/>
      <c r="DG270" s="58"/>
      <c r="DH270" s="58">
        <f>CR270</f>
        <v>0</v>
      </c>
      <c r="DI270" s="58">
        <f>CS270</f>
        <v>0</v>
      </c>
      <c r="DJ270" s="356"/>
      <c r="DK270" s="356"/>
      <c r="DL270" s="58">
        <v>-573</v>
      </c>
      <c r="DM270" s="58">
        <v>-573</v>
      </c>
      <c r="DN270" s="323"/>
      <c r="DO270" s="323"/>
      <c r="DP270" s="16">
        <f t="shared" si="253"/>
        <v>-573</v>
      </c>
      <c r="DQ270" s="16">
        <f t="shared" si="254"/>
        <v>-573</v>
      </c>
      <c r="DR270" s="323"/>
      <c r="DS270" s="57" t="s">
        <v>103</v>
      </c>
      <c r="DU270" s="58"/>
      <c r="DW270" s="58"/>
      <c r="DX270" s="58">
        <f>DH270</f>
        <v>0</v>
      </c>
      <c r="DY270" s="58">
        <f>DI270</f>
        <v>0</v>
      </c>
      <c r="DZ270" s="356"/>
      <c r="EA270" s="356"/>
      <c r="EB270" s="58">
        <v>-573</v>
      </c>
      <c r="EC270" s="58">
        <v>-573</v>
      </c>
      <c r="ED270" s="323"/>
      <c r="EE270" s="323"/>
      <c r="EF270" s="16">
        <f t="shared" si="243"/>
        <v>-573</v>
      </c>
      <c r="EG270" s="16">
        <f t="shared" si="244"/>
        <v>-573</v>
      </c>
      <c r="EH270" s="323"/>
    </row>
    <row r="271" spans="1:138" collapsed="1" x14ac:dyDescent="0.15">
      <c r="A271" s="3" t="s">
        <v>103</v>
      </c>
      <c r="C271" s="18">
        <f>C270</f>
        <v>0</v>
      </c>
      <c r="D271" s="18">
        <f t="shared" ref="D271:G271" si="271">D270</f>
        <v>0</v>
      </c>
      <c r="E271" s="18">
        <f t="shared" si="271"/>
        <v>0</v>
      </c>
      <c r="F271" s="17"/>
      <c r="G271" s="18">
        <f t="shared" si="271"/>
        <v>-573</v>
      </c>
      <c r="H271" s="17"/>
      <c r="I271" s="18">
        <f t="shared" si="255"/>
        <v>-573</v>
      </c>
      <c r="J271" s="16"/>
      <c r="L271" s="18">
        <f>L270</f>
        <v>0</v>
      </c>
      <c r="M271" s="18">
        <f>$M270</f>
        <v>0</v>
      </c>
      <c r="N271" s="18">
        <f t="shared" ref="N271:Q271" si="272">N270</f>
        <v>0</v>
      </c>
      <c r="O271" s="18">
        <f t="shared" si="272"/>
        <v>0</v>
      </c>
      <c r="P271" s="18">
        <f t="shared" si="272"/>
        <v>0</v>
      </c>
      <c r="Q271" s="18">
        <f t="shared" si="272"/>
        <v>0</v>
      </c>
      <c r="R271" s="17"/>
      <c r="S271" s="17"/>
      <c r="T271" s="18">
        <f t="shared" ref="T271:U271" si="273">T270</f>
        <v>-573</v>
      </c>
      <c r="U271" s="18">
        <f t="shared" si="273"/>
        <v>-573</v>
      </c>
      <c r="V271" s="17"/>
      <c r="W271" s="17"/>
      <c r="X271" s="18">
        <f>SUM(L271,N271,P271,T271)</f>
        <v>-573</v>
      </c>
      <c r="Y271" s="18">
        <f>SUM(M271,O271,Q271,U271)</f>
        <v>-573</v>
      </c>
      <c r="Z271" s="16"/>
      <c r="AB271" s="18">
        <f>AB270</f>
        <v>0</v>
      </c>
      <c r="AC271" s="18">
        <f t="shared" ref="AC271:AG271" si="274">AC270</f>
        <v>0</v>
      </c>
      <c r="AD271" s="18">
        <f t="shared" si="274"/>
        <v>0</v>
      </c>
      <c r="AE271" s="18">
        <f t="shared" si="274"/>
        <v>0</v>
      </c>
      <c r="AF271" s="18">
        <f t="shared" si="274"/>
        <v>0</v>
      </c>
      <c r="AG271" s="18">
        <f t="shared" si="274"/>
        <v>0</v>
      </c>
      <c r="AH271" s="17"/>
      <c r="AI271" s="17"/>
      <c r="AJ271" s="18">
        <f t="shared" ref="AJ271" si="275">AJ270</f>
        <v>-573</v>
      </c>
      <c r="AK271" s="18">
        <v>-573</v>
      </c>
      <c r="AL271" s="17"/>
      <c r="AM271" s="17"/>
      <c r="AN271" s="18">
        <f t="shared" si="245"/>
        <v>-573</v>
      </c>
      <c r="AO271" s="18">
        <f t="shared" si="246"/>
        <v>-573</v>
      </c>
      <c r="AP271" s="16"/>
      <c r="AR271" s="18">
        <f>AR270</f>
        <v>0</v>
      </c>
      <c r="AS271" s="18">
        <v>0</v>
      </c>
      <c r="AT271" s="18">
        <v>0</v>
      </c>
      <c r="AU271" s="18">
        <v>0</v>
      </c>
      <c r="AV271" s="18">
        <f t="shared" si="260"/>
        <v>0</v>
      </c>
      <c r="AW271" s="18">
        <f t="shared" si="261"/>
        <v>0</v>
      </c>
      <c r="AX271" s="17"/>
      <c r="AY271" s="17"/>
      <c r="AZ271" s="18">
        <f t="shared" si="262"/>
        <v>-573</v>
      </c>
      <c r="BA271" s="18">
        <f t="shared" si="263"/>
        <v>-573</v>
      </c>
      <c r="BB271" s="17"/>
      <c r="BC271" s="17"/>
      <c r="BD271" s="18">
        <f t="shared" si="247"/>
        <v>-573</v>
      </c>
      <c r="BE271" s="18">
        <f t="shared" si="248"/>
        <v>-573</v>
      </c>
      <c r="BF271" s="16"/>
      <c r="BH271" s="18">
        <f>BH270</f>
        <v>0</v>
      </c>
      <c r="BI271" s="18">
        <f t="shared" ref="BI271:BM271" si="276">BI270</f>
        <v>0</v>
      </c>
      <c r="BJ271" s="18">
        <f t="shared" si="276"/>
        <v>0</v>
      </c>
      <c r="BK271" s="18">
        <f t="shared" si="276"/>
        <v>0</v>
      </c>
      <c r="BL271" s="18">
        <f t="shared" si="276"/>
        <v>0</v>
      </c>
      <c r="BM271" s="18">
        <f t="shared" si="276"/>
        <v>0</v>
      </c>
      <c r="BN271" s="17"/>
      <c r="BO271" s="17"/>
      <c r="BP271" s="18">
        <f t="shared" ref="BP271" si="277">BP270</f>
        <v>-573</v>
      </c>
      <c r="BQ271" s="18">
        <v>-573</v>
      </c>
      <c r="BR271" s="17"/>
      <c r="BS271" s="17"/>
      <c r="BT271" s="18">
        <f t="shared" si="249"/>
        <v>-573</v>
      </c>
      <c r="BU271" s="18">
        <f t="shared" si="250"/>
        <v>-573</v>
      </c>
      <c r="BV271" s="16"/>
      <c r="BX271" s="18">
        <f>BX270</f>
        <v>0</v>
      </c>
      <c r="BY271" s="18">
        <f>$M270</f>
        <v>0</v>
      </c>
      <c r="BZ271" s="18">
        <f t="shared" ref="BZ271:CA271" si="278">BZ270</f>
        <v>0</v>
      </c>
      <c r="CA271" s="18">
        <f t="shared" si="278"/>
        <v>0</v>
      </c>
      <c r="CB271" s="18">
        <f t="shared" si="269"/>
        <v>0</v>
      </c>
      <c r="CC271" s="18">
        <f t="shared" si="270"/>
        <v>0</v>
      </c>
      <c r="CD271" s="13"/>
      <c r="CE271" s="13"/>
      <c r="CF271" s="18">
        <f t="shared" ref="CF271:CG271" si="279">CF270</f>
        <v>-573</v>
      </c>
      <c r="CG271" s="18">
        <f t="shared" si="279"/>
        <v>-573</v>
      </c>
      <c r="CH271" s="13"/>
      <c r="CI271" s="13"/>
      <c r="CJ271" s="18">
        <f t="shared" si="251"/>
        <v>-573</v>
      </c>
      <c r="CK271" s="18">
        <f t="shared" si="252"/>
        <v>-573</v>
      </c>
      <c r="CL271" s="13"/>
      <c r="CN271" s="18">
        <f>CN270</f>
        <v>0</v>
      </c>
      <c r="CO271" s="18">
        <f>$M270</f>
        <v>0</v>
      </c>
      <c r="CP271" s="18">
        <f t="shared" ref="CP271:CT271" si="280">CP270</f>
        <v>0</v>
      </c>
      <c r="CQ271" s="18">
        <f t="shared" si="280"/>
        <v>0</v>
      </c>
      <c r="CR271" s="18">
        <f>CB271</f>
        <v>0</v>
      </c>
      <c r="CS271" s="18">
        <f>CC271</f>
        <v>0</v>
      </c>
      <c r="CT271" s="13"/>
      <c r="CU271" s="13"/>
      <c r="CV271" s="18">
        <f t="shared" ref="CV271:CW271" si="281">CV270</f>
        <v>-573</v>
      </c>
      <c r="CW271" s="18">
        <f t="shared" si="281"/>
        <v>-573</v>
      </c>
      <c r="CX271" s="13"/>
      <c r="CY271" s="13"/>
      <c r="CZ271" s="18">
        <f>SUM(CN271,CP271,CR271,CV271)</f>
        <v>-573</v>
      </c>
      <c r="DA271" s="18">
        <f>SUM(CO271,CQ271,CS271,CW271)</f>
        <v>-573</v>
      </c>
      <c r="DB271" s="13"/>
      <c r="DD271" s="18">
        <f>DD270</f>
        <v>0</v>
      </c>
      <c r="DE271" s="18">
        <f>$M270</f>
        <v>0</v>
      </c>
      <c r="DF271" s="18">
        <f t="shared" ref="DF271:DJ271" si="282">DF270</f>
        <v>0</v>
      </c>
      <c r="DG271" s="18">
        <f t="shared" si="282"/>
        <v>0</v>
      </c>
      <c r="DH271" s="18">
        <f>CR271</f>
        <v>0</v>
      </c>
      <c r="DI271" s="18">
        <f>CS271</f>
        <v>0</v>
      </c>
      <c r="DJ271" s="355"/>
      <c r="DK271" s="355"/>
      <c r="DL271" s="18">
        <f t="shared" ref="DL271:DM271" si="283">DL270</f>
        <v>-573</v>
      </c>
      <c r="DM271" s="18">
        <f t="shared" si="283"/>
        <v>-573</v>
      </c>
      <c r="DN271" s="13"/>
      <c r="DO271" s="13"/>
      <c r="DP271" s="16">
        <f t="shared" si="253"/>
        <v>-573</v>
      </c>
      <c r="DQ271" s="16">
        <f t="shared" si="254"/>
        <v>-573</v>
      </c>
      <c r="DR271" s="13"/>
      <c r="DT271" s="18">
        <f>DT270</f>
        <v>0</v>
      </c>
      <c r="DU271" s="18">
        <f>$M270</f>
        <v>0</v>
      </c>
      <c r="DV271" s="18">
        <f t="shared" ref="DV271:DZ271" si="284">DV270</f>
        <v>0</v>
      </c>
      <c r="DW271" s="18">
        <f t="shared" si="284"/>
        <v>0</v>
      </c>
      <c r="DX271" s="18">
        <f>DH271</f>
        <v>0</v>
      </c>
      <c r="DY271" s="18">
        <f>DI271</f>
        <v>0</v>
      </c>
      <c r="DZ271" s="355"/>
      <c r="EA271" s="355"/>
      <c r="EB271" s="18">
        <f t="shared" ref="EB271:EC271" si="285">EB270</f>
        <v>-573</v>
      </c>
      <c r="EC271" s="18">
        <f t="shared" si="285"/>
        <v>-573</v>
      </c>
      <c r="ED271" s="13"/>
      <c r="EE271" s="13"/>
      <c r="EF271" s="16">
        <f t="shared" si="243"/>
        <v>-573</v>
      </c>
      <c r="EG271" s="16">
        <f t="shared" si="244"/>
        <v>-573</v>
      </c>
      <c r="EH271" s="13"/>
    </row>
    <row r="272" spans="1:138" s="59" customFormat="1" ht="14" hidden="1" customHeight="1" outlineLevel="1" x14ac:dyDescent="0.15">
      <c r="A272" s="59" t="s">
        <v>84</v>
      </c>
      <c r="B272" s="59" t="s">
        <v>63</v>
      </c>
      <c r="C272" s="60"/>
      <c r="D272" s="60">
        <v>-15755</v>
      </c>
      <c r="E272" s="60"/>
      <c r="F272" s="17"/>
      <c r="G272" s="60"/>
      <c r="H272" s="17"/>
      <c r="I272" s="18">
        <f t="shared" si="255"/>
        <v>-15755</v>
      </c>
      <c r="J272" s="16"/>
      <c r="K272" s="59" t="s">
        <v>63</v>
      </c>
      <c r="L272" s="60"/>
      <c r="M272" s="60"/>
      <c r="N272" s="60">
        <v>-15755</v>
      </c>
      <c r="O272" s="60"/>
      <c r="P272" s="60"/>
      <c r="Q272" s="60"/>
      <c r="R272" s="17"/>
      <c r="S272" s="17"/>
      <c r="T272" s="60"/>
      <c r="U272" s="60"/>
      <c r="V272" s="17"/>
      <c r="W272" s="17"/>
      <c r="X272" s="60"/>
      <c r="Y272" s="60"/>
      <c r="Z272" s="16"/>
      <c r="AA272" s="59" t="s">
        <v>63</v>
      </c>
      <c r="AB272" s="60"/>
      <c r="AC272" s="60"/>
      <c r="AD272" s="60">
        <v>-15755</v>
      </c>
      <c r="AE272" s="60"/>
      <c r="AF272" s="60"/>
      <c r="AG272" s="60"/>
      <c r="AH272" s="17"/>
      <c r="AI272" s="17"/>
      <c r="AJ272" s="60"/>
      <c r="AK272" s="60"/>
      <c r="AL272" s="17"/>
      <c r="AM272" s="17"/>
      <c r="AN272" s="18">
        <f t="shared" si="245"/>
        <v>-15755</v>
      </c>
      <c r="AO272" s="18">
        <f t="shared" si="246"/>
        <v>0</v>
      </c>
      <c r="AP272" s="16"/>
      <c r="AS272" s="60">
        <f t="shared" si="264"/>
        <v>0</v>
      </c>
      <c r="AT272" s="60">
        <v>-15755</v>
      </c>
      <c r="AU272" s="60">
        <f t="shared" si="265"/>
        <v>0</v>
      </c>
      <c r="AV272" s="60">
        <f t="shared" si="260"/>
        <v>0</v>
      </c>
      <c r="AW272" s="60">
        <f t="shared" si="261"/>
        <v>0</v>
      </c>
      <c r="AX272" s="17"/>
      <c r="AY272" s="17"/>
      <c r="AZ272" s="60">
        <f t="shared" si="262"/>
        <v>0</v>
      </c>
      <c r="BA272" s="60">
        <f t="shared" si="263"/>
        <v>0</v>
      </c>
      <c r="BB272" s="17"/>
      <c r="BC272" s="17"/>
      <c r="BD272" s="18">
        <f t="shared" si="247"/>
        <v>-15755</v>
      </c>
      <c r="BE272" s="18">
        <f t="shared" si="248"/>
        <v>0</v>
      </c>
      <c r="BF272" s="16"/>
      <c r="BG272" s="59" t="s">
        <v>63</v>
      </c>
      <c r="BH272" s="60"/>
      <c r="BI272" s="60"/>
      <c r="BJ272" s="60">
        <v>-15755</v>
      </c>
      <c r="BK272" s="60"/>
      <c r="BL272" s="60"/>
      <c r="BM272" s="60"/>
      <c r="BN272" s="17"/>
      <c r="BO272" s="17"/>
      <c r="BP272" s="60"/>
      <c r="BQ272" s="60"/>
      <c r="BR272" s="17"/>
      <c r="BS272" s="17"/>
      <c r="BT272" s="18">
        <f t="shared" si="249"/>
        <v>-15755</v>
      </c>
      <c r="BU272" s="18">
        <f t="shared" si="250"/>
        <v>0</v>
      </c>
      <c r="BV272" s="16"/>
      <c r="BW272" s="59" t="s">
        <v>63</v>
      </c>
      <c r="BY272" s="60"/>
      <c r="BZ272" s="60">
        <v>-15755</v>
      </c>
      <c r="CA272" s="60"/>
      <c r="CB272" s="60">
        <f t="shared" si="269"/>
        <v>0</v>
      </c>
      <c r="CC272" s="60">
        <f t="shared" si="270"/>
        <v>0</v>
      </c>
      <c r="CD272" s="13"/>
      <c r="CE272" s="13"/>
      <c r="CH272" s="13"/>
      <c r="CI272" s="13"/>
      <c r="CJ272" s="18">
        <f t="shared" si="251"/>
        <v>-15755</v>
      </c>
      <c r="CK272" s="18">
        <f t="shared" si="252"/>
        <v>0</v>
      </c>
      <c r="CL272" s="13"/>
      <c r="CM272" s="59" t="s">
        <v>63</v>
      </c>
      <c r="CO272" s="60"/>
      <c r="CP272" s="60">
        <v>-15755</v>
      </c>
      <c r="CQ272" s="60"/>
      <c r="CR272" s="60">
        <f>CB272</f>
        <v>0</v>
      </c>
      <c r="CS272" s="60">
        <f>CC272</f>
        <v>0</v>
      </c>
      <c r="CT272" s="13"/>
      <c r="CU272" s="13"/>
      <c r="CX272" s="13"/>
      <c r="CY272" s="13"/>
      <c r="DB272" s="13"/>
      <c r="DC272" s="59" t="s">
        <v>63</v>
      </c>
      <c r="DE272" s="60"/>
      <c r="DF272" s="60">
        <v>-15755</v>
      </c>
      <c r="DG272" s="60"/>
      <c r="DH272" s="60">
        <f>CR272</f>
        <v>0</v>
      </c>
      <c r="DI272" s="60">
        <f>CS272</f>
        <v>0</v>
      </c>
      <c r="DJ272" s="354"/>
      <c r="DK272" s="354"/>
      <c r="DN272" s="13"/>
      <c r="DO272" s="13"/>
      <c r="DP272" s="16">
        <f t="shared" si="253"/>
        <v>-15755</v>
      </c>
      <c r="DQ272" s="16">
        <f t="shared" si="254"/>
        <v>0</v>
      </c>
      <c r="DR272" s="13"/>
      <c r="DS272" s="59" t="s">
        <v>63</v>
      </c>
      <c r="DU272" s="60"/>
      <c r="DV272" s="60">
        <v>-15755</v>
      </c>
      <c r="DW272" s="60"/>
      <c r="DX272" s="60">
        <f>DH272</f>
        <v>0</v>
      </c>
      <c r="DY272" s="60">
        <f>DI272</f>
        <v>0</v>
      </c>
      <c r="DZ272" s="354"/>
      <c r="EA272" s="354"/>
      <c r="ED272" s="13"/>
      <c r="EE272" s="13"/>
      <c r="EF272" s="16">
        <f t="shared" si="243"/>
        <v>-15755</v>
      </c>
      <c r="EG272" s="16">
        <f t="shared" si="244"/>
        <v>0</v>
      </c>
      <c r="EH272" s="13"/>
    </row>
    <row r="273" spans="1:138" s="59" customFormat="1" ht="14" hidden="1" customHeight="1" outlineLevel="1" x14ac:dyDescent="0.15">
      <c r="B273" s="59" t="s">
        <v>84</v>
      </c>
      <c r="C273" s="60"/>
      <c r="D273" s="60"/>
      <c r="E273" s="60"/>
      <c r="F273" s="17"/>
      <c r="G273" s="60"/>
      <c r="H273" s="17"/>
      <c r="I273" s="18">
        <f t="shared" si="255"/>
        <v>0</v>
      </c>
      <c r="J273" s="16"/>
      <c r="K273" s="59" t="s">
        <v>84</v>
      </c>
      <c r="L273" s="60"/>
      <c r="M273" s="60"/>
      <c r="N273" s="60"/>
      <c r="O273" s="60"/>
      <c r="P273" s="60"/>
      <c r="Q273" s="60"/>
      <c r="R273" s="17"/>
      <c r="S273" s="17"/>
      <c r="T273" s="60"/>
      <c r="U273" s="60"/>
      <c r="V273" s="17"/>
      <c r="W273" s="17"/>
      <c r="X273" s="60"/>
      <c r="Y273" s="60"/>
      <c r="Z273" s="16"/>
      <c r="AA273" s="59" t="s">
        <v>84</v>
      </c>
      <c r="AB273" s="60"/>
      <c r="AC273" s="60"/>
      <c r="AD273" s="60"/>
      <c r="AE273" s="60"/>
      <c r="AF273" s="60"/>
      <c r="AG273" s="60"/>
      <c r="AH273" s="17"/>
      <c r="AI273" s="17"/>
      <c r="AJ273" s="60"/>
      <c r="AK273" s="60"/>
      <c r="AL273" s="17"/>
      <c r="AM273" s="17"/>
      <c r="AN273" s="18">
        <f t="shared" si="245"/>
        <v>0</v>
      </c>
      <c r="AO273" s="18">
        <f t="shared" si="246"/>
        <v>0</v>
      </c>
      <c r="AP273" s="16"/>
      <c r="AS273" s="60">
        <f t="shared" si="264"/>
        <v>0</v>
      </c>
      <c r="AT273" s="60">
        <f t="shared" si="259"/>
        <v>0</v>
      </c>
      <c r="AU273" s="60">
        <f t="shared" si="265"/>
        <v>0</v>
      </c>
      <c r="AV273" s="60">
        <f t="shared" si="260"/>
        <v>0</v>
      </c>
      <c r="AW273" s="60">
        <f t="shared" si="261"/>
        <v>0</v>
      </c>
      <c r="AX273" s="17"/>
      <c r="AY273" s="17"/>
      <c r="AZ273" s="60">
        <f t="shared" si="262"/>
        <v>0</v>
      </c>
      <c r="BA273" s="60">
        <f t="shared" si="263"/>
        <v>0</v>
      </c>
      <c r="BB273" s="17"/>
      <c r="BC273" s="17"/>
      <c r="BD273" s="18">
        <f t="shared" si="247"/>
        <v>0</v>
      </c>
      <c r="BE273" s="18">
        <f t="shared" si="248"/>
        <v>0</v>
      </c>
      <c r="BF273" s="16"/>
      <c r="BG273" s="59" t="s">
        <v>84</v>
      </c>
      <c r="BH273" s="60"/>
      <c r="BI273" s="60"/>
      <c r="BJ273" s="60"/>
      <c r="BK273" s="60"/>
      <c r="BL273" s="60"/>
      <c r="BM273" s="60"/>
      <c r="BN273" s="17"/>
      <c r="BO273" s="17"/>
      <c r="BP273" s="60"/>
      <c r="BQ273" s="60"/>
      <c r="BR273" s="17"/>
      <c r="BS273" s="17"/>
      <c r="BT273" s="18">
        <f t="shared" si="249"/>
        <v>0</v>
      </c>
      <c r="BU273" s="18">
        <f t="shared" si="250"/>
        <v>0</v>
      </c>
      <c r="BV273" s="16"/>
      <c r="BW273" s="59" t="s">
        <v>84</v>
      </c>
      <c r="BY273" s="60"/>
      <c r="CA273" s="60"/>
      <c r="CB273" s="60">
        <f t="shared" si="269"/>
        <v>0</v>
      </c>
      <c r="CC273" s="60">
        <f t="shared" si="270"/>
        <v>0</v>
      </c>
      <c r="CD273" s="13"/>
      <c r="CE273" s="13"/>
      <c r="CH273" s="13"/>
      <c r="CI273" s="13"/>
      <c r="CJ273" s="18">
        <f t="shared" si="251"/>
        <v>0</v>
      </c>
      <c r="CK273" s="18">
        <f t="shared" si="252"/>
        <v>0</v>
      </c>
      <c r="CL273" s="13"/>
      <c r="CM273" s="59" t="s">
        <v>84</v>
      </c>
      <c r="CO273" s="60"/>
      <c r="CQ273" s="60"/>
      <c r="CR273" s="60">
        <f>CB273</f>
        <v>0</v>
      </c>
      <c r="CS273" s="60">
        <f>CC273</f>
        <v>0</v>
      </c>
      <c r="CT273" s="13"/>
      <c r="CU273" s="13"/>
      <c r="CX273" s="13"/>
      <c r="CY273" s="13"/>
      <c r="DB273" s="13"/>
      <c r="DC273" s="59" t="s">
        <v>84</v>
      </c>
      <c r="DE273" s="60"/>
      <c r="DG273" s="60"/>
      <c r="DH273" s="60">
        <f>CR273</f>
        <v>0</v>
      </c>
      <c r="DI273" s="60">
        <f>CS273</f>
        <v>0</v>
      </c>
      <c r="DJ273" s="354"/>
      <c r="DK273" s="354"/>
      <c r="DN273" s="13"/>
      <c r="DO273" s="13"/>
      <c r="DP273" s="16">
        <f t="shared" si="253"/>
        <v>0</v>
      </c>
      <c r="DQ273" s="16">
        <f t="shared" si="254"/>
        <v>0</v>
      </c>
      <c r="DR273" s="13"/>
      <c r="DS273" s="59" t="s">
        <v>84</v>
      </c>
      <c r="DU273" s="60"/>
      <c r="DW273" s="60"/>
      <c r="DX273" s="60">
        <f>DH273</f>
        <v>0</v>
      </c>
      <c r="DY273" s="60">
        <f>DI273</f>
        <v>0</v>
      </c>
      <c r="DZ273" s="354"/>
      <c r="EA273" s="354"/>
      <c r="ED273" s="13"/>
      <c r="EE273" s="13"/>
      <c r="EF273" s="16">
        <f t="shared" si="243"/>
        <v>0</v>
      </c>
      <c r="EG273" s="16">
        <f t="shared" si="244"/>
        <v>0</v>
      </c>
      <c r="EH273" s="13"/>
    </row>
    <row r="274" spans="1:138" s="59" customFormat="1" ht="14" hidden="1" customHeight="1" outlineLevel="1" x14ac:dyDescent="0.15">
      <c r="B274" s="59" t="s">
        <v>119</v>
      </c>
      <c r="C274" s="60"/>
      <c r="D274" s="60"/>
      <c r="E274" s="60"/>
      <c r="F274" s="17"/>
      <c r="G274" s="60"/>
      <c r="H274" s="17"/>
      <c r="I274" s="18">
        <f t="shared" si="255"/>
        <v>0</v>
      </c>
      <c r="J274" s="16"/>
      <c r="K274" s="59" t="s">
        <v>119</v>
      </c>
      <c r="L274" s="60"/>
      <c r="M274" s="60"/>
      <c r="N274" s="60"/>
      <c r="O274" s="60"/>
      <c r="P274" s="60"/>
      <c r="Q274" s="60"/>
      <c r="R274" s="17"/>
      <c r="S274" s="17"/>
      <c r="T274" s="60"/>
      <c r="U274" s="60"/>
      <c r="V274" s="17"/>
      <c r="W274" s="17"/>
      <c r="X274" s="60"/>
      <c r="Y274" s="60"/>
      <c r="Z274" s="16"/>
      <c r="AA274" s="59" t="s">
        <v>119</v>
      </c>
      <c r="AB274" s="60"/>
      <c r="AC274" s="60"/>
      <c r="AD274" s="60"/>
      <c r="AE274" s="60"/>
      <c r="AF274" s="60"/>
      <c r="AG274" s="60"/>
      <c r="AH274" s="17"/>
      <c r="AI274" s="17"/>
      <c r="AJ274" s="60"/>
      <c r="AK274" s="60"/>
      <c r="AL274" s="17"/>
      <c r="AM274" s="17"/>
      <c r="AN274" s="18">
        <f t="shared" si="245"/>
        <v>0</v>
      </c>
      <c r="AO274" s="18">
        <f t="shared" si="246"/>
        <v>0</v>
      </c>
      <c r="AP274" s="16"/>
      <c r="AS274" s="60">
        <f t="shared" si="264"/>
        <v>0</v>
      </c>
      <c r="AT274" s="60">
        <f t="shared" si="259"/>
        <v>0</v>
      </c>
      <c r="AU274" s="60">
        <f t="shared" si="265"/>
        <v>0</v>
      </c>
      <c r="AV274" s="60">
        <f t="shared" si="260"/>
        <v>0</v>
      </c>
      <c r="AW274" s="60">
        <f t="shared" si="261"/>
        <v>0</v>
      </c>
      <c r="AX274" s="17"/>
      <c r="AY274" s="17"/>
      <c r="AZ274" s="60">
        <f t="shared" si="262"/>
        <v>0</v>
      </c>
      <c r="BA274" s="60">
        <f t="shared" si="263"/>
        <v>0</v>
      </c>
      <c r="BB274" s="17"/>
      <c r="BC274" s="17"/>
      <c r="BD274" s="18">
        <f t="shared" si="247"/>
        <v>0</v>
      </c>
      <c r="BE274" s="18">
        <f t="shared" si="248"/>
        <v>0</v>
      </c>
      <c r="BF274" s="16"/>
      <c r="BG274" s="59" t="s">
        <v>119</v>
      </c>
      <c r="BH274" s="60"/>
      <c r="BI274" s="60"/>
      <c r="BJ274" s="60"/>
      <c r="BK274" s="60"/>
      <c r="BL274" s="60"/>
      <c r="BM274" s="60"/>
      <c r="BN274" s="17"/>
      <c r="BO274" s="17"/>
      <c r="BP274" s="60"/>
      <c r="BQ274" s="60"/>
      <c r="BR274" s="17"/>
      <c r="BS274" s="17"/>
      <c r="BT274" s="18">
        <f t="shared" si="249"/>
        <v>0</v>
      </c>
      <c r="BU274" s="18">
        <f t="shared" si="250"/>
        <v>0</v>
      </c>
      <c r="BV274" s="16"/>
      <c r="BW274" s="59" t="s">
        <v>119</v>
      </c>
      <c r="BY274" s="60"/>
      <c r="CA274" s="60"/>
      <c r="CB274" s="60">
        <f t="shared" si="269"/>
        <v>0</v>
      </c>
      <c r="CC274" s="60">
        <f t="shared" si="270"/>
        <v>0</v>
      </c>
      <c r="CD274" s="13"/>
      <c r="CE274" s="13"/>
      <c r="CH274" s="13"/>
      <c r="CI274" s="13"/>
      <c r="CJ274" s="18">
        <f t="shared" si="251"/>
        <v>0</v>
      </c>
      <c r="CK274" s="18">
        <f t="shared" si="252"/>
        <v>0</v>
      </c>
      <c r="CL274" s="13"/>
      <c r="CM274" s="59" t="s">
        <v>119</v>
      </c>
      <c r="CO274" s="60"/>
      <c r="CQ274" s="60"/>
      <c r="CR274" s="60">
        <f>CB274</f>
        <v>0</v>
      </c>
      <c r="CS274" s="60">
        <f>CC274</f>
        <v>0</v>
      </c>
      <c r="CT274" s="13"/>
      <c r="CU274" s="13"/>
      <c r="CX274" s="13"/>
      <c r="CY274" s="13"/>
      <c r="DB274" s="13"/>
      <c r="DC274" s="59" t="s">
        <v>119</v>
      </c>
      <c r="DE274" s="60"/>
      <c r="DG274" s="60"/>
      <c r="DH274" s="60">
        <f>CR274</f>
        <v>0</v>
      </c>
      <c r="DI274" s="60">
        <f>CS274</f>
        <v>0</v>
      </c>
      <c r="DJ274" s="354"/>
      <c r="DK274" s="354"/>
      <c r="DN274" s="13"/>
      <c r="DO274" s="13"/>
      <c r="DP274" s="16">
        <f t="shared" si="253"/>
        <v>0</v>
      </c>
      <c r="DQ274" s="16">
        <f t="shared" si="254"/>
        <v>0</v>
      </c>
      <c r="DR274" s="13"/>
      <c r="DS274" s="59" t="s">
        <v>119</v>
      </c>
      <c r="DU274" s="60"/>
      <c r="DW274" s="60"/>
      <c r="DX274" s="60">
        <f>DH274</f>
        <v>0</v>
      </c>
      <c r="DY274" s="60">
        <f>DI274</f>
        <v>0</v>
      </c>
      <c r="DZ274" s="354"/>
      <c r="EA274" s="354"/>
      <c r="ED274" s="13"/>
      <c r="EE274" s="13"/>
      <c r="EF274" s="16">
        <f t="shared" si="243"/>
        <v>0</v>
      </c>
      <c r="EG274" s="16">
        <f t="shared" si="244"/>
        <v>0</v>
      </c>
      <c r="EH274" s="13"/>
    </row>
    <row r="275" spans="1:138" collapsed="1" x14ac:dyDescent="0.15">
      <c r="A275" s="3" t="s">
        <v>84</v>
      </c>
      <c r="C275" s="18">
        <f>SUM(C272:C274)</f>
        <v>0</v>
      </c>
      <c r="D275" s="18">
        <f t="shared" ref="D275:G275" si="286">SUM(D272:D274)</f>
        <v>-15755</v>
      </c>
      <c r="E275" s="18">
        <f t="shared" si="286"/>
        <v>0</v>
      </c>
      <c r="F275" s="17"/>
      <c r="G275" s="18">
        <f t="shared" si="286"/>
        <v>0</v>
      </c>
      <c r="H275" s="17"/>
      <c r="I275" s="18">
        <f t="shared" si="255"/>
        <v>-15755</v>
      </c>
      <c r="J275" s="16"/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7"/>
      <c r="S275" s="17"/>
      <c r="T275" s="18">
        <f t="shared" ref="T275:U275" si="287">SUM(T272:T274)</f>
        <v>0</v>
      </c>
      <c r="U275" s="18">
        <f t="shared" si="287"/>
        <v>0</v>
      </c>
      <c r="V275" s="17"/>
      <c r="W275" s="17"/>
      <c r="X275" s="18">
        <f>SUM(L275,N275,P275,T275)</f>
        <v>0</v>
      </c>
      <c r="Y275" s="18">
        <f>SUM(M275,O275,Q275,U275)</f>
        <v>0</v>
      </c>
      <c r="Z275" s="16"/>
      <c r="AB275" s="18">
        <v>0</v>
      </c>
      <c r="AC275" s="18">
        <v>0</v>
      </c>
      <c r="AD275" s="18">
        <v>0</v>
      </c>
      <c r="AE275" s="18">
        <v>0</v>
      </c>
      <c r="AF275" s="18">
        <v>0</v>
      </c>
      <c r="AG275" s="18">
        <v>0</v>
      </c>
      <c r="AH275" s="17"/>
      <c r="AI275" s="17"/>
      <c r="AJ275" s="18">
        <f t="shared" ref="AJ275" si="288">SUM(AJ272:AJ274)</f>
        <v>0</v>
      </c>
      <c r="AK275" s="18">
        <v>0</v>
      </c>
      <c r="AL275" s="17"/>
      <c r="AM275" s="17"/>
      <c r="AN275" s="18">
        <f t="shared" si="245"/>
        <v>0</v>
      </c>
      <c r="AO275" s="18">
        <f t="shared" si="246"/>
        <v>0</v>
      </c>
      <c r="AP275" s="16"/>
      <c r="AR275" s="18">
        <v>0</v>
      </c>
      <c r="AS275" s="18">
        <v>0</v>
      </c>
      <c r="AT275" s="18">
        <v>0</v>
      </c>
      <c r="AU275" s="18">
        <v>0</v>
      </c>
      <c r="AV275" s="18">
        <f t="shared" si="260"/>
        <v>0</v>
      </c>
      <c r="AW275" s="18">
        <f t="shared" si="261"/>
        <v>0</v>
      </c>
      <c r="AX275" s="17"/>
      <c r="AY275" s="17"/>
      <c r="AZ275" s="18">
        <f t="shared" si="262"/>
        <v>0</v>
      </c>
      <c r="BA275" s="18">
        <f t="shared" si="263"/>
        <v>0</v>
      </c>
      <c r="BB275" s="17"/>
      <c r="BC275" s="17"/>
      <c r="BD275" s="18">
        <f t="shared" si="247"/>
        <v>0</v>
      </c>
      <c r="BE275" s="18">
        <f t="shared" si="248"/>
        <v>0</v>
      </c>
      <c r="BF275" s="16"/>
      <c r="BH275" s="18">
        <v>0</v>
      </c>
      <c r="BI275" s="18">
        <v>0</v>
      </c>
      <c r="BJ275" s="18">
        <v>0</v>
      </c>
      <c r="BK275" s="18">
        <v>0</v>
      </c>
      <c r="BL275" s="18">
        <v>0</v>
      </c>
      <c r="BM275" s="18">
        <v>0</v>
      </c>
      <c r="BN275" s="17"/>
      <c r="BO275" s="17"/>
      <c r="BP275" s="18">
        <f t="shared" ref="BP275" si="289">SUM(BP272:BP274)</f>
        <v>0</v>
      </c>
      <c r="BQ275" s="18">
        <v>0</v>
      </c>
      <c r="BR275" s="17"/>
      <c r="BS275" s="17"/>
      <c r="BT275" s="18">
        <f t="shared" si="249"/>
        <v>0</v>
      </c>
      <c r="BU275" s="18">
        <f t="shared" si="250"/>
        <v>0</v>
      </c>
      <c r="BV275" s="16"/>
      <c r="BX275" s="18">
        <v>0</v>
      </c>
      <c r="BY275" s="18">
        <v>0</v>
      </c>
      <c r="BZ275" s="18">
        <v>0</v>
      </c>
      <c r="CA275" s="18">
        <v>0</v>
      </c>
      <c r="CB275" s="18">
        <f t="shared" si="269"/>
        <v>0</v>
      </c>
      <c r="CC275" s="18">
        <f t="shared" si="270"/>
        <v>0</v>
      </c>
      <c r="CD275" s="13"/>
      <c r="CE275" s="13"/>
      <c r="CF275" s="18">
        <f t="shared" ref="CF275:CG275" si="290">SUM(CF272:CF274)</f>
        <v>0</v>
      </c>
      <c r="CG275" s="18">
        <f t="shared" si="290"/>
        <v>0</v>
      </c>
      <c r="CH275" s="13"/>
      <c r="CI275" s="13"/>
      <c r="CJ275" s="18">
        <f t="shared" si="251"/>
        <v>0</v>
      </c>
      <c r="CK275" s="18">
        <f t="shared" si="252"/>
        <v>0</v>
      </c>
      <c r="CL275" s="13"/>
      <c r="CN275" s="18">
        <v>0</v>
      </c>
      <c r="CO275" s="18">
        <v>0</v>
      </c>
      <c r="CP275" s="18">
        <v>0</v>
      </c>
      <c r="CQ275" s="18">
        <v>0</v>
      </c>
      <c r="CR275" s="18">
        <f>CB275</f>
        <v>0</v>
      </c>
      <c r="CS275" s="18">
        <f>CC275</f>
        <v>0</v>
      </c>
      <c r="CT275" s="13"/>
      <c r="CU275" s="13"/>
      <c r="CV275" s="18">
        <f t="shared" ref="CV275:CW275" si="291">SUM(CV272:CV274)</f>
        <v>0</v>
      </c>
      <c r="CW275" s="18">
        <f t="shared" si="291"/>
        <v>0</v>
      </c>
      <c r="CX275" s="13"/>
      <c r="CY275" s="13"/>
      <c r="CZ275" s="18">
        <f>SUM(CN275,CP275,CR275,CV275)</f>
        <v>0</v>
      </c>
      <c r="DA275" s="18">
        <f>SUM(CO275,CQ275,CS275,CW275)</f>
        <v>0</v>
      </c>
      <c r="DB275" s="13"/>
      <c r="DD275" s="18">
        <v>0</v>
      </c>
      <c r="DE275" s="18">
        <v>0</v>
      </c>
      <c r="DF275" s="18">
        <f>$D275</f>
        <v>-15755</v>
      </c>
      <c r="DG275" s="18">
        <f>DF275</f>
        <v>-15755</v>
      </c>
      <c r="DH275" s="18">
        <f>CR275</f>
        <v>0</v>
      </c>
      <c r="DI275" s="18">
        <f>CS275</f>
        <v>0</v>
      </c>
      <c r="DJ275" s="354">
        <f>$DF275*-1</f>
        <v>15755</v>
      </c>
      <c r="DK275" s="354">
        <f>DJ275</f>
        <v>15755</v>
      </c>
      <c r="DL275" s="18">
        <f t="shared" ref="DL275:DM275" si="292">SUM(DL272:DL274)</f>
        <v>0</v>
      </c>
      <c r="DM275" s="18">
        <f t="shared" si="292"/>
        <v>0</v>
      </c>
      <c r="DN275" s="13"/>
      <c r="DO275" s="13"/>
      <c r="DP275" s="16">
        <f t="shared" si="253"/>
        <v>0</v>
      </c>
      <c r="DQ275" s="16">
        <f t="shared" si="254"/>
        <v>0</v>
      </c>
      <c r="DR275" s="13"/>
      <c r="DT275" s="18">
        <v>0</v>
      </c>
      <c r="DU275" s="18">
        <v>0</v>
      </c>
      <c r="DV275" s="18">
        <f>$D275</f>
        <v>-15755</v>
      </c>
      <c r="DW275" s="18">
        <f>DV275</f>
        <v>-15755</v>
      </c>
      <c r="DX275" s="18">
        <f>DH275</f>
        <v>0</v>
      </c>
      <c r="DY275" s="18">
        <f>DI275</f>
        <v>0</v>
      </c>
      <c r="DZ275" s="354">
        <f>$DF275*-1</f>
        <v>15755</v>
      </c>
      <c r="EA275" s="354">
        <f>DZ275</f>
        <v>15755</v>
      </c>
      <c r="EB275" s="18">
        <f t="shared" ref="EB275:EC275" si="293">SUM(EB272:EB274)</f>
        <v>0</v>
      </c>
      <c r="EC275" s="18">
        <f t="shared" si="293"/>
        <v>0</v>
      </c>
      <c r="ED275" s="13"/>
      <c r="EE275" s="13"/>
      <c r="EF275" s="16">
        <f t="shared" si="243"/>
        <v>0</v>
      </c>
      <c r="EG275" s="16">
        <f t="shared" si="244"/>
        <v>0</v>
      </c>
      <c r="EH275" s="13"/>
    </row>
    <row r="276" spans="1:138" s="74" customFormat="1" ht="14" hidden="1" customHeight="1" outlineLevel="1" x14ac:dyDescent="0.15">
      <c r="A276" s="74" t="s">
        <v>330</v>
      </c>
      <c r="B276" s="74" t="s">
        <v>121</v>
      </c>
      <c r="C276" s="75"/>
      <c r="D276" s="75"/>
      <c r="E276" s="75"/>
      <c r="F276" s="26"/>
      <c r="G276" s="75"/>
      <c r="H276" s="26"/>
      <c r="I276" s="27">
        <f t="shared" si="255"/>
        <v>0</v>
      </c>
      <c r="J276" s="25"/>
      <c r="K276" s="74" t="s">
        <v>121</v>
      </c>
      <c r="L276" s="75"/>
      <c r="M276" s="75"/>
      <c r="N276" s="75"/>
      <c r="O276" s="75"/>
      <c r="P276" s="75"/>
      <c r="Q276" s="75"/>
      <c r="R276" s="26"/>
      <c r="S276" s="26"/>
      <c r="T276" s="75"/>
      <c r="U276" s="75"/>
      <c r="V276" s="26"/>
      <c r="W276" s="26"/>
      <c r="X276" s="75"/>
      <c r="Y276" s="75"/>
      <c r="Z276" s="25"/>
      <c r="AA276" s="74" t="s">
        <v>121</v>
      </c>
      <c r="AB276" s="75"/>
      <c r="AC276" s="75"/>
      <c r="AD276" s="75"/>
      <c r="AE276" s="75"/>
      <c r="AF276" s="75"/>
      <c r="AG276" s="75"/>
      <c r="AH276" s="26"/>
      <c r="AI276" s="26"/>
      <c r="AJ276" s="75"/>
      <c r="AK276" s="75"/>
      <c r="AL276" s="26"/>
      <c r="AM276" s="26"/>
      <c r="AN276" s="18">
        <f t="shared" si="245"/>
        <v>0</v>
      </c>
      <c r="AO276" s="18">
        <f t="shared" si="246"/>
        <v>0</v>
      </c>
      <c r="AP276" s="25"/>
      <c r="AS276" s="75">
        <f t="shared" si="264"/>
        <v>0</v>
      </c>
      <c r="AT276" s="75">
        <f t="shared" si="259"/>
        <v>0</v>
      </c>
      <c r="AU276" s="75">
        <f t="shared" si="265"/>
        <v>0</v>
      </c>
      <c r="AV276" s="75">
        <f t="shared" si="260"/>
        <v>0</v>
      </c>
      <c r="AW276" s="75">
        <f t="shared" si="261"/>
        <v>0</v>
      </c>
      <c r="AX276" s="26"/>
      <c r="AY276" s="26"/>
      <c r="AZ276" s="75">
        <f t="shared" si="262"/>
        <v>0</v>
      </c>
      <c r="BA276" s="75">
        <f t="shared" si="263"/>
        <v>0</v>
      </c>
      <c r="BB276" s="26"/>
      <c r="BC276" s="26"/>
      <c r="BD276" s="18">
        <f t="shared" si="247"/>
        <v>0</v>
      </c>
      <c r="BE276" s="18">
        <f t="shared" si="248"/>
        <v>0</v>
      </c>
      <c r="BF276" s="25"/>
      <c r="BG276" s="74" t="s">
        <v>121</v>
      </c>
      <c r="BH276" s="75"/>
      <c r="BI276" s="75"/>
      <c r="BJ276" s="75"/>
      <c r="BK276" s="75"/>
      <c r="BL276" s="75"/>
      <c r="BM276" s="75"/>
      <c r="BN276" s="26"/>
      <c r="BO276" s="26"/>
      <c r="BP276" s="75"/>
      <c r="BQ276" s="75"/>
      <c r="BR276" s="26"/>
      <c r="BS276" s="26"/>
      <c r="BT276" s="18">
        <f t="shared" si="249"/>
        <v>0</v>
      </c>
      <c r="BU276" s="18">
        <f t="shared" si="250"/>
        <v>0</v>
      </c>
      <c r="BV276" s="25"/>
      <c r="BW276" s="74" t="s">
        <v>121</v>
      </c>
      <c r="BY276" s="75"/>
      <c r="CA276" s="75"/>
      <c r="CB276" s="75">
        <f t="shared" si="269"/>
        <v>0</v>
      </c>
      <c r="CC276" s="75">
        <f t="shared" si="270"/>
        <v>0</v>
      </c>
      <c r="CD276" s="323"/>
      <c r="CE276" s="323"/>
      <c r="CH276" s="323"/>
      <c r="CI276" s="323"/>
      <c r="CJ276" s="18">
        <f t="shared" si="251"/>
        <v>0</v>
      </c>
      <c r="CK276" s="18">
        <f t="shared" si="252"/>
        <v>0</v>
      </c>
      <c r="CL276" s="323"/>
      <c r="CM276" s="74" t="s">
        <v>121</v>
      </c>
      <c r="CO276" s="75"/>
      <c r="CQ276" s="75"/>
      <c r="CR276" s="75">
        <f>CB276</f>
        <v>0</v>
      </c>
      <c r="CS276" s="75">
        <f>CC276</f>
        <v>0</v>
      </c>
      <c r="CT276" s="323"/>
      <c r="CU276" s="323"/>
      <c r="CX276" s="323"/>
      <c r="CY276" s="323"/>
      <c r="DB276" s="323"/>
      <c r="DC276" s="74" t="s">
        <v>121</v>
      </c>
      <c r="DE276" s="75"/>
      <c r="DG276" s="75"/>
      <c r="DH276" s="75">
        <f>CR276</f>
        <v>0</v>
      </c>
      <c r="DI276" s="75">
        <f>CS276</f>
        <v>0</v>
      </c>
      <c r="DJ276" s="356"/>
      <c r="DK276" s="356"/>
      <c r="DN276" s="323"/>
      <c r="DO276" s="323"/>
      <c r="DP276" s="16">
        <f t="shared" si="253"/>
        <v>0</v>
      </c>
      <c r="DQ276" s="16">
        <f t="shared" si="254"/>
        <v>0</v>
      </c>
      <c r="DR276" s="323"/>
      <c r="DS276" s="74" t="s">
        <v>121</v>
      </c>
      <c r="DU276" s="75"/>
      <c r="DW276" s="75"/>
      <c r="DX276" s="75">
        <f>DH276</f>
        <v>0</v>
      </c>
      <c r="DY276" s="75">
        <f>DI276</f>
        <v>0</v>
      </c>
      <c r="DZ276" s="356"/>
      <c r="EA276" s="356"/>
      <c r="ED276" s="323"/>
      <c r="EE276" s="323"/>
      <c r="EF276" s="16">
        <f t="shared" si="243"/>
        <v>0</v>
      </c>
      <c r="EG276" s="16">
        <f t="shared" si="244"/>
        <v>0</v>
      </c>
      <c r="EH276" s="323"/>
    </row>
    <row r="277" spans="1:138" s="74" customFormat="1" ht="14" hidden="1" customHeight="1" outlineLevel="1" x14ac:dyDescent="0.15">
      <c r="B277" s="74" t="s">
        <v>234</v>
      </c>
      <c r="C277" s="75"/>
      <c r="D277" s="75"/>
      <c r="E277" s="75"/>
      <c r="F277" s="26"/>
      <c r="G277" s="75"/>
      <c r="H277" s="26"/>
      <c r="I277" s="27">
        <f t="shared" si="255"/>
        <v>0</v>
      </c>
      <c r="J277" s="25"/>
      <c r="K277" s="74" t="s">
        <v>234</v>
      </c>
      <c r="L277" s="75"/>
      <c r="M277" s="75"/>
      <c r="N277" s="75"/>
      <c r="O277" s="75"/>
      <c r="P277" s="75"/>
      <c r="Q277" s="75"/>
      <c r="R277" s="26"/>
      <c r="S277" s="26"/>
      <c r="T277" s="75"/>
      <c r="U277" s="75"/>
      <c r="V277" s="26"/>
      <c r="W277" s="26"/>
      <c r="X277" s="75"/>
      <c r="Y277" s="75"/>
      <c r="Z277" s="25"/>
      <c r="AA277" s="74" t="s">
        <v>234</v>
      </c>
      <c r="AB277" s="75"/>
      <c r="AC277" s="75"/>
      <c r="AD277" s="75"/>
      <c r="AE277" s="75"/>
      <c r="AF277" s="75"/>
      <c r="AG277" s="75"/>
      <c r="AH277" s="26"/>
      <c r="AI277" s="26"/>
      <c r="AJ277" s="75"/>
      <c r="AK277" s="75"/>
      <c r="AL277" s="26"/>
      <c r="AM277" s="26"/>
      <c r="AN277" s="18">
        <f t="shared" si="245"/>
        <v>0</v>
      </c>
      <c r="AO277" s="18">
        <f t="shared" si="246"/>
        <v>0</v>
      </c>
      <c r="AP277" s="25"/>
      <c r="AS277" s="75">
        <f t="shared" si="264"/>
        <v>0</v>
      </c>
      <c r="AT277" s="75">
        <f t="shared" si="259"/>
        <v>0</v>
      </c>
      <c r="AU277" s="75">
        <f t="shared" si="265"/>
        <v>0</v>
      </c>
      <c r="AV277" s="75">
        <f t="shared" si="260"/>
        <v>0</v>
      </c>
      <c r="AW277" s="75">
        <f t="shared" si="261"/>
        <v>0</v>
      </c>
      <c r="AX277" s="26"/>
      <c r="AY277" s="26"/>
      <c r="AZ277" s="75">
        <f t="shared" si="262"/>
        <v>0</v>
      </c>
      <c r="BA277" s="75">
        <f t="shared" si="263"/>
        <v>0</v>
      </c>
      <c r="BB277" s="26"/>
      <c r="BC277" s="26"/>
      <c r="BD277" s="18">
        <f t="shared" si="247"/>
        <v>0</v>
      </c>
      <c r="BE277" s="18">
        <f t="shared" si="248"/>
        <v>0</v>
      </c>
      <c r="BF277" s="25"/>
      <c r="BG277" s="74" t="s">
        <v>234</v>
      </c>
      <c r="BH277" s="75"/>
      <c r="BI277" s="75"/>
      <c r="BJ277" s="75"/>
      <c r="BK277" s="75"/>
      <c r="BL277" s="75"/>
      <c r="BM277" s="75"/>
      <c r="BN277" s="26"/>
      <c r="BO277" s="26"/>
      <c r="BP277" s="75"/>
      <c r="BQ277" s="75"/>
      <c r="BR277" s="26"/>
      <c r="BS277" s="26"/>
      <c r="BT277" s="18">
        <f t="shared" si="249"/>
        <v>0</v>
      </c>
      <c r="BU277" s="18">
        <f t="shared" si="250"/>
        <v>0</v>
      </c>
      <c r="BV277" s="25"/>
      <c r="BW277" s="74" t="s">
        <v>234</v>
      </c>
      <c r="BY277" s="75"/>
      <c r="CA277" s="75"/>
      <c r="CB277" s="75">
        <f t="shared" si="269"/>
        <v>0</v>
      </c>
      <c r="CC277" s="75">
        <f t="shared" si="270"/>
        <v>0</v>
      </c>
      <c r="CD277" s="323"/>
      <c r="CE277" s="323"/>
      <c r="CH277" s="323"/>
      <c r="CI277" s="323"/>
      <c r="CJ277" s="18">
        <f t="shared" si="251"/>
        <v>0</v>
      </c>
      <c r="CK277" s="18">
        <f t="shared" si="252"/>
        <v>0</v>
      </c>
      <c r="CL277" s="323"/>
      <c r="CM277" s="74" t="s">
        <v>234</v>
      </c>
      <c r="CO277" s="75"/>
      <c r="CQ277" s="75"/>
      <c r="CR277" s="75">
        <f>CB277</f>
        <v>0</v>
      </c>
      <c r="CS277" s="75">
        <f>CC277</f>
        <v>0</v>
      </c>
      <c r="CT277" s="323"/>
      <c r="CU277" s="323"/>
      <c r="CX277" s="323"/>
      <c r="CY277" s="323"/>
      <c r="DB277" s="323"/>
      <c r="DC277" s="74" t="s">
        <v>234</v>
      </c>
      <c r="DE277" s="75"/>
      <c r="DG277" s="75"/>
      <c r="DH277" s="75">
        <f>CR277</f>
        <v>0</v>
      </c>
      <c r="DI277" s="75">
        <f>CS277</f>
        <v>0</v>
      </c>
      <c r="DJ277" s="356"/>
      <c r="DK277" s="356"/>
      <c r="DN277" s="323"/>
      <c r="DO277" s="323"/>
      <c r="DP277" s="16">
        <f t="shared" si="253"/>
        <v>0</v>
      </c>
      <c r="DQ277" s="16">
        <f t="shared" si="254"/>
        <v>0</v>
      </c>
      <c r="DR277" s="323"/>
      <c r="DS277" s="74" t="s">
        <v>234</v>
      </c>
      <c r="DU277" s="75"/>
      <c r="DW277" s="75"/>
      <c r="DX277" s="75">
        <f>DH277</f>
        <v>0</v>
      </c>
      <c r="DY277" s="75">
        <f>DI277</f>
        <v>0</v>
      </c>
      <c r="DZ277" s="356"/>
      <c r="EA277" s="356"/>
      <c r="ED277" s="323"/>
      <c r="EE277" s="323"/>
      <c r="EF277" s="16">
        <f t="shared" si="243"/>
        <v>0</v>
      </c>
      <c r="EG277" s="16">
        <f t="shared" si="244"/>
        <v>0</v>
      </c>
      <c r="EH277" s="323"/>
    </row>
    <row r="278" spans="1:138" s="74" customFormat="1" ht="14" hidden="1" customHeight="1" outlineLevel="1" x14ac:dyDescent="0.15">
      <c r="B278" s="74" t="s">
        <v>55</v>
      </c>
      <c r="C278" s="75"/>
      <c r="D278" s="75">
        <v>-204946</v>
      </c>
      <c r="E278" s="75"/>
      <c r="F278" s="26"/>
      <c r="G278" s="75"/>
      <c r="H278" s="26"/>
      <c r="I278" s="27">
        <f t="shared" si="255"/>
        <v>-204946</v>
      </c>
      <c r="J278" s="25"/>
      <c r="K278" s="74" t="s">
        <v>55</v>
      </c>
      <c r="L278" s="75"/>
      <c r="M278" s="75"/>
      <c r="N278" s="75">
        <v>-204946</v>
      </c>
      <c r="O278" s="75"/>
      <c r="P278" s="75"/>
      <c r="Q278" s="75"/>
      <c r="R278" s="26"/>
      <c r="S278" s="26"/>
      <c r="T278" s="75"/>
      <c r="U278" s="75"/>
      <c r="V278" s="26"/>
      <c r="W278" s="26"/>
      <c r="X278" s="75"/>
      <c r="Y278" s="75"/>
      <c r="Z278" s="25"/>
      <c r="AA278" s="74" t="s">
        <v>55</v>
      </c>
      <c r="AB278" s="75"/>
      <c r="AC278" s="75"/>
      <c r="AD278" s="75">
        <v>-204946</v>
      </c>
      <c r="AE278" s="75"/>
      <c r="AF278" s="75"/>
      <c r="AG278" s="75"/>
      <c r="AH278" s="26"/>
      <c r="AI278" s="26"/>
      <c r="AJ278" s="75"/>
      <c r="AK278" s="75"/>
      <c r="AL278" s="26"/>
      <c r="AM278" s="26"/>
      <c r="AN278" s="18">
        <f t="shared" si="245"/>
        <v>-204946</v>
      </c>
      <c r="AO278" s="18">
        <f t="shared" si="246"/>
        <v>0</v>
      </c>
      <c r="AP278" s="25"/>
      <c r="AS278" s="75">
        <f t="shared" si="264"/>
        <v>0</v>
      </c>
      <c r="AT278" s="75">
        <v>-204946</v>
      </c>
      <c r="AU278" s="75">
        <f t="shared" si="265"/>
        <v>0</v>
      </c>
      <c r="AV278" s="75">
        <f t="shared" si="260"/>
        <v>0</v>
      </c>
      <c r="AW278" s="75">
        <f t="shared" si="261"/>
        <v>0</v>
      </c>
      <c r="AX278" s="26"/>
      <c r="AY278" s="26"/>
      <c r="AZ278" s="75">
        <f t="shared" si="262"/>
        <v>0</v>
      </c>
      <c r="BA278" s="75">
        <f t="shared" si="263"/>
        <v>0</v>
      </c>
      <c r="BB278" s="26"/>
      <c r="BC278" s="26"/>
      <c r="BD278" s="18">
        <f t="shared" si="247"/>
        <v>-204946</v>
      </c>
      <c r="BE278" s="18">
        <f t="shared" si="248"/>
        <v>0</v>
      </c>
      <c r="BF278" s="25"/>
      <c r="BG278" s="74" t="s">
        <v>55</v>
      </c>
      <c r="BH278" s="75"/>
      <c r="BI278" s="75"/>
      <c r="BJ278" s="75">
        <v>-204946</v>
      </c>
      <c r="BK278" s="75"/>
      <c r="BL278" s="75"/>
      <c r="BM278" s="75"/>
      <c r="BN278" s="26"/>
      <c r="BO278" s="26"/>
      <c r="BP278" s="75"/>
      <c r="BQ278" s="75"/>
      <c r="BR278" s="26"/>
      <c r="BS278" s="26"/>
      <c r="BT278" s="18">
        <f t="shared" si="249"/>
        <v>-204946</v>
      </c>
      <c r="BU278" s="18">
        <f t="shared" si="250"/>
        <v>0</v>
      </c>
      <c r="BV278" s="25"/>
      <c r="BW278" s="74" t="s">
        <v>55</v>
      </c>
      <c r="BY278" s="75"/>
      <c r="BZ278" s="75">
        <v>-204946</v>
      </c>
      <c r="CA278" s="75"/>
      <c r="CB278" s="75">
        <f t="shared" si="269"/>
        <v>0</v>
      </c>
      <c r="CC278" s="75">
        <f t="shared" si="270"/>
        <v>0</v>
      </c>
      <c r="CD278" s="323"/>
      <c r="CE278" s="323"/>
      <c r="CH278" s="323"/>
      <c r="CI278" s="323"/>
      <c r="CJ278" s="18">
        <f t="shared" si="251"/>
        <v>-204946</v>
      </c>
      <c r="CK278" s="18">
        <f t="shared" si="252"/>
        <v>0</v>
      </c>
      <c r="CL278" s="323"/>
      <c r="CM278" s="74" t="s">
        <v>55</v>
      </c>
      <c r="CO278" s="75"/>
      <c r="CP278" s="75">
        <v>-204946</v>
      </c>
      <c r="CQ278" s="75"/>
      <c r="CR278" s="75">
        <f>CB278</f>
        <v>0</v>
      </c>
      <c r="CS278" s="75">
        <f>CC278</f>
        <v>0</v>
      </c>
      <c r="CT278" s="323"/>
      <c r="CU278" s="323"/>
      <c r="CX278" s="323"/>
      <c r="CY278" s="323"/>
      <c r="DB278" s="323"/>
      <c r="DC278" s="74" t="s">
        <v>55</v>
      </c>
      <c r="DE278" s="75"/>
      <c r="DF278" s="75">
        <v>-204946</v>
      </c>
      <c r="DG278" s="75"/>
      <c r="DH278" s="75">
        <f>CR278</f>
        <v>0</v>
      </c>
      <c r="DI278" s="75">
        <f>CS278</f>
        <v>0</v>
      </c>
      <c r="DJ278" s="356"/>
      <c r="DK278" s="356"/>
      <c r="DN278" s="323"/>
      <c r="DO278" s="323"/>
      <c r="DP278" s="16">
        <f t="shared" si="253"/>
        <v>-204946</v>
      </c>
      <c r="DQ278" s="16">
        <f t="shared" si="254"/>
        <v>0</v>
      </c>
      <c r="DR278" s="323"/>
      <c r="DS278" s="74" t="s">
        <v>55</v>
      </c>
      <c r="DU278" s="75"/>
      <c r="DV278" s="75">
        <v>-204946</v>
      </c>
      <c r="DW278" s="75"/>
      <c r="DX278" s="75">
        <f>DH278</f>
        <v>0</v>
      </c>
      <c r="DY278" s="75">
        <f>DI278</f>
        <v>0</v>
      </c>
      <c r="DZ278" s="356"/>
      <c r="EA278" s="356"/>
      <c r="ED278" s="323"/>
      <c r="EE278" s="323"/>
      <c r="EF278" s="16">
        <f t="shared" si="243"/>
        <v>-204946</v>
      </c>
      <c r="EG278" s="16">
        <f t="shared" si="244"/>
        <v>0</v>
      </c>
      <c r="EH278" s="323"/>
    </row>
    <row r="279" spans="1:138" s="74" customFormat="1" ht="14" hidden="1" customHeight="1" outlineLevel="1" x14ac:dyDescent="0.15">
      <c r="B279" s="74" t="s">
        <v>106</v>
      </c>
      <c r="C279" s="75"/>
      <c r="D279" s="75"/>
      <c r="E279" s="75"/>
      <c r="F279" s="26"/>
      <c r="G279" s="75">
        <v>-188</v>
      </c>
      <c r="H279" s="26"/>
      <c r="I279" s="27">
        <f t="shared" si="255"/>
        <v>-188</v>
      </c>
      <c r="J279" s="25"/>
      <c r="K279" s="74" t="s">
        <v>106</v>
      </c>
      <c r="L279" s="75"/>
      <c r="M279" s="75"/>
      <c r="N279" s="75"/>
      <c r="O279" s="75"/>
      <c r="P279" s="75"/>
      <c r="Q279" s="75"/>
      <c r="R279" s="26"/>
      <c r="S279" s="26"/>
      <c r="T279" s="75">
        <v>-188</v>
      </c>
      <c r="U279" s="75">
        <v>-188</v>
      </c>
      <c r="V279" s="26"/>
      <c r="W279" s="26"/>
      <c r="X279" s="75"/>
      <c r="Y279" s="75"/>
      <c r="Z279" s="25"/>
      <c r="AA279" s="74" t="s">
        <v>106</v>
      </c>
      <c r="AB279" s="75"/>
      <c r="AC279" s="75"/>
      <c r="AD279" s="75"/>
      <c r="AE279" s="75"/>
      <c r="AF279" s="75"/>
      <c r="AG279" s="75"/>
      <c r="AH279" s="26"/>
      <c r="AI279" s="26"/>
      <c r="AJ279" s="75">
        <v>-188</v>
      </c>
      <c r="AK279" s="75">
        <v>-188</v>
      </c>
      <c r="AL279" s="26"/>
      <c r="AM279" s="26"/>
      <c r="AN279" s="18">
        <f t="shared" si="245"/>
        <v>-188</v>
      </c>
      <c r="AO279" s="18">
        <f t="shared" si="246"/>
        <v>-188</v>
      </c>
      <c r="AP279" s="25"/>
      <c r="AS279" s="75">
        <f t="shared" si="264"/>
        <v>0</v>
      </c>
      <c r="AT279" s="75">
        <f t="shared" si="259"/>
        <v>0</v>
      </c>
      <c r="AU279" s="75">
        <f t="shared" si="265"/>
        <v>0</v>
      </c>
      <c r="AV279" s="75">
        <f t="shared" si="260"/>
        <v>0</v>
      </c>
      <c r="AW279" s="75">
        <f t="shared" si="261"/>
        <v>0</v>
      </c>
      <c r="AX279" s="26"/>
      <c r="AY279" s="26"/>
      <c r="AZ279" s="75">
        <f t="shared" si="262"/>
        <v>-188</v>
      </c>
      <c r="BA279" s="75">
        <f t="shared" si="263"/>
        <v>-188</v>
      </c>
      <c r="BB279" s="26"/>
      <c r="BC279" s="26"/>
      <c r="BD279" s="18">
        <f t="shared" si="247"/>
        <v>-188</v>
      </c>
      <c r="BE279" s="18">
        <f t="shared" si="248"/>
        <v>-188</v>
      </c>
      <c r="BF279" s="25"/>
      <c r="BG279" s="74" t="s">
        <v>106</v>
      </c>
      <c r="BH279" s="75"/>
      <c r="BI279" s="75"/>
      <c r="BJ279" s="75"/>
      <c r="BK279" s="75"/>
      <c r="BL279" s="75"/>
      <c r="BM279" s="75"/>
      <c r="BN279" s="26"/>
      <c r="BO279" s="26"/>
      <c r="BP279" s="75">
        <v>-188</v>
      </c>
      <c r="BQ279" s="75">
        <v>-188</v>
      </c>
      <c r="BR279" s="26"/>
      <c r="BS279" s="26"/>
      <c r="BT279" s="18">
        <f t="shared" si="249"/>
        <v>-188</v>
      </c>
      <c r="BU279" s="18">
        <f t="shared" si="250"/>
        <v>-188</v>
      </c>
      <c r="BV279" s="25"/>
      <c r="BW279" s="74" t="s">
        <v>106</v>
      </c>
      <c r="BY279" s="75"/>
      <c r="CA279" s="75"/>
      <c r="CB279" s="75">
        <f t="shared" si="269"/>
        <v>0</v>
      </c>
      <c r="CC279" s="75">
        <f t="shared" si="270"/>
        <v>0</v>
      </c>
      <c r="CD279" s="323"/>
      <c r="CE279" s="323"/>
      <c r="CF279" s="75">
        <v>-188</v>
      </c>
      <c r="CG279" s="75">
        <v>-188</v>
      </c>
      <c r="CH279" s="323"/>
      <c r="CI279" s="323"/>
      <c r="CJ279" s="18">
        <f t="shared" si="251"/>
        <v>-188</v>
      </c>
      <c r="CK279" s="18">
        <f t="shared" si="252"/>
        <v>-188</v>
      </c>
      <c r="CL279" s="323"/>
      <c r="CM279" s="74" t="s">
        <v>106</v>
      </c>
      <c r="CO279" s="75"/>
      <c r="CQ279" s="75"/>
      <c r="CR279" s="75">
        <f>CB279</f>
        <v>0</v>
      </c>
      <c r="CS279" s="75">
        <f>CC279</f>
        <v>0</v>
      </c>
      <c r="CT279" s="323"/>
      <c r="CU279" s="323"/>
      <c r="CV279" s="75">
        <v>-188</v>
      </c>
      <c r="CW279" s="75">
        <v>-188</v>
      </c>
      <c r="CX279" s="323"/>
      <c r="CY279" s="323"/>
      <c r="DB279" s="323"/>
      <c r="DC279" s="74" t="s">
        <v>106</v>
      </c>
      <c r="DE279" s="75"/>
      <c r="DG279" s="75"/>
      <c r="DH279" s="75">
        <f>CR279</f>
        <v>0</v>
      </c>
      <c r="DI279" s="75">
        <f>CS279</f>
        <v>0</v>
      </c>
      <c r="DJ279" s="356"/>
      <c r="DK279" s="356"/>
      <c r="DL279" s="75">
        <v>-188</v>
      </c>
      <c r="DM279" s="75">
        <v>-188</v>
      </c>
      <c r="DN279" s="323"/>
      <c r="DO279" s="323"/>
      <c r="DP279" s="16">
        <f t="shared" si="253"/>
        <v>-188</v>
      </c>
      <c r="DQ279" s="16">
        <f t="shared" si="254"/>
        <v>-188</v>
      </c>
      <c r="DR279" s="323"/>
      <c r="DS279" s="74" t="s">
        <v>106</v>
      </c>
      <c r="DU279" s="75"/>
      <c r="DW279" s="75"/>
      <c r="DX279" s="75">
        <f>DH279</f>
        <v>0</v>
      </c>
      <c r="DY279" s="75">
        <f>DI279</f>
        <v>0</v>
      </c>
      <c r="DZ279" s="356"/>
      <c r="EA279" s="356"/>
      <c r="EB279" s="75">
        <v>-188</v>
      </c>
      <c r="EC279" s="75">
        <v>-188</v>
      </c>
      <c r="ED279" s="323"/>
      <c r="EE279" s="323"/>
      <c r="EF279" s="16">
        <f t="shared" si="243"/>
        <v>-188</v>
      </c>
      <c r="EG279" s="16">
        <f t="shared" si="244"/>
        <v>-188</v>
      </c>
      <c r="EH279" s="323"/>
    </row>
    <row r="280" spans="1:138" s="74" customFormat="1" ht="14" hidden="1" customHeight="1" outlineLevel="1" x14ac:dyDescent="0.15">
      <c r="B280" s="74" t="s">
        <v>277</v>
      </c>
      <c r="C280" s="75"/>
      <c r="D280" s="75"/>
      <c r="E280" s="75"/>
      <c r="F280" s="26"/>
      <c r="G280" s="75"/>
      <c r="H280" s="26"/>
      <c r="I280" s="27">
        <f t="shared" si="255"/>
        <v>0</v>
      </c>
      <c r="J280" s="25"/>
      <c r="K280" s="74" t="s">
        <v>277</v>
      </c>
      <c r="L280" s="75"/>
      <c r="M280" s="75"/>
      <c r="N280" s="75"/>
      <c r="O280" s="75"/>
      <c r="P280" s="75"/>
      <c r="Q280" s="75"/>
      <c r="R280" s="26"/>
      <c r="S280" s="26"/>
      <c r="T280" s="75"/>
      <c r="U280" s="75"/>
      <c r="V280" s="26"/>
      <c r="W280" s="26"/>
      <c r="X280" s="75"/>
      <c r="Y280" s="75"/>
      <c r="Z280" s="25"/>
      <c r="AA280" s="74" t="s">
        <v>277</v>
      </c>
      <c r="AB280" s="75"/>
      <c r="AC280" s="75"/>
      <c r="AD280" s="75"/>
      <c r="AE280" s="75"/>
      <c r="AF280" s="75"/>
      <c r="AG280" s="75"/>
      <c r="AH280" s="26"/>
      <c r="AI280" s="26"/>
      <c r="AJ280" s="75"/>
      <c r="AK280" s="75"/>
      <c r="AL280" s="26"/>
      <c r="AM280" s="26"/>
      <c r="AN280" s="18">
        <f t="shared" si="245"/>
        <v>0</v>
      </c>
      <c r="AO280" s="18">
        <f t="shared" si="246"/>
        <v>0</v>
      </c>
      <c r="AP280" s="25"/>
      <c r="AS280" s="75">
        <f t="shared" si="264"/>
        <v>0</v>
      </c>
      <c r="AT280" s="75">
        <f t="shared" si="259"/>
        <v>0</v>
      </c>
      <c r="AU280" s="75">
        <f t="shared" si="265"/>
        <v>0</v>
      </c>
      <c r="AV280" s="75">
        <f t="shared" si="260"/>
        <v>0</v>
      </c>
      <c r="AW280" s="75">
        <f t="shared" si="261"/>
        <v>0</v>
      </c>
      <c r="AX280" s="26"/>
      <c r="AY280" s="26"/>
      <c r="AZ280" s="75">
        <f t="shared" si="262"/>
        <v>0</v>
      </c>
      <c r="BA280" s="75">
        <f t="shared" si="263"/>
        <v>0</v>
      </c>
      <c r="BB280" s="26"/>
      <c r="BC280" s="26"/>
      <c r="BD280" s="18">
        <f t="shared" si="247"/>
        <v>0</v>
      </c>
      <c r="BE280" s="18">
        <f t="shared" si="248"/>
        <v>0</v>
      </c>
      <c r="BF280" s="25"/>
      <c r="BG280" s="74" t="s">
        <v>277</v>
      </c>
      <c r="BH280" s="75"/>
      <c r="BI280" s="75"/>
      <c r="BJ280" s="75"/>
      <c r="BK280" s="75"/>
      <c r="BL280" s="75"/>
      <c r="BM280" s="75"/>
      <c r="BN280" s="26"/>
      <c r="BO280" s="26"/>
      <c r="BP280" s="75"/>
      <c r="BQ280" s="75"/>
      <c r="BR280" s="26"/>
      <c r="BS280" s="26"/>
      <c r="BT280" s="18">
        <f t="shared" si="249"/>
        <v>0</v>
      </c>
      <c r="BU280" s="18">
        <f t="shared" si="250"/>
        <v>0</v>
      </c>
      <c r="BV280" s="25"/>
      <c r="BW280" s="74" t="s">
        <v>277</v>
      </c>
      <c r="BY280" s="75"/>
      <c r="CA280" s="75"/>
      <c r="CB280" s="75">
        <f t="shared" si="269"/>
        <v>0</v>
      </c>
      <c r="CC280" s="75">
        <f t="shared" si="270"/>
        <v>0</v>
      </c>
      <c r="CD280" s="323"/>
      <c r="CE280" s="323"/>
      <c r="CH280" s="323"/>
      <c r="CI280" s="323"/>
      <c r="CJ280" s="18">
        <f t="shared" si="251"/>
        <v>0</v>
      </c>
      <c r="CK280" s="18">
        <f t="shared" si="252"/>
        <v>0</v>
      </c>
      <c r="CL280" s="323"/>
      <c r="CM280" s="74" t="s">
        <v>277</v>
      </c>
      <c r="CO280" s="75"/>
      <c r="CQ280" s="75"/>
      <c r="CR280" s="75">
        <f>CB280</f>
        <v>0</v>
      </c>
      <c r="CS280" s="75">
        <f>CC280</f>
        <v>0</v>
      </c>
      <c r="CT280" s="323"/>
      <c r="CU280" s="323"/>
      <c r="CX280" s="323"/>
      <c r="CY280" s="323"/>
      <c r="DB280" s="323"/>
      <c r="DC280" s="74" t="s">
        <v>277</v>
      </c>
      <c r="DE280" s="75"/>
      <c r="DG280" s="75"/>
      <c r="DH280" s="75">
        <f>CR280</f>
        <v>0</v>
      </c>
      <c r="DI280" s="75">
        <f>CS280</f>
        <v>0</v>
      </c>
      <c r="DJ280" s="356"/>
      <c r="DK280" s="356"/>
      <c r="DN280" s="323"/>
      <c r="DO280" s="323"/>
      <c r="DP280" s="16">
        <f t="shared" si="253"/>
        <v>0</v>
      </c>
      <c r="DQ280" s="16">
        <f t="shared" si="254"/>
        <v>0</v>
      </c>
      <c r="DR280" s="323"/>
      <c r="DS280" s="74" t="s">
        <v>277</v>
      </c>
      <c r="DU280" s="75"/>
      <c r="DW280" s="75"/>
      <c r="DX280" s="75">
        <f>DH280</f>
        <v>0</v>
      </c>
      <c r="DY280" s="75">
        <f>DI280</f>
        <v>0</v>
      </c>
      <c r="DZ280" s="356"/>
      <c r="EA280" s="356"/>
      <c r="ED280" s="323"/>
      <c r="EE280" s="323"/>
      <c r="EF280" s="16">
        <f t="shared" si="243"/>
        <v>0</v>
      </c>
      <c r="EG280" s="16">
        <f t="shared" si="244"/>
        <v>0</v>
      </c>
      <c r="EH280" s="323"/>
    </row>
    <row r="281" spans="1:138" s="74" customFormat="1" ht="14" hidden="1" customHeight="1" outlineLevel="1" x14ac:dyDescent="0.15">
      <c r="B281" s="74" t="s">
        <v>361</v>
      </c>
      <c r="C281" s="75"/>
      <c r="D281" s="75"/>
      <c r="E281" s="75"/>
      <c r="F281" s="26"/>
      <c r="G281" s="75"/>
      <c r="H281" s="26"/>
      <c r="I281" s="27"/>
      <c r="J281" s="25"/>
      <c r="K281" s="74" t="s">
        <v>361</v>
      </c>
      <c r="L281" s="75"/>
      <c r="M281" s="75"/>
      <c r="N281" s="75"/>
      <c r="O281" s="75"/>
      <c r="P281" s="75"/>
      <c r="Q281" s="75"/>
      <c r="R281" s="26"/>
      <c r="S281" s="26"/>
      <c r="T281" s="75"/>
      <c r="U281" s="75"/>
      <c r="V281" s="26"/>
      <c r="W281" s="26"/>
      <c r="X281" s="75"/>
      <c r="Y281" s="75"/>
      <c r="Z281" s="25"/>
      <c r="AA281" s="74" t="s">
        <v>361</v>
      </c>
      <c r="AB281" s="75"/>
      <c r="AC281" s="75"/>
      <c r="AD281" s="75"/>
      <c r="AE281" s="75"/>
      <c r="AF281" s="75"/>
      <c r="AG281" s="75"/>
      <c r="AH281" s="26"/>
      <c r="AI281" s="26"/>
      <c r="AJ281" s="75"/>
      <c r="AK281" s="75"/>
      <c r="AL281" s="26"/>
      <c r="AM281" s="26"/>
      <c r="AN281" s="18">
        <f t="shared" si="245"/>
        <v>0</v>
      </c>
      <c r="AO281" s="18">
        <f t="shared" si="246"/>
        <v>0</v>
      </c>
      <c r="AP281" s="25"/>
      <c r="AS281" s="75">
        <f t="shared" si="264"/>
        <v>0</v>
      </c>
      <c r="AT281" s="75">
        <f t="shared" si="259"/>
        <v>0</v>
      </c>
      <c r="AU281" s="75">
        <f t="shared" si="265"/>
        <v>0</v>
      </c>
      <c r="AV281" s="75">
        <f t="shared" si="260"/>
        <v>0</v>
      </c>
      <c r="AW281" s="75">
        <f t="shared" si="261"/>
        <v>0</v>
      </c>
      <c r="AX281" s="26"/>
      <c r="AY281" s="26"/>
      <c r="AZ281" s="75">
        <f t="shared" si="262"/>
        <v>0</v>
      </c>
      <c r="BA281" s="75">
        <f t="shared" si="263"/>
        <v>0</v>
      </c>
      <c r="BB281" s="26"/>
      <c r="BC281" s="26"/>
      <c r="BD281" s="18">
        <f t="shared" si="247"/>
        <v>0</v>
      </c>
      <c r="BE281" s="18">
        <f t="shared" si="248"/>
        <v>0</v>
      </c>
      <c r="BF281" s="25"/>
      <c r="BG281" s="74" t="s">
        <v>361</v>
      </c>
      <c r="BH281" s="75"/>
      <c r="BI281" s="75"/>
      <c r="BJ281" s="75"/>
      <c r="BK281" s="75"/>
      <c r="BL281" s="75"/>
      <c r="BM281" s="75"/>
      <c r="BN281" s="26"/>
      <c r="BO281" s="26"/>
      <c r="BP281" s="75"/>
      <c r="BQ281" s="75"/>
      <c r="BR281" s="26"/>
      <c r="BS281" s="26"/>
      <c r="BT281" s="18">
        <f t="shared" si="249"/>
        <v>0</v>
      </c>
      <c r="BU281" s="18">
        <f t="shared" si="250"/>
        <v>0</v>
      </c>
      <c r="BV281" s="25"/>
      <c r="BW281" s="74" t="s">
        <v>361</v>
      </c>
      <c r="BY281" s="75"/>
      <c r="CA281" s="75"/>
      <c r="CB281" s="75">
        <f t="shared" si="269"/>
        <v>0</v>
      </c>
      <c r="CC281" s="75">
        <f t="shared" si="270"/>
        <v>0</v>
      </c>
      <c r="CD281" s="323"/>
      <c r="CE281" s="323"/>
      <c r="CH281" s="323"/>
      <c r="CI281" s="323"/>
      <c r="CJ281" s="18">
        <f t="shared" si="251"/>
        <v>0</v>
      </c>
      <c r="CK281" s="18">
        <f t="shared" si="252"/>
        <v>0</v>
      </c>
      <c r="CL281" s="323"/>
      <c r="CM281" s="74" t="s">
        <v>361</v>
      </c>
      <c r="CO281" s="75"/>
      <c r="CQ281" s="75"/>
      <c r="CR281" s="75">
        <f>CB281</f>
        <v>0</v>
      </c>
      <c r="CS281" s="75">
        <f>CC281</f>
        <v>0</v>
      </c>
      <c r="CT281" s="323"/>
      <c r="CU281" s="323"/>
      <c r="CX281" s="323"/>
      <c r="CY281" s="323"/>
      <c r="DB281" s="323"/>
      <c r="DC281" s="74" t="s">
        <v>361</v>
      </c>
      <c r="DE281" s="75"/>
      <c r="DG281" s="75"/>
      <c r="DH281" s="75">
        <f>CR281</f>
        <v>0</v>
      </c>
      <c r="DI281" s="75">
        <f>CS281</f>
        <v>0</v>
      </c>
      <c r="DJ281" s="356"/>
      <c r="DK281" s="356"/>
      <c r="DN281" s="323"/>
      <c r="DO281" s="323"/>
      <c r="DP281" s="16">
        <f t="shared" si="253"/>
        <v>0</v>
      </c>
      <c r="DQ281" s="16">
        <f t="shared" si="254"/>
        <v>0</v>
      </c>
      <c r="DR281" s="323"/>
      <c r="DS281" s="74" t="s">
        <v>361</v>
      </c>
      <c r="DU281" s="75"/>
      <c r="DW281" s="75"/>
      <c r="DX281" s="75">
        <f>DH281</f>
        <v>0</v>
      </c>
      <c r="DY281" s="75">
        <f>DI281</f>
        <v>0</v>
      </c>
      <c r="DZ281" s="356"/>
      <c r="EA281" s="356"/>
      <c r="ED281" s="323"/>
      <c r="EE281" s="323"/>
      <c r="EF281" s="16">
        <f t="shared" si="243"/>
        <v>0</v>
      </c>
      <c r="EG281" s="16">
        <f t="shared" si="244"/>
        <v>0</v>
      </c>
      <c r="EH281" s="323"/>
    </row>
    <row r="282" spans="1:138" s="74" customFormat="1" ht="14" hidden="1" customHeight="1" outlineLevel="1" x14ac:dyDescent="0.15">
      <c r="B282" s="74" t="s">
        <v>362</v>
      </c>
      <c r="C282" s="75"/>
      <c r="D282" s="75"/>
      <c r="E282" s="75"/>
      <c r="F282" s="26"/>
      <c r="G282" s="75"/>
      <c r="H282" s="26"/>
      <c r="I282" s="27"/>
      <c r="J282" s="25"/>
      <c r="K282" s="74" t="s">
        <v>362</v>
      </c>
      <c r="L282" s="75"/>
      <c r="M282" s="75"/>
      <c r="N282" s="75"/>
      <c r="O282" s="75"/>
      <c r="P282" s="75"/>
      <c r="Q282" s="75"/>
      <c r="R282" s="26"/>
      <c r="S282" s="26"/>
      <c r="T282" s="75"/>
      <c r="U282" s="75"/>
      <c r="V282" s="26"/>
      <c r="W282" s="26"/>
      <c r="X282" s="75"/>
      <c r="Y282" s="75"/>
      <c r="Z282" s="25"/>
      <c r="AA282" s="74" t="s">
        <v>362</v>
      </c>
      <c r="AB282" s="75"/>
      <c r="AC282" s="75"/>
      <c r="AD282" s="75"/>
      <c r="AE282" s="75"/>
      <c r="AF282" s="75"/>
      <c r="AG282" s="75"/>
      <c r="AH282" s="26"/>
      <c r="AI282" s="26"/>
      <c r="AJ282" s="75"/>
      <c r="AK282" s="75"/>
      <c r="AL282" s="26"/>
      <c r="AM282" s="26"/>
      <c r="AN282" s="18">
        <f t="shared" si="245"/>
        <v>0</v>
      </c>
      <c r="AO282" s="18">
        <f t="shared" si="246"/>
        <v>0</v>
      </c>
      <c r="AP282" s="25"/>
      <c r="AS282" s="75">
        <f t="shared" si="264"/>
        <v>0</v>
      </c>
      <c r="AT282" s="75">
        <f t="shared" si="259"/>
        <v>0</v>
      </c>
      <c r="AU282" s="75">
        <f t="shared" si="265"/>
        <v>0</v>
      </c>
      <c r="AV282" s="75">
        <f t="shared" si="260"/>
        <v>0</v>
      </c>
      <c r="AW282" s="75">
        <f t="shared" si="261"/>
        <v>0</v>
      </c>
      <c r="AX282" s="26"/>
      <c r="AY282" s="26"/>
      <c r="AZ282" s="75">
        <f t="shared" si="262"/>
        <v>0</v>
      </c>
      <c r="BA282" s="75">
        <f t="shared" si="263"/>
        <v>0</v>
      </c>
      <c r="BB282" s="26"/>
      <c r="BC282" s="26"/>
      <c r="BD282" s="18">
        <f t="shared" si="247"/>
        <v>0</v>
      </c>
      <c r="BE282" s="18">
        <f t="shared" si="248"/>
        <v>0</v>
      </c>
      <c r="BF282" s="25"/>
      <c r="BG282" s="74" t="s">
        <v>362</v>
      </c>
      <c r="BH282" s="75"/>
      <c r="BI282" s="75"/>
      <c r="BJ282" s="75"/>
      <c r="BK282" s="75"/>
      <c r="BL282" s="75"/>
      <c r="BM282" s="75"/>
      <c r="BN282" s="26"/>
      <c r="BO282" s="26"/>
      <c r="BP282" s="75"/>
      <c r="BQ282" s="75"/>
      <c r="BR282" s="26"/>
      <c r="BS282" s="26"/>
      <c r="BT282" s="18">
        <f t="shared" si="249"/>
        <v>0</v>
      </c>
      <c r="BU282" s="18">
        <f t="shared" si="250"/>
        <v>0</v>
      </c>
      <c r="BV282" s="25"/>
      <c r="BW282" s="74" t="s">
        <v>362</v>
      </c>
      <c r="BY282" s="75"/>
      <c r="CA282" s="75"/>
      <c r="CB282" s="75">
        <f t="shared" si="269"/>
        <v>0</v>
      </c>
      <c r="CC282" s="75">
        <f t="shared" si="270"/>
        <v>0</v>
      </c>
      <c r="CD282" s="323"/>
      <c r="CE282" s="323"/>
      <c r="CH282" s="323"/>
      <c r="CI282" s="323"/>
      <c r="CJ282" s="18">
        <f t="shared" si="251"/>
        <v>0</v>
      </c>
      <c r="CK282" s="18">
        <f t="shared" si="252"/>
        <v>0</v>
      </c>
      <c r="CL282" s="323"/>
      <c r="CM282" s="74" t="s">
        <v>362</v>
      </c>
      <c r="CO282" s="75"/>
      <c r="CQ282" s="75"/>
      <c r="CR282" s="75">
        <f>CB282</f>
        <v>0</v>
      </c>
      <c r="CS282" s="75">
        <f>CC282</f>
        <v>0</v>
      </c>
      <c r="CT282" s="323"/>
      <c r="CU282" s="323"/>
      <c r="CX282" s="323"/>
      <c r="CY282" s="323"/>
      <c r="DB282" s="323"/>
      <c r="DC282" s="74" t="s">
        <v>362</v>
      </c>
      <c r="DE282" s="75"/>
      <c r="DG282" s="75"/>
      <c r="DH282" s="75">
        <f>CR282</f>
        <v>0</v>
      </c>
      <c r="DI282" s="75">
        <f>CS282</f>
        <v>0</v>
      </c>
      <c r="DJ282" s="356"/>
      <c r="DK282" s="356"/>
      <c r="DN282" s="323"/>
      <c r="DO282" s="323"/>
      <c r="DP282" s="16">
        <f t="shared" si="253"/>
        <v>0</v>
      </c>
      <c r="DQ282" s="16">
        <f t="shared" si="254"/>
        <v>0</v>
      </c>
      <c r="DR282" s="323"/>
      <c r="DS282" s="74" t="s">
        <v>362</v>
      </c>
      <c r="DU282" s="75"/>
      <c r="DW282" s="75"/>
      <c r="DX282" s="75">
        <f>DH282</f>
        <v>0</v>
      </c>
      <c r="DY282" s="75">
        <f>DI282</f>
        <v>0</v>
      </c>
      <c r="DZ282" s="356"/>
      <c r="EA282" s="356"/>
      <c r="ED282" s="323"/>
      <c r="EE282" s="323"/>
      <c r="EF282" s="16">
        <f t="shared" si="243"/>
        <v>0</v>
      </c>
      <c r="EG282" s="16">
        <f t="shared" si="244"/>
        <v>0</v>
      </c>
      <c r="EH282" s="323"/>
    </row>
    <row r="283" spans="1:138" s="74" customFormat="1" ht="14" hidden="1" customHeight="1" outlineLevel="1" x14ac:dyDescent="0.15">
      <c r="B283" s="74" t="s">
        <v>15</v>
      </c>
      <c r="C283" s="75">
        <v>-158275</v>
      </c>
      <c r="D283" s="75"/>
      <c r="E283" s="75"/>
      <c r="F283" s="26"/>
      <c r="G283" s="75"/>
      <c r="H283" s="26"/>
      <c r="I283" s="27">
        <f t="shared" si="255"/>
        <v>-158275</v>
      </c>
      <c r="J283" s="25"/>
      <c r="K283" s="74" t="s">
        <v>15</v>
      </c>
      <c r="L283" s="75">
        <v>-158275</v>
      </c>
      <c r="M283" s="75"/>
      <c r="N283" s="75"/>
      <c r="O283" s="75"/>
      <c r="P283" s="75"/>
      <c r="Q283" s="75"/>
      <c r="R283" s="26"/>
      <c r="S283" s="26"/>
      <c r="T283" s="75"/>
      <c r="U283" s="75"/>
      <c r="V283" s="26"/>
      <c r="W283" s="26"/>
      <c r="X283" s="75"/>
      <c r="Y283" s="75"/>
      <c r="Z283" s="25"/>
      <c r="AA283" s="74" t="s">
        <v>15</v>
      </c>
      <c r="AB283" s="75">
        <v>-158275</v>
      </c>
      <c r="AC283" s="75"/>
      <c r="AD283" s="75"/>
      <c r="AE283" s="75"/>
      <c r="AF283" s="75"/>
      <c r="AG283" s="75"/>
      <c r="AH283" s="26"/>
      <c r="AI283" s="26"/>
      <c r="AJ283" s="75"/>
      <c r="AK283" s="75"/>
      <c r="AL283" s="26"/>
      <c r="AM283" s="26"/>
      <c r="AN283" s="18">
        <f t="shared" si="245"/>
        <v>-158275</v>
      </c>
      <c r="AO283" s="18">
        <f t="shared" si="246"/>
        <v>0</v>
      </c>
      <c r="AP283" s="25"/>
      <c r="AR283" s="75">
        <v>-158275</v>
      </c>
      <c r="AS283" s="75">
        <f t="shared" si="264"/>
        <v>0</v>
      </c>
      <c r="AT283" s="75">
        <f t="shared" si="259"/>
        <v>0</v>
      </c>
      <c r="AU283" s="75">
        <f t="shared" si="265"/>
        <v>0</v>
      </c>
      <c r="AV283" s="75">
        <f t="shared" si="260"/>
        <v>0</v>
      </c>
      <c r="AW283" s="75">
        <f t="shared" si="261"/>
        <v>0</v>
      </c>
      <c r="AX283" s="26"/>
      <c r="AY283" s="26"/>
      <c r="AZ283" s="75">
        <f t="shared" si="262"/>
        <v>0</v>
      </c>
      <c r="BA283" s="75">
        <f t="shared" si="263"/>
        <v>0</v>
      </c>
      <c r="BB283" s="26"/>
      <c r="BC283" s="26"/>
      <c r="BD283" s="18">
        <f t="shared" si="247"/>
        <v>-158275</v>
      </c>
      <c r="BE283" s="18">
        <f t="shared" si="248"/>
        <v>0</v>
      </c>
      <c r="BF283" s="25"/>
      <c r="BG283" s="74" t="s">
        <v>15</v>
      </c>
      <c r="BH283" s="75">
        <v>-158275</v>
      </c>
      <c r="BI283" s="75"/>
      <c r="BJ283" s="75"/>
      <c r="BK283" s="75"/>
      <c r="BL283" s="75"/>
      <c r="BM283" s="75"/>
      <c r="BN283" s="26"/>
      <c r="BO283" s="26"/>
      <c r="BP283" s="75"/>
      <c r="BQ283" s="75"/>
      <c r="BR283" s="26"/>
      <c r="BS283" s="26"/>
      <c r="BT283" s="18">
        <f t="shared" si="249"/>
        <v>-158275</v>
      </c>
      <c r="BU283" s="18">
        <f t="shared" si="250"/>
        <v>0</v>
      </c>
      <c r="BV283" s="25"/>
      <c r="BW283" s="74" t="s">
        <v>15</v>
      </c>
      <c r="BX283" s="75">
        <v>-158275</v>
      </c>
      <c r="BY283" s="75"/>
      <c r="CA283" s="75"/>
      <c r="CB283" s="75">
        <f t="shared" si="269"/>
        <v>0</v>
      </c>
      <c r="CC283" s="75">
        <f t="shared" si="270"/>
        <v>0</v>
      </c>
      <c r="CD283" s="323"/>
      <c r="CE283" s="323"/>
      <c r="CH283" s="323"/>
      <c r="CI283" s="323"/>
      <c r="CJ283" s="18">
        <f t="shared" si="251"/>
        <v>-158275</v>
      </c>
      <c r="CK283" s="18">
        <f t="shared" si="252"/>
        <v>0</v>
      </c>
      <c r="CL283" s="323"/>
      <c r="CM283" s="74" t="s">
        <v>15</v>
      </c>
      <c r="CN283" s="75">
        <v>-158275</v>
      </c>
      <c r="CO283" s="75"/>
      <c r="CQ283" s="75"/>
      <c r="CR283" s="75">
        <f>CB283</f>
        <v>0</v>
      </c>
      <c r="CS283" s="75">
        <f>CC283</f>
        <v>0</v>
      </c>
      <c r="CT283" s="323"/>
      <c r="CU283" s="323"/>
      <c r="CX283" s="323"/>
      <c r="CY283" s="323"/>
      <c r="DB283" s="323"/>
      <c r="DC283" s="74" t="s">
        <v>15</v>
      </c>
      <c r="DD283" s="75">
        <v>-158275</v>
      </c>
      <c r="DE283" s="75"/>
      <c r="DG283" s="75"/>
      <c r="DH283" s="75">
        <f>CR283</f>
        <v>0</v>
      </c>
      <c r="DI283" s="75">
        <f>CS283</f>
        <v>0</v>
      </c>
      <c r="DJ283" s="356"/>
      <c r="DK283" s="356"/>
      <c r="DN283" s="323"/>
      <c r="DO283" s="323"/>
      <c r="DP283" s="16">
        <f t="shared" si="253"/>
        <v>-158275</v>
      </c>
      <c r="DQ283" s="16">
        <f t="shared" si="254"/>
        <v>0</v>
      </c>
      <c r="DR283" s="323"/>
      <c r="DS283" s="74" t="s">
        <v>15</v>
      </c>
      <c r="DT283" s="75">
        <v>-158275</v>
      </c>
      <c r="DU283" s="75"/>
      <c r="DW283" s="75"/>
      <c r="DX283" s="75">
        <f>DH283</f>
        <v>0</v>
      </c>
      <c r="DY283" s="75">
        <f>DI283</f>
        <v>0</v>
      </c>
      <c r="DZ283" s="356"/>
      <c r="EA283" s="356"/>
      <c r="ED283" s="323"/>
      <c r="EE283" s="323"/>
      <c r="EF283" s="16">
        <f t="shared" si="243"/>
        <v>-158275</v>
      </c>
      <c r="EG283" s="16">
        <f t="shared" si="244"/>
        <v>0</v>
      </c>
      <c r="EH283" s="323"/>
    </row>
    <row r="284" spans="1:138" s="74" customFormat="1" ht="14" hidden="1" customHeight="1" outlineLevel="1" x14ac:dyDescent="0.15">
      <c r="B284" s="74" t="s">
        <v>100</v>
      </c>
      <c r="C284" s="75"/>
      <c r="D284" s="75"/>
      <c r="E284" s="75"/>
      <c r="F284" s="26"/>
      <c r="G284" s="75">
        <v>-800</v>
      </c>
      <c r="H284" s="26"/>
      <c r="I284" s="27">
        <f t="shared" si="255"/>
        <v>-800</v>
      </c>
      <c r="J284" s="25"/>
      <c r="K284" s="74" t="s">
        <v>100</v>
      </c>
      <c r="L284" s="75"/>
      <c r="M284" s="75"/>
      <c r="N284" s="75"/>
      <c r="O284" s="75"/>
      <c r="P284" s="75"/>
      <c r="Q284" s="75"/>
      <c r="R284" s="26"/>
      <c r="S284" s="26"/>
      <c r="T284" s="75">
        <v>-800</v>
      </c>
      <c r="U284" s="75">
        <v>-800</v>
      </c>
      <c r="V284" s="26"/>
      <c r="W284" s="26"/>
      <c r="X284" s="75"/>
      <c r="Y284" s="75"/>
      <c r="Z284" s="25"/>
      <c r="AA284" s="74" t="s">
        <v>100</v>
      </c>
      <c r="AB284" s="75"/>
      <c r="AC284" s="75"/>
      <c r="AD284" s="75"/>
      <c r="AE284" s="75"/>
      <c r="AF284" s="75"/>
      <c r="AG284" s="75"/>
      <c r="AH284" s="26"/>
      <c r="AI284" s="26"/>
      <c r="AJ284" s="75">
        <v>-800</v>
      </c>
      <c r="AK284" s="75">
        <v>-800</v>
      </c>
      <c r="AL284" s="26"/>
      <c r="AM284" s="26"/>
      <c r="AN284" s="18">
        <f t="shared" si="245"/>
        <v>-800</v>
      </c>
      <c r="AO284" s="18">
        <f t="shared" si="246"/>
        <v>-800</v>
      </c>
      <c r="AP284" s="25"/>
      <c r="AS284" s="75">
        <f t="shared" si="264"/>
        <v>0</v>
      </c>
      <c r="AT284" s="75">
        <f t="shared" si="259"/>
        <v>0</v>
      </c>
      <c r="AU284" s="75">
        <f t="shared" si="265"/>
        <v>0</v>
      </c>
      <c r="AV284" s="75">
        <f t="shared" si="260"/>
        <v>0</v>
      </c>
      <c r="AW284" s="75">
        <f t="shared" si="261"/>
        <v>0</v>
      </c>
      <c r="AX284" s="26"/>
      <c r="AY284" s="26"/>
      <c r="AZ284" s="75">
        <f t="shared" si="262"/>
        <v>-800</v>
      </c>
      <c r="BA284" s="75">
        <f t="shared" si="263"/>
        <v>-800</v>
      </c>
      <c r="BB284" s="26"/>
      <c r="BC284" s="26"/>
      <c r="BD284" s="18">
        <f t="shared" si="247"/>
        <v>-800</v>
      </c>
      <c r="BE284" s="18">
        <f t="shared" si="248"/>
        <v>-800</v>
      </c>
      <c r="BF284" s="25"/>
      <c r="BG284" s="74" t="s">
        <v>100</v>
      </c>
      <c r="BH284" s="75"/>
      <c r="BI284" s="75"/>
      <c r="BJ284" s="75"/>
      <c r="BK284" s="75"/>
      <c r="BL284" s="75"/>
      <c r="BM284" s="75"/>
      <c r="BN284" s="26"/>
      <c r="BO284" s="26"/>
      <c r="BP284" s="75">
        <v>-800</v>
      </c>
      <c r="BQ284" s="75">
        <v>-800</v>
      </c>
      <c r="BR284" s="26"/>
      <c r="BS284" s="26"/>
      <c r="BT284" s="18">
        <f t="shared" si="249"/>
        <v>-800</v>
      </c>
      <c r="BU284" s="18">
        <f t="shared" si="250"/>
        <v>-800</v>
      </c>
      <c r="BV284" s="25"/>
      <c r="BW284" s="74" t="s">
        <v>100</v>
      </c>
      <c r="BY284" s="75"/>
      <c r="CA284" s="75"/>
      <c r="CB284" s="75">
        <f t="shared" si="269"/>
        <v>0</v>
      </c>
      <c r="CC284" s="75">
        <f t="shared" si="270"/>
        <v>0</v>
      </c>
      <c r="CD284" s="323"/>
      <c r="CE284" s="323"/>
      <c r="CF284" s="75">
        <v>-800</v>
      </c>
      <c r="CG284" s="75">
        <v>-800</v>
      </c>
      <c r="CH284" s="323"/>
      <c r="CI284" s="323"/>
      <c r="CJ284" s="18">
        <f t="shared" si="251"/>
        <v>-800</v>
      </c>
      <c r="CK284" s="18">
        <f t="shared" si="252"/>
        <v>-800</v>
      </c>
      <c r="CL284" s="323"/>
      <c r="CM284" s="74" t="s">
        <v>100</v>
      </c>
      <c r="CO284" s="75"/>
      <c r="CQ284" s="75"/>
      <c r="CR284" s="75">
        <f>CB284</f>
        <v>0</v>
      </c>
      <c r="CS284" s="75">
        <f>CC284</f>
        <v>0</v>
      </c>
      <c r="CT284" s="323"/>
      <c r="CU284" s="323"/>
      <c r="CV284" s="75">
        <v>-800</v>
      </c>
      <c r="CW284" s="75">
        <v>-800</v>
      </c>
      <c r="CX284" s="323"/>
      <c r="CY284" s="323"/>
      <c r="DB284" s="323"/>
      <c r="DC284" s="74" t="s">
        <v>100</v>
      </c>
      <c r="DE284" s="75"/>
      <c r="DG284" s="75"/>
      <c r="DH284" s="75">
        <f>CR284</f>
        <v>0</v>
      </c>
      <c r="DI284" s="75">
        <f>CS284</f>
        <v>0</v>
      </c>
      <c r="DJ284" s="356"/>
      <c r="DK284" s="356"/>
      <c r="DL284" s="75">
        <v>-800</v>
      </c>
      <c r="DM284" s="75">
        <v>-800</v>
      </c>
      <c r="DN284" s="323"/>
      <c r="DO284" s="323"/>
      <c r="DP284" s="16">
        <f t="shared" si="253"/>
        <v>-800</v>
      </c>
      <c r="DQ284" s="16">
        <f t="shared" si="254"/>
        <v>-800</v>
      </c>
      <c r="DR284" s="323"/>
      <c r="DS284" s="74" t="s">
        <v>100</v>
      </c>
      <c r="DU284" s="75"/>
      <c r="DW284" s="75"/>
      <c r="DX284" s="75">
        <f>DH284</f>
        <v>0</v>
      </c>
      <c r="DY284" s="75">
        <f>DI284</f>
        <v>0</v>
      </c>
      <c r="DZ284" s="356"/>
      <c r="EA284" s="356"/>
      <c r="EB284" s="75">
        <v>-800</v>
      </c>
      <c r="EC284" s="75">
        <v>-800</v>
      </c>
      <c r="ED284" s="323"/>
      <c r="EE284" s="323"/>
      <c r="EF284" s="16">
        <f t="shared" si="243"/>
        <v>-800</v>
      </c>
      <c r="EG284" s="16">
        <f t="shared" si="244"/>
        <v>-800</v>
      </c>
      <c r="EH284" s="323"/>
    </row>
    <row r="285" spans="1:138" collapsed="1" x14ac:dyDescent="0.15">
      <c r="A285" s="3" t="s">
        <v>331</v>
      </c>
      <c r="C285" s="18">
        <f>SUM(C276:C284)</f>
        <v>-158275</v>
      </c>
      <c r="D285" s="18">
        <f t="shared" ref="D285:G285" si="294">SUM(D276:D284)</f>
        <v>-204946</v>
      </c>
      <c r="E285" s="18">
        <f t="shared" si="294"/>
        <v>0</v>
      </c>
      <c r="F285" s="17"/>
      <c r="G285" s="18">
        <f t="shared" si="294"/>
        <v>-988</v>
      </c>
      <c r="H285" s="17"/>
      <c r="I285" s="18">
        <f t="shared" si="255"/>
        <v>-364209</v>
      </c>
      <c r="J285" s="16"/>
      <c r="L285" s="18">
        <f>$M$132*$C$285</f>
        <v>-39568.75</v>
      </c>
      <c r="M285" s="18">
        <f>$M$132*$C285</f>
        <v>-39568.75</v>
      </c>
      <c r="N285" s="18">
        <f>$M$132*$D$285</f>
        <v>-51236.5</v>
      </c>
      <c r="O285" s="18">
        <f>$M$132*$D285</f>
        <v>-51236.5</v>
      </c>
      <c r="P285" s="18">
        <f>$E$285*$M$132</f>
        <v>0</v>
      </c>
      <c r="Q285" s="18">
        <f>$E$285*$M$132</f>
        <v>0</v>
      </c>
      <c r="R285" s="17"/>
      <c r="S285" s="17"/>
      <c r="T285" s="18">
        <f t="shared" ref="T285:U285" si="295">SUM(T276:T284)</f>
        <v>-988</v>
      </c>
      <c r="U285" s="18">
        <f t="shared" si="295"/>
        <v>-988</v>
      </c>
      <c r="V285" s="17"/>
      <c r="W285" s="17"/>
      <c r="X285" s="18">
        <f>SUM(L285,N285,P285,T285)</f>
        <v>-91793.25</v>
      </c>
      <c r="Y285" s="18">
        <f>SUM(M285,O285,Q285,U285)</f>
        <v>-91793.25</v>
      </c>
      <c r="Z285" s="16"/>
      <c r="AB285" s="18">
        <f>$M$132*$C$285</f>
        <v>-39568.75</v>
      </c>
      <c r="AC285" s="18">
        <f>$M$132*$C$285</f>
        <v>-39568.75</v>
      </c>
      <c r="AD285" s="18">
        <f>$M$132*$D$285</f>
        <v>-51236.5</v>
      </c>
      <c r="AE285" s="18">
        <f>$M$132*$D$285</f>
        <v>-51236.5</v>
      </c>
      <c r="AF285" s="18">
        <f>$E$285*$M$132</f>
        <v>0</v>
      </c>
      <c r="AG285" s="18">
        <f>$E$285*$M$132</f>
        <v>0</v>
      </c>
      <c r="AH285" s="17"/>
      <c r="AI285" s="17"/>
      <c r="AJ285" s="18">
        <f t="shared" ref="AJ285" si="296">SUM(AJ276:AJ284)</f>
        <v>-988</v>
      </c>
      <c r="AK285" s="18">
        <v>-988</v>
      </c>
      <c r="AL285" s="17"/>
      <c r="AM285" s="17"/>
      <c r="AN285" s="18">
        <f t="shared" si="245"/>
        <v>-91793.25</v>
      </c>
      <c r="AO285" s="18">
        <f t="shared" si="246"/>
        <v>-91793.25</v>
      </c>
      <c r="AP285" s="16"/>
      <c r="AR285" s="18">
        <f>$M$132*$C$285</f>
        <v>-39568.75</v>
      </c>
      <c r="AS285" s="18">
        <v>-39568.75</v>
      </c>
      <c r="AT285" s="18">
        <v>-51236.5</v>
      </c>
      <c r="AU285" s="18">
        <v>-51236.5</v>
      </c>
      <c r="AV285" s="18">
        <f t="shared" si="260"/>
        <v>0</v>
      </c>
      <c r="AW285" s="18">
        <f t="shared" si="261"/>
        <v>0</v>
      </c>
      <c r="AX285" s="17"/>
      <c r="AY285" s="17"/>
      <c r="AZ285" s="18">
        <f t="shared" si="262"/>
        <v>-988</v>
      </c>
      <c r="BA285" s="18">
        <f t="shared" si="263"/>
        <v>-988</v>
      </c>
      <c r="BB285" s="17"/>
      <c r="BC285" s="17"/>
      <c r="BD285" s="18">
        <f t="shared" si="247"/>
        <v>-91793.25</v>
      </c>
      <c r="BE285" s="18">
        <f t="shared" si="248"/>
        <v>-91793.25</v>
      </c>
      <c r="BF285" s="16"/>
      <c r="BH285" s="18">
        <f>$M$132*$C$285</f>
        <v>-39568.75</v>
      </c>
      <c r="BI285" s="18">
        <f>$M$132*$C$285</f>
        <v>-39568.75</v>
      </c>
      <c r="BJ285" s="18">
        <f>$M$132*$D$285</f>
        <v>-51236.5</v>
      </c>
      <c r="BK285" s="18">
        <f>$M$132*$D$285</f>
        <v>-51236.5</v>
      </c>
      <c r="BL285" s="18">
        <f>$E$285*$M$132</f>
        <v>0</v>
      </c>
      <c r="BM285" s="18">
        <f>$E$285*$M$132</f>
        <v>0</v>
      </c>
      <c r="BN285" s="17"/>
      <c r="BO285" s="17"/>
      <c r="BP285" s="18">
        <f t="shared" ref="BP285" si="297">SUM(BP276:BP284)</f>
        <v>-988</v>
      </c>
      <c r="BQ285" s="18">
        <v>-988</v>
      </c>
      <c r="BR285" s="17"/>
      <c r="BS285" s="17"/>
      <c r="BT285" s="18">
        <f t="shared" si="249"/>
        <v>-91793.25</v>
      </c>
      <c r="BU285" s="18">
        <f t="shared" si="250"/>
        <v>-91793.25</v>
      </c>
      <c r="BV285" s="16"/>
      <c r="BX285" s="18">
        <f>$M$132*$C$285</f>
        <v>-39568.75</v>
      </c>
      <c r="BY285" s="18">
        <f>$M$132*$C285</f>
        <v>-39568.75</v>
      </c>
      <c r="BZ285" s="18">
        <f>$M$132*$D$285</f>
        <v>-51236.5</v>
      </c>
      <c r="CA285" s="18">
        <f>$M$132*$D285</f>
        <v>-51236.5</v>
      </c>
      <c r="CB285" s="18">
        <f t="shared" si="269"/>
        <v>0</v>
      </c>
      <c r="CC285" s="18">
        <f t="shared" si="270"/>
        <v>0</v>
      </c>
      <c r="CD285" s="13"/>
      <c r="CE285" s="13"/>
      <c r="CF285" s="18">
        <f t="shared" ref="CF285:CG285" si="298">SUM(CF276:CF284)</f>
        <v>-988</v>
      </c>
      <c r="CG285" s="18">
        <f t="shared" si="298"/>
        <v>-988</v>
      </c>
      <c r="CH285" s="13"/>
      <c r="CI285" s="13"/>
      <c r="CJ285" s="18">
        <f t="shared" si="251"/>
        <v>-91793.25</v>
      </c>
      <c r="CK285" s="18">
        <f t="shared" si="252"/>
        <v>-91793.25</v>
      </c>
      <c r="CL285" s="13"/>
      <c r="CN285" s="18">
        <f>$M$132*$C$285</f>
        <v>-39568.75</v>
      </c>
      <c r="CO285" s="18">
        <f>$M$132*$C285</f>
        <v>-39568.75</v>
      </c>
      <c r="CP285" s="18">
        <f>$M$132*$D$285</f>
        <v>-51236.5</v>
      </c>
      <c r="CQ285" s="18">
        <f>$M$132*$D285</f>
        <v>-51236.5</v>
      </c>
      <c r="CR285" s="18">
        <f>CB285</f>
        <v>0</v>
      </c>
      <c r="CS285" s="18">
        <f>CC285</f>
        <v>0</v>
      </c>
      <c r="CT285" s="13"/>
      <c r="CU285" s="13"/>
      <c r="CV285" s="18">
        <f t="shared" ref="CV285:CW285" si="299">SUM(CV276:CV284)</f>
        <v>-988</v>
      </c>
      <c r="CW285" s="18">
        <f t="shared" si="299"/>
        <v>-988</v>
      </c>
      <c r="CX285" s="13"/>
      <c r="CY285" s="13"/>
      <c r="CZ285" s="18">
        <f>SUM(CN285,CP285,CR285,CV285)</f>
        <v>-91793.25</v>
      </c>
      <c r="DA285" s="18">
        <f>SUM(CO285,CQ285,CS285,CW285)</f>
        <v>-91793.25</v>
      </c>
      <c r="DB285" s="13"/>
      <c r="DD285" s="18">
        <f>$M$132*$C$285</f>
        <v>-39568.75</v>
      </c>
      <c r="DE285" s="18">
        <f>$M$132*$C285</f>
        <v>-39568.75</v>
      </c>
      <c r="DF285" s="18">
        <f>$M$132*$D$285</f>
        <v>-51236.5</v>
      </c>
      <c r="DG285" s="18">
        <f>$M$132*$D285</f>
        <v>-51236.5</v>
      </c>
      <c r="DH285" s="18">
        <f>CR285</f>
        <v>0</v>
      </c>
      <c r="DI285" s="18">
        <f>CS285</f>
        <v>0</v>
      </c>
      <c r="DJ285" s="355"/>
      <c r="DK285" s="355"/>
      <c r="DL285" s="18">
        <f t="shared" ref="DL285:DM285" si="300">SUM(DL276:DL284)</f>
        <v>-988</v>
      </c>
      <c r="DM285" s="18">
        <f t="shared" si="300"/>
        <v>-988</v>
      </c>
      <c r="DN285" s="13"/>
      <c r="DO285" s="13"/>
      <c r="DP285" s="16">
        <f t="shared" si="253"/>
        <v>-91793.25</v>
      </c>
      <c r="DQ285" s="16">
        <f t="shared" si="254"/>
        <v>-91793.25</v>
      </c>
      <c r="DR285" s="13"/>
      <c r="DT285" s="18">
        <f>$M$132*$C$285</f>
        <v>-39568.75</v>
      </c>
      <c r="DU285" s="18">
        <f>$M$132*$C285</f>
        <v>-39568.75</v>
      </c>
      <c r="DV285" s="18">
        <f>$M$132*$D$285</f>
        <v>-51236.5</v>
      </c>
      <c r="DW285" s="18">
        <f>$M$132*$D285</f>
        <v>-51236.5</v>
      </c>
      <c r="DX285" s="18">
        <f>DH285</f>
        <v>0</v>
      </c>
      <c r="DY285" s="18">
        <f>DI285</f>
        <v>0</v>
      </c>
      <c r="DZ285" s="355"/>
      <c r="EA285" s="355"/>
      <c r="EB285" s="18">
        <f t="shared" ref="EB285:EC285" si="301">SUM(EB276:EB284)</f>
        <v>-988</v>
      </c>
      <c r="EC285" s="18">
        <f t="shared" si="301"/>
        <v>-988</v>
      </c>
      <c r="ED285" s="13"/>
      <c r="EE285" s="13"/>
      <c r="EF285" s="16">
        <f t="shared" si="243"/>
        <v>-91793.25</v>
      </c>
      <c r="EG285" s="16">
        <f t="shared" si="244"/>
        <v>-91793.25</v>
      </c>
      <c r="EH285" s="13"/>
    </row>
    <row r="286" spans="1:138" s="61" customFormat="1" ht="14" hidden="1" customHeight="1" outlineLevel="1" x14ac:dyDescent="0.15">
      <c r="A286" s="61" t="s">
        <v>90</v>
      </c>
      <c r="B286" s="61" t="s">
        <v>90</v>
      </c>
      <c r="C286" s="62"/>
      <c r="D286" s="62"/>
      <c r="E286" s="62"/>
      <c r="F286" s="17"/>
      <c r="G286" s="62">
        <v>-3279</v>
      </c>
      <c r="H286" s="17"/>
      <c r="I286" s="18">
        <f t="shared" si="255"/>
        <v>-3279</v>
      </c>
      <c r="J286" s="16"/>
      <c r="K286" s="61" t="s">
        <v>90</v>
      </c>
      <c r="L286" s="62"/>
      <c r="M286" s="62"/>
      <c r="N286" s="62"/>
      <c r="O286" s="62"/>
      <c r="P286" s="62"/>
      <c r="Q286" s="62"/>
      <c r="R286" s="17"/>
      <c r="S286" s="17"/>
      <c r="T286" s="62">
        <v>-3279</v>
      </c>
      <c r="U286" s="62">
        <v>-3278</v>
      </c>
      <c r="V286" s="17"/>
      <c r="W286" s="17"/>
      <c r="X286" s="62"/>
      <c r="Y286" s="62"/>
      <c r="Z286" s="16"/>
      <c r="AA286" s="61" t="s">
        <v>90</v>
      </c>
      <c r="AB286" s="62"/>
      <c r="AC286" s="62"/>
      <c r="AD286" s="62"/>
      <c r="AE286" s="62"/>
      <c r="AF286" s="62"/>
      <c r="AG286" s="62"/>
      <c r="AH286" s="17"/>
      <c r="AI286" s="17"/>
      <c r="AJ286" s="62">
        <v>-3279</v>
      </c>
      <c r="AK286" s="62">
        <v>-3279</v>
      </c>
      <c r="AL286" s="17"/>
      <c r="AM286" s="17"/>
      <c r="AN286" s="18">
        <f t="shared" si="245"/>
        <v>-3279</v>
      </c>
      <c r="AO286" s="18">
        <f t="shared" si="246"/>
        <v>-3279</v>
      </c>
      <c r="AP286" s="16"/>
      <c r="AS286" s="62">
        <f t="shared" si="264"/>
        <v>0</v>
      </c>
      <c r="AT286" s="62">
        <f t="shared" si="259"/>
        <v>0</v>
      </c>
      <c r="AU286" s="62">
        <f t="shared" si="265"/>
        <v>0</v>
      </c>
      <c r="AV286" s="62">
        <f t="shared" si="260"/>
        <v>0</v>
      </c>
      <c r="AW286" s="62">
        <f t="shared" si="261"/>
        <v>0</v>
      </c>
      <c r="AX286" s="17"/>
      <c r="AY286" s="17"/>
      <c r="AZ286" s="62">
        <f t="shared" si="262"/>
        <v>-3279</v>
      </c>
      <c r="BA286" s="62">
        <f t="shared" si="263"/>
        <v>-3279</v>
      </c>
      <c r="BB286" s="17"/>
      <c r="BC286" s="17"/>
      <c r="BD286" s="18">
        <f t="shared" si="247"/>
        <v>-3279</v>
      </c>
      <c r="BE286" s="18">
        <f t="shared" si="248"/>
        <v>-3279</v>
      </c>
      <c r="BF286" s="16"/>
      <c r="BG286" s="61" t="s">
        <v>90</v>
      </c>
      <c r="BH286" s="62"/>
      <c r="BI286" s="62"/>
      <c r="BJ286" s="62"/>
      <c r="BK286" s="62"/>
      <c r="BL286" s="62"/>
      <c r="BM286" s="62"/>
      <c r="BN286" s="17"/>
      <c r="BO286" s="17"/>
      <c r="BP286" s="62">
        <v>-3279</v>
      </c>
      <c r="BQ286" s="62">
        <v>-3279</v>
      </c>
      <c r="BR286" s="17"/>
      <c r="BS286" s="17"/>
      <c r="BT286" s="18">
        <f t="shared" si="249"/>
        <v>-3279</v>
      </c>
      <c r="BU286" s="18">
        <f t="shared" si="250"/>
        <v>-3279</v>
      </c>
      <c r="BV286" s="16"/>
      <c r="BW286" s="61" t="s">
        <v>90</v>
      </c>
      <c r="BY286" s="62"/>
      <c r="CA286" s="62"/>
      <c r="CB286" s="62">
        <f t="shared" si="269"/>
        <v>0</v>
      </c>
      <c r="CC286" s="62">
        <f t="shared" si="270"/>
        <v>0</v>
      </c>
      <c r="CD286" s="13"/>
      <c r="CE286" s="13"/>
      <c r="CF286" s="62">
        <v>-3279</v>
      </c>
      <c r="CG286" s="62">
        <v>-3278</v>
      </c>
      <c r="CH286" s="13"/>
      <c r="CI286" s="13"/>
      <c r="CJ286" s="18">
        <f t="shared" si="251"/>
        <v>-3279</v>
      </c>
      <c r="CK286" s="18">
        <f t="shared" si="252"/>
        <v>-3278</v>
      </c>
      <c r="CL286" s="13"/>
      <c r="CM286" s="61" t="s">
        <v>90</v>
      </c>
      <c r="CO286" s="62"/>
      <c r="CQ286" s="62"/>
      <c r="CR286" s="62">
        <f>CB286</f>
        <v>0</v>
      </c>
      <c r="CS286" s="62">
        <f>CC286</f>
        <v>0</v>
      </c>
      <c r="CT286" s="13"/>
      <c r="CU286" s="13"/>
      <c r="CV286" s="62">
        <v>-3279</v>
      </c>
      <c r="CW286" s="62">
        <v>-3278</v>
      </c>
      <c r="CX286" s="13"/>
      <c r="CY286" s="13"/>
      <c r="DB286" s="13"/>
      <c r="DC286" s="61" t="s">
        <v>90</v>
      </c>
      <c r="DE286" s="62"/>
      <c r="DG286" s="62"/>
      <c r="DH286" s="62">
        <f>CR286</f>
        <v>0</v>
      </c>
      <c r="DI286" s="62">
        <f>CS286</f>
        <v>0</v>
      </c>
      <c r="DJ286" s="355"/>
      <c r="DK286" s="355"/>
      <c r="DL286" s="62">
        <v>-3279</v>
      </c>
      <c r="DM286" s="62">
        <v>-3278</v>
      </c>
      <c r="DN286" s="13"/>
      <c r="DO286" s="13"/>
      <c r="DP286" s="16">
        <f t="shared" si="253"/>
        <v>-3279</v>
      </c>
      <c r="DQ286" s="16">
        <f t="shared" si="254"/>
        <v>-3278</v>
      </c>
      <c r="DR286" s="13"/>
      <c r="DS286" s="61" t="s">
        <v>90</v>
      </c>
      <c r="DU286" s="62"/>
      <c r="DW286" s="62"/>
      <c r="DX286" s="62">
        <f>DH286</f>
        <v>0</v>
      </c>
      <c r="DY286" s="62">
        <f>DI286</f>
        <v>0</v>
      </c>
      <c r="DZ286" s="355"/>
      <c r="EA286" s="355"/>
      <c r="EB286" s="62">
        <v>-3279</v>
      </c>
      <c r="EC286" s="62">
        <v>-3278</v>
      </c>
      <c r="ED286" s="13"/>
      <c r="EE286" s="13"/>
      <c r="EF286" s="16">
        <f t="shared" si="243"/>
        <v>-3279</v>
      </c>
      <c r="EG286" s="16">
        <f t="shared" si="244"/>
        <v>-3278</v>
      </c>
      <c r="EH286" s="13"/>
    </row>
    <row r="287" spans="1:138" s="61" customFormat="1" ht="14" hidden="1" customHeight="1" outlineLevel="1" x14ac:dyDescent="0.15">
      <c r="B287" s="61" t="s">
        <v>245</v>
      </c>
      <c r="C287" s="62"/>
      <c r="D287" s="62"/>
      <c r="E287" s="62"/>
      <c r="F287" s="17"/>
      <c r="G287" s="62"/>
      <c r="H287" s="17"/>
      <c r="I287" s="18">
        <f t="shared" si="255"/>
        <v>0</v>
      </c>
      <c r="J287" s="16"/>
      <c r="K287" s="61" t="s">
        <v>245</v>
      </c>
      <c r="L287" s="62"/>
      <c r="M287" s="62"/>
      <c r="N287" s="62"/>
      <c r="O287" s="62"/>
      <c r="P287" s="62"/>
      <c r="Q287" s="62"/>
      <c r="R287" s="17"/>
      <c r="S287" s="17"/>
      <c r="T287" s="62"/>
      <c r="U287" s="62"/>
      <c r="V287" s="17"/>
      <c r="W287" s="17"/>
      <c r="X287" s="62"/>
      <c r="Y287" s="62"/>
      <c r="Z287" s="16"/>
      <c r="AA287" s="61" t="s">
        <v>245</v>
      </c>
      <c r="AB287" s="62"/>
      <c r="AC287" s="62"/>
      <c r="AD287" s="62"/>
      <c r="AE287" s="62"/>
      <c r="AF287" s="62"/>
      <c r="AG287" s="62"/>
      <c r="AH287" s="17"/>
      <c r="AI287" s="17"/>
      <c r="AJ287" s="62"/>
      <c r="AK287" s="62"/>
      <c r="AL287" s="17"/>
      <c r="AM287" s="17"/>
      <c r="AN287" s="18">
        <f t="shared" si="245"/>
        <v>0</v>
      </c>
      <c r="AO287" s="18">
        <f t="shared" si="246"/>
        <v>0</v>
      </c>
      <c r="AP287" s="16"/>
      <c r="AS287" s="62">
        <f t="shared" si="264"/>
        <v>0</v>
      </c>
      <c r="AT287" s="62">
        <f t="shared" si="259"/>
        <v>0</v>
      </c>
      <c r="AU287" s="62">
        <f t="shared" si="265"/>
        <v>0</v>
      </c>
      <c r="AV287" s="62">
        <f t="shared" si="260"/>
        <v>0</v>
      </c>
      <c r="AW287" s="62">
        <f t="shared" si="261"/>
        <v>0</v>
      </c>
      <c r="AX287" s="17"/>
      <c r="AY287" s="17"/>
      <c r="AZ287" s="62">
        <f t="shared" si="262"/>
        <v>0</v>
      </c>
      <c r="BA287" s="62">
        <f t="shared" si="263"/>
        <v>0</v>
      </c>
      <c r="BB287" s="17"/>
      <c r="BC287" s="17"/>
      <c r="BD287" s="18">
        <f t="shared" si="247"/>
        <v>0</v>
      </c>
      <c r="BE287" s="18">
        <f t="shared" si="248"/>
        <v>0</v>
      </c>
      <c r="BF287" s="16"/>
      <c r="BG287" s="61" t="s">
        <v>245</v>
      </c>
      <c r="BH287" s="62"/>
      <c r="BI287" s="62"/>
      <c r="BJ287" s="62"/>
      <c r="BK287" s="62"/>
      <c r="BL287" s="62"/>
      <c r="BM287" s="62"/>
      <c r="BN287" s="17"/>
      <c r="BO287" s="17"/>
      <c r="BP287" s="62"/>
      <c r="BQ287" s="62"/>
      <c r="BR287" s="17"/>
      <c r="BS287" s="17"/>
      <c r="BT287" s="18">
        <f t="shared" si="249"/>
        <v>0</v>
      </c>
      <c r="BU287" s="18">
        <f t="shared" si="250"/>
        <v>0</v>
      </c>
      <c r="BV287" s="16"/>
      <c r="BW287" s="61" t="s">
        <v>245</v>
      </c>
      <c r="BY287" s="62"/>
      <c r="CA287" s="62"/>
      <c r="CB287" s="62">
        <f t="shared" si="269"/>
        <v>0</v>
      </c>
      <c r="CC287" s="62">
        <f t="shared" si="270"/>
        <v>0</v>
      </c>
      <c r="CD287" s="13"/>
      <c r="CE287" s="13"/>
      <c r="CH287" s="13"/>
      <c r="CI287" s="13"/>
      <c r="CJ287" s="18">
        <f t="shared" si="251"/>
        <v>0</v>
      </c>
      <c r="CK287" s="18">
        <f t="shared" si="252"/>
        <v>0</v>
      </c>
      <c r="CL287" s="13"/>
      <c r="CM287" s="61" t="s">
        <v>245</v>
      </c>
      <c r="CO287" s="62"/>
      <c r="CQ287" s="62"/>
      <c r="CR287" s="62">
        <f>CB287</f>
        <v>0</v>
      </c>
      <c r="CS287" s="62">
        <f>CC287</f>
        <v>0</v>
      </c>
      <c r="CT287" s="13"/>
      <c r="CU287" s="13"/>
      <c r="CX287" s="13"/>
      <c r="CY287" s="13"/>
      <c r="DB287" s="13"/>
      <c r="DC287" s="61" t="s">
        <v>245</v>
      </c>
      <c r="DE287" s="62"/>
      <c r="DG287" s="62"/>
      <c r="DH287" s="62">
        <f>CR287</f>
        <v>0</v>
      </c>
      <c r="DI287" s="62">
        <f>CS287</f>
        <v>0</v>
      </c>
      <c r="DJ287" s="355"/>
      <c r="DK287" s="355"/>
      <c r="DN287" s="13"/>
      <c r="DO287" s="13"/>
      <c r="DP287" s="16">
        <f t="shared" si="253"/>
        <v>0</v>
      </c>
      <c r="DQ287" s="16">
        <f t="shared" si="254"/>
        <v>0</v>
      </c>
      <c r="DR287" s="13"/>
      <c r="DS287" s="61" t="s">
        <v>245</v>
      </c>
      <c r="DU287" s="62"/>
      <c r="DW287" s="62"/>
      <c r="DX287" s="62">
        <f>DH287</f>
        <v>0</v>
      </c>
      <c r="DY287" s="62">
        <f>DI287</f>
        <v>0</v>
      </c>
      <c r="DZ287" s="355"/>
      <c r="EA287" s="355"/>
      <c r="ED287" s="13"/>
      <c r="EE287" s="13"/>
      <c r="EF287" s="16">
        <f t="shared" si="243"/>
        <v>0</v>
      </c>
      <c r="EG287" s="16">
        <f t="shared" si="244"/>
        <v>0</v>
      </c>
      <c r="EH287" s="13"/>
    </row>
    <row r="288" spans="1:138" s="61" customFormat="1" ht="14" hidden="1" customHeight="1" outlineLevel="1" x14ac:dyDescent="0.15">
      <c r="B288" s="61" t="s">
        <v>194</v>
      </c>
      <c r="C288" s="62"/>
      <c r="D288" s="62"/>
      <c r="E288" s="62"/>
      <c r="F288" s="17"/>
      <c r="G288" s="62"/>
      <c r="H288" s="17"/>
      <c r="I288" s="18">
        <f t="shared" si="255"/>
        <v>0</v>
      </c>
      <c r="J288" s="16"/>
      <c r="K288" s="61" t="s">
        <v>194</v>
      </c>
      <c r="L288" s="62"/>
      <c r="M288" s="62"/>
      <c r="N288" s="62"/>
      <c r="O288" s="62"/>
      <c r="P288" s="62"/>
      <c r="Q288" s="62"/>
      <c r="R288" s="17"/>
      <c r="S288" s="17"/>
      <c r="T288" s="62"/>
      <c r="U288" s="62"/>
      <c r="V288" s="17"/>
      <c r="W288" s="17"/>
      <c r="X288" s="62"/>
      <c r="Y288" s="62"/>
      <c r="Z288" s="16"/>
      <c r="AA288" s="61" t="s">
        <v>194</v>
      </c>
      <c r="AB288" s="62"/>
      <c r="AC288" s="62"/>
      <c r="AD288" s="62"/>
      <c r="AE288" s="62"/>
      <c r="AF288" s="62"/>
      <c r="AG288" s="62"/>
      <c r="AH288" s="17"/>
      <c r="AI288" s="17"/>
      <c r="AJ288" s="62"/>
      <c r="AK288" s="62"/>
      <c r="AL288" s="17"/>
      <c r="AM288" s="17"/>
      <c r="AN288" s="18">
        <f t="shared" si="245"/>
        <v>0</v>
      </c>
      <c r="AO288" s="18">
        <f t="shared" si="246"/>
        <v>0</v>
      </c>
      <c r="AP288" s="16"/>
      <c r="AS288" s="62">
        <f t="shared" si="264"/>
        <v>0</v>
      </c>
      <c r="AT288" s="62">
        <f t="shared" si="259"/>
        <v>0</v>
      </c>
      <c r="AU288" s="62">
        <f t="shared" si="265"/>
        <v>0</v>
      </c>
      <c r="AV288" s="62">
        <f t="shared" si="260"/>
        <v>0</v>
      </c>
      <c r="AW288" s="62">
        <f t="shared" si="261"/>
        <v>0</v>
      </c>
      <c r="AX288" s="17"/>
      <c r="AY288" s="17"/>
      <c r="AZ288" s="62">
        <f t="shared" si="262"/>
        <v>0</v>
      </c>
      <c r="BA288" s="62">
        <f t="shared" si="263"/>
        <v>0</v>
      </c>
      <c r="BB288" s="17"/>
      <c r="BC288" s="17"/>
      <c r="BD288" s="18">
        <f t="shared" si="247"/>
        <v>0</v>
      </c>
      <c r="BE288" s="18">
        <f t="shared" si="248"/>
        <v>0</v>
      </c>
      <c r="BF288" s="16"/>
      <c r="BG288" s="61" t="s">
        <v>194</v>
      </c>
      <c r="BH288" s="62"/>
      <c r="BI288" s="62"/>
      <c r="BJ288" s="62"/>
      <c r="BK288" s="62"/>
      <c r="BL288" s="62"/>
      <c r="BM288" s="62"/>
      <c r="BN288" s="17"/>
      <c r="BO288" s="17"/>
      <c r="BP288" s="62"/>
      <c r="BQ288" s="62"/>
      <c r="BR288" s="17"/>
      <c r="BS288" s="17"/>
      <c r="BT288" s="18">
        <f t="shared" si="249"/>
        <v>0</v>
      </c>
      <c r="BU288" s="18">
        <f t="shared" si="250"/>
        <v>0</v>
      </c>
      <c r="BV288" s="16"/>
      <c r="BW288" s="61" t="s">
        <v>194</v>
      </c>
      <c r="BY288" s="62"/>
      <c r="CA288" s="62"/>
      <c r="CB288" s="62">
        <f t="shared" si="269"/>
        <v>0</v>
      </c>
      <c r="CC288" s="62">
        <f t="shared" si="270"/>
        <v>0</v>
      </c>
      <c r="CD288" s="13"/>
      <c r="CE288" s="13"/>
      <c r="CH288" s="13"/>
      <c r="CI288" s="13"/>
      <c r="CJ288" s="18">
        <f t="shared" si="251"/>
        <v>0</v>
      </c>
      <c r="CK288" s="18">
        <f t="shared" si="252"/>
        <v>0</v>
      </c>
      <c r="CL288" s="13"/>
      <c r="CM288" s="61" t="s">
        <v>194</v>
      </c>
      <c r="CO288" s="62"/>
      <c r="CQ288" s="62"/>
      <c r="CR288" s="62">
        <f>CB288</f>
        <v>0</v>
      </c>
      <c r="CS288" s="62">
        <f>CC288</f>
        <v>0</v>
      </c>
      <c r="CT288" s="13"/>
      <c r="CU288" s="13"/>
      <c r="CX288" s="13"/>
      <c r="CY288" s="13"/>
      <c r="DB288" s="13"/>
      <c r="DC288" s="61" t="s">
        <v>194</v>
      </c>
      <c r="DE288" s="62"/>
      <c r="DG288" s="62"/>
      <c r="DH288" s="62">
        <f>CR288</f>
        <v>0</v>
      </c>
      <c r="DI288" s="62">
        <f>CS288</f>
        <v>0</v>
      </c>
      <c r="DJ288" s="355"/>
      <c r="DK288" s="355"/>
      <c r="DN288" s="13"/>
      <c r="DO288" s="13"/>
      <c r="DP288" s="16">
        <f t="shared" si="253"/>
        <v>0</v>
      </c>
      <c r="DQ288" s="16">
        <f t="shared" si="254"/>
        <v>0</v>
      </c>
      <c r="DR288" s="13"/>
      <c r="DS288" s="61" t="s">
        <v>194</v>
      </c>
      <c r="DU288" s="62"/>
      <c r="DW288" s="62"/>
      <c r="DX288" s="62">
        <f>DH288</f>
        <v>0</v>
      </c>
      <c r="DY288" s="62">
        <f>DI288</f>
        <v>0</v>
      </c>
      <c r="DZ288" s="355"/>
      <c r="EA288" s="355"/>
      <c r="ED288" s="13"/>
      <c r="EE288" s="13"/>
      <c r="EF288" s="16">
        <f t="shared" ref="EF288:EF351" si="302">SUM(DT288,DV288,DX288,EB288,DZ288)</f>
        <v>0</v>
      </c>
      <c r="EG288" s="16">
        <f t="shared" ref="EG288:EG351" si="303">SUM(DU288,DW288,DY288,EC288,EA288)</f>
        <v>0</v>
      </c>
      <c r="EH288" s="13"/>
    </row>
    <row r="289" spans="1:138" s="61" customFormat="1" ht="14" hidden="1" customHeight="1" outlineLevel="1" x14ac:dyDescent="0.15">
      <c r="B289" s="61" t="s">
        <v>146</v>
      </c>
      <c r="C289" s="62"/>
      <c r="D289" s="62"/>
      <c r="E289" s="62"/>
      <c r="F289" s="17"/>
      <c r="G289" s="62"/>
      <c r="H289" s="17"/>
      <c r="I289" s="18">
        <f t="shared" si="255"/>
        <v>0</v>
      </c>
      <c r="J289" s="16"/>
      <c r="K289" s="61" t="s">
        <v>146</v>
      </c>
      <c r="L289" s="62"/>
      <c r="M289" s="62"/>
      <c r="N289" s="62"/>
      <c r="O289" s="62"/>
      <c r="P289" s="62"/>
      <c r="Q289" s="62"/>
      <c r="R289" s="17"/>
      <c r="S289" s="17"/>
      <c r="T289" s="62"/>
      <c r="U289" s="62"/>
      <c r="V289" s="17"/>
      <c r="W289" s="17"/>
      <c r="X289" s="62"/>
      <c r="Y289" s="62"/>
      <c r="Z289" s="16"/>
      <c r="AA289" s="61" t="s">
        <v>146</v>
      </c>
      <c r="AB289" s="62"/>
      <c r="AC289" s="62"/>
      <c r="AD289" s="62"/>
      <c r="AE289" s="62"/>
      <c r="AF289" s="62"/>
      <c r="AG289" s="62"/>
      <c r="AH289" s="17"/>
      <c r="AI289" s="17"/>
      <c r="AJ289" s="62"/>
      <c r="AK289" s="62"/>
      <c r="AL289" s="17"/>
      <c r="AM289" s="17"/>
      <c r="AN289" s="18">
        <f t="shared" ref="AN289:AN340" si="304">SUM(AB289,AD289,AF289,AJ289)</f>
        <v>0</v>
      </c>
      <c r="AO289" s="18">
        <f t="shared" ref="AO289:AO340" si="305">SUM(AC289,AE289,AG289,AK289)</f>
        <v>0</v>
      </c>
      <c r="AP289" s="16"/>
      <c r="AS289" s="62">
        <f t="shared" si="264"/>
        <v>0</v>
      </c>
      <c r="AT289" s="62">
        <f t="shared" si="259"/>
        <v>0</v>
      </c>
      <c r="AU289" s="62">
        <f t="shared" si="265"/>
        <v>0</v>
      </c>
      <c r="AV289" s="62">
        <f t="shared" si="260"/>
        <v>0</v>
      </c>
      <c r="AW289" s="62">
        <f t="shared" si="261"/>
        <v>0</v>
      </c>
      <c r="AX289" s="17"/>
      <c r="AY289" s="17"/>
      <c r="AZ289" s="62">
        <f t="shared" si="262"/>
        <v>0</v>
      </c>
      <c r="BA289" s="62">
        <f t="shared" si="263"/>
        <v>0</v>
      </c>
      <c r="BB289" s="17"/>
      <c r="BC289" s="17"/>
      <c r="BD289" s="18">
        <f t="shared" ref="BD289:BD342" si="306">SUM(AR289,AT289,AV289,AZ289)</f>
        <v>0</v>
      </c>
      <c r="BE289" s="18">
        <f t="shared" ref="BE289:BE342" si="307">SUM(AS289,AU289,AW289,BA289)</f>
        <v>0</v>
      </c>
      <c r="BF289" s="16"/>
      <c r="BG289" s="61" t="s">
        <v>146</v>
      </c>
      <c r="BH289" s="62"/>
      <c r="BI289" s="62"/>
      <c r="BJ289" s="62"/>
      <c r="BK289" s="62"/>
      <c r="BL289" s="62"/>
      <c r="BM289" s="62"/>
      <c r="BN289" s="17"/>
      <c r="BO289" s="17"/>
      <c r="BP289" s="62"/>
      <c r="BQ289" s="62"/>
      <c r="BR289" s="17"/>
      <c r="BS289" s="17"/>
      <c r="BT289" s="18">
        <f t="shared" ref="BT289:BT340" si="308">SUM(BH289,BJ289,BL289,BP289)</f>
        <v>0</v>
      </c>
      <c r="BU289" s="18">
        <f t="shared" ref="BU289:BU340" si="309">SUM(BI289,BK289,BM289,BQ289)</f>
        <v>0</v>
      </c>
      <c r="BV289" s="16"/>
      <c r="BW289" s="61" t="s">
        <v>146</v>
      </c>
      <c r="BY289" s="62"/>
      <c r="CA289" s="62"/>
      <c r="CB289" s="62">
        <f t="shared" si="269"/>
        <v>0</v>
      </c>
      <c r="CC289" s="62">
        <f t="shared" si="270"/>
        <v>0</v>
      </c>
      <c r="CD289" s="13"/>
      <c r="CE289" s="13"/>
      <c r="CH289" s="13"/>
      <c r="CI289" s="13"/>
      <c r="CJ289" s="18">
        <f t="shared" ref="CJ289:CJ342" si="310">SUM(BX289,BZ289,CB289,CF289)</f>
        <v>0</v>
      </c>
      <c r="CK289" s="18">
        <f t="shared" ref="CK289:CK342" si="311">SUM(BY289,CA289,CC289,CG289)</f>
        <v>0</v>
      </c>
      <c r="CL289" s="13"/>
      <c r="CM289" s="61" t="s">
        <v>146</v>
      </c>
      <c r="CO289" s="62"/>
      <c r="CQ289" s="62"/>
      <c r="CR289" s="62">
        <f>CB289</f>
        <v>0</v>
      </c>
      <c r="CS289" s="62">
        <f>CC289</f>
        <v>0</v>
      </c>
      <c r="CT289" s="13"/>
      <c r="CU289" s="13"/>
      <c r="CX289" s="13"/>
      <c r="CY289" s="13"/>
      <c r="DB289" s="13"/>
      <c r="DC289" s="61" t="s">
        <v>146</v>
      </c>
      <c r="DE289" s="62"/>
      <c r="DG289" s="62"/>
      <c r="DH289" s="62">
        <f>CR289</f>
        <v>0</v>
      </c>
      <c r="DI289" s="62">
        <f>CS289</f>
        <v>0</v>
      </c>
      <c r="DJ289" s="355"/>
      <c r="DK289" s="355"/>
      <c r="DN289" s="13"/>
      <c r="DO289" s="13"/>
      <c r="DP289" s="16">
        <f t="shared" ref="DP289:DP342" si="312">SUM(DD289,DF289,DH289,DL289,DJ289)</f>
        <v>0</v>
      </c>
      <c r="DQ289" s="16">
        <f t="shared" ref="DQ289:DQ342" si="313">SUM(DE289,DG289,DI289,DM289,DK289)</f>
        <v>0</v>
      </c>
      <c r="DR289" s="13"/>
      <c r="DS289" s="61" t="s">
        <v>146</v>
      </c>
      <c r="DU289" s="62"/>
      <c r="DW289" s="62"/>
      <c r="DX289" s="62">
        <f>DH289</f>
        <v>0</v>
      </c>
      <c r="DY289" s="62">
        <f>DI289</f>
        <v>0</v>
      </c>
      <c r="DZ289" s="355"/>
      <c r="EA289" s="355"/>
      <c r="ED289" s="13"/>
      <c r="EE289" s="13"/>
      <c r="EF289" s="16">
        <f t="shared" si="302"/>
        <v>0</v>
      </c>
      <c r="EG289" s="16">
        <f t="shared" si="303"/>
        <v>0</v>
      </c>
      <c r="EH289" s="13"/>
    </row>
    <row r="290" spans="1:138" s="61" customFormat="1" ht="14" hidden="1" customHeight="1" outlineLevel="1" x14ac:dyDescent="0.15">
      <c r="B290" s="61" t="s">
        <v>78</v>
      </c>
      <c r="C290" s="62"/>
      <c r="D290" s="62"/>
      <c r="E290" s="62">
        <v>-160000</v>
      </c>
      <c r="F290" s="17"/>
      <c r="G290" s="62"/>
      <c r="H290" s="17"/>
      <c r="I290" s="18">
        <f t="shared" si="255"/>
        <v>-160000</v>
      </c>
      <c r="J290" s="16"/>
      <c r="K290" s="61" t="s">
        <v>78</v>
      </c>
      <c r="L290" s="62"/>
      <c r="M290" s="62"/>
      <c r="N290" s="62"/>
      <c r="O290" s="62"/>
      <c r="P290" s="62">
        <v>-160000</v>
      </c>
      <c r="Q290" s="62"/>
      <c r="R290" s="17"/>
      <c r="S290" s="17"/>
      <c r="T290" s="62"/>
      <c r="U290" s="62"/>
      <c r="V290" s="17"/>
      <c r="W290" s="17"/>
      <c r="X290" s="62"/>
      <c r="Y290" s="62"/>
      <c r="Z290" s="16"/>
      <c r="AA290" s="61" t="s">
        <v>78</v>
      </c>
      <c r="AB290" s="62"/>
      <c r="AC290" s="62"/>
      <c r="AD290" s="62"/>
      <c r="AE290" s="62"/>
      <c r="AF290" s="62">
        <v>-160000</v>
      </c>
      <c r="AG290" s="62"/>
      <c r="AH290" s="17"/>
      <c r="AI290" s="17"/>
      <c r="AJ290" s="62"/>
      <c r="AK290" s="62"/>
      <c r="AL290" s="17"/>
      <c r="AM290" s="17"/>
      <c r="AN290" s="18">
        <f t="shared" si="304"/>
        <v>-160000</v>
      </c>
      <c r="AO290" s="18">
        <f t="shared" si="305"/>
        <v>0</v>
      </c>
      <c r="AP290" s="16"/>
      <c r="AS290" s="62">
        <f t="shared" si="264"/>
        <v>0</v>
      </c>
      <c r="AT290" s="62">
        <f t="shared" si="259"/>
        <v>0</v>
      </c>
      <c r="AU290" s="62">
        <f t="shared" si="265"/>
        <v>0</v>
      </c>
      <c r="AV290" s="62">
        <f t="shared" si="260"/>
        <v>-160000</v>
      </c>
      <c r="AW290" s="62">
        <f t="shared" si="261"/>
        <v>0</v>
      </c>
      <c r="AX290" s="17"/>
      <c r="AY290" s="17"/>
      <c r="AZ290" s="62">
        <f t="shared" si="262"/>
        <v>0</v>
      </c>
      <c r="BA290" s="62">
        <f t="shared" si="263"/>
        <v>0</v>
      </c>
      <c r="BB290" s="17"/>
      <c r="BC290" s="17"/>
      <c r="BD290" s="18">
        <f t="shared" si="306"/>
        <v>-160000</v>
      </c>
      <c r="BE290" s="18">
        <f t="shared" si="307"/>
        <v>0</v>
      </c>
      <c r="BF290" s="16"/>
      <c r="BG290" s="61" t="s">
        <v>78</v>
      </c>
      <c r="BH290" s="62"/>
      <c r="BI290" s="62"/>
      <c r="BJ290" s="62"/>
      <c r="BK290" s="62"/>
      <c r="BL290" s="62">
        <v>-160000</v>
      </c>
      <c r="BM290" s="62"/>
      <c r="BN290" s="17"/>
      <c r="BO290" s="17"/>
      <c r="BP290" s="62"/>
      <c r="BQ290" s="62"/>
      <c r="BR290" s="17"/>
      <c r="BS290" s="17"/>
      <c r="BT290" s="18">
        <f t="shared" si="308"/>
        <v>-160000</v>
      </c>
      <c r="BU290" s="18">
        <f t="shared" si="309"/>
        <v>0</v>
      </c>
      <c r="BV290" s="16"/>
      <c r="BW290" s="61" t="s">
        <v>78</v>
      </c>
      <c r="BY290" s="62"/>
      <c r="CA290" s="62"/>
      <c r="CB290" s="62">
        <f t="shared" si="269"/>
        <v>-160000</v>
      </c>
      <c r="CC290" s="62">
        <f t="shared" si="270"/>
        <v>0</v>
      </c>
      <c r="CD290" s="13"/>
      <c r="CE290" s="13"/>
      <c r="CH290" s="13"/>
      <c r="CI290" s="13"/>
      <c r="CJ290" s="18">
        <f t="shared" si="310"/>
        <v>-160000</v>
      </c>
      <c r="CK290" s="18">
        <f t="shared" si="311"/>
        <v>0</v>
      </c>
      <c r="CL290" s="13"/>
      <c r="CM290" s="61" t="s">
        <v>78</v>
      </c>
      <c r="CO290" s="62"/>
      <c r="CQ290" s="62"/>
      <c r="CR290" s="62">
        <f>CB290</f>
        <v>-160000</v>
      </c>
      <c r="CS290" s="62">
        <f>CC290</f>
        <v>0</v>
      </c>
      <c r="CT290" s="13"/>
      <c r="CU290" s="13"/>
      <c r="CX290" s="13"/>
      <c r="CY290" s="13"/>
      <c r="DB290" s="13"/>
      <c r="DC290" s="61" t="s">
        <v>78</v>
      </c>
      <c r="DE290" s="62"/>
      <c r="DG290" s="62"/>
      <c r="DH290" s="62">
        <f>CR290</f>
        <v>-160000</v>
      </c>
      <c r="DI290" s="62">
        <f>CS290</f>
        <v>0</v>
      </c>
      <c r="DJ290" s="355"/>
      <c r="DK290" s="355"/>
      <c r="DN290" s="13"/>
      <c r="DO290" s="13"/>
      <c r="DP290" s="16">
        <f t="shared" si="312"/>
        <v>-160000</v>
      </c>
      <c r="DQ290" s="16">
        <f t="shared" si="313"/>
        <v>0</v>
      </c>
      <c r="DR290" s="13"/>
      <c r="DS290" s="61" t="s">
        <v>78</v>
      </c>
      <c r="DU290" s="62"/>
      <c r="DW290" s="62"/>
      <c r="DX290" s="62">
        <f>DH290</f>
        <v>-160000</v>
      </c>
      <c r="DY290" s="62">
        <f>DI290</f>
        <v>0</v>
      </c>
      <c r="DZ290" s="355"/>
      <c r="EA290" s="355"/>
      <c r="ED290" s="13"/>
      <c r="EE290" s="13"/>
      <c r="EF290" s="16">
        <f t="shared" si="302"/>
        <v>-160000</v>
      </c>
      <c r="EG290" s="16">
        <f t="shared" si="303"/>
        <v>0</v>
      </c>
      <c r="EH290" s="13"/>
    </row>
    <row r="291" spans="1:138" s="61" customFormat="1" ht="14" hidden="1" customHeight="1" outlineLevel="1" x14ac:dyDescent="0.15">
      <c r="B291" s="61" t="s">
        <v>197</v>
      </c>
      <c r="C291" s="62"/>
      <c r="D291" s="62"/>
      <c r="E291" s="62"/>
      <c r="F291" s="17"/>
      <c r="G291" s="62"/>
      <c r="H291" s="17"/>
      <c r="I291" s="18">
        <f t="shared" si="255"/>
        <v>0</v>
      </c>
      <c r="J291" s="16"/>
      <c r="K291" s="61" t="s">
        <v>197</v>
      </c>
      <c r="L291" s="62"/>
      <c r="M291" s="62"/>
      <c r="N291" s="62"/>
      <c r="O291" s="62"/>
      <c r="P291" s="62"/>
      <c r="Q291" s="62"/>
      <c r="R291" s="17"/>
      <c r="S291" s="17"/>
      <c r="T291" s="62"/>
      <c r="U291" s="62"/>
      <c r="V291" s="17"/>
      <c r="W291" s="17"/>
      <c r="X291" s="62"/>
      <c r="Y291" s="62"/>
      <c r="Z291" s="16"/>
      <c r="AA291" s="61" t="s">
        <v>197</v>
      </c>
      <c r="AB291" s="62"/>
      <c r="AC291" s="62"/>
      <c r="AD291" s="62"/>
      <c r="AE291" s="62"/>
      <c r="AF291" s="62"/>
      <c r="AG291" s="62"/>
      <c r="AH291" s="17"/>
      <c r="AI291" s="17"/>
      <c r="AJ291" s="62"/>
      <c r="AK291" s="62"/>
      <c r="AL291" s="17"/>
      <c r="AM291" s="17"/>
      <c r="AN291" s="18">
        <f t="shared" si="304"/>
        <v>0</v>
      </c>
      <c r="AO291" s="18">
        <f t="shared" si="305"/>
        <v>0</v>
      </c>
      <c r="AP291" s="16"/>
      <c r="AS291" s="62">
        <f t="shared" si="264"/>
        <v>0</v>
      </c>
      <c r="AT291" s="62">
        <f t="shared" si="259"/>
        <v>0</v>
      </c>
      <c r="AU291" s="62">
        <f t="shared" si="265"/>
        <v>0</v>
      </c>
      <c r="AV291" s="62">
        <f t="shared" si="260"/>
        <v>0</v>
      </c>
      <c r="AW291" s="62">
        <f t="shared" si="261"/>
        <v>0</v>
      </c>
      <c r="AX291" s="17"/>
      <c r="AY291" s="17"/>
      <c r="AZ291" s="62">
        <f t="shared" si="262"/>
        <v>0</v>
      </c>
      <c r="BA291" s="62">
        <f t="shared" si="263"/>
        <v>0</v>
      </c>
      <c r="BB291" s="17"/>
      <c r="BC291" s="17"/>
      <c r="BD291" s="18">
        <f t="shared" si="306"/>
        <v>0</v>
      </c>
      <c r="BE291" s="18">
        <f t="shared" si="307"/>
        <v>0</v>
      </c>
      <c r="BF291" s="16"/>
      <c r="BG291" s="61" t="s">
        <v>197</v>
      </c>
      <c r="BH291" s="62"/>
      <c r="BI291" s="62"/>
      <c r="BJ291" s="62"/>
      <c r="BK291" s="62"/>
      <c r="BL291" s="62"/>
      <c r="BM291" s="62"/>
      <c r="BN291" s="17"/>
      <c r="BO291" s="17"/>
      <c r="BP291" s="62"/>
      <c r="BQ291" s="62"/>
      <c r="BR291" s="17"/>
      <c r="BS291" s="17"/>
      <c r="BT291" s="18">
        <f t="shared" si="308"/>
        <v>0</v>
      </c>
      <c r="BU291" s="18">
        <f t="shared" si="309"/>
        <v>0</v>
      </c>
      <c r="BV291" s="16"/>
      <c r="BW291" s="61" t="s">
        <v>197</v>
      </c>
      <c r="BY291" s="62"/>
      <c r="CA291" s="62"/>
      <c r="CB291" s="62">
        <f t="shared" si="269"/>
        <v>0</v>
      </c>
      <c r="CC291" s="62">
        <f t="shared" si="270"/>
        <v>0</v>
      </c>
      <c r="CD291" s="13"/>
      <c r="CE291" s="13"/>
      <c r="CH291" s="13"/>
      <c r="CI291" s="13"/>
      <c r="CJ291" s="18">
        <f t="shared" si="310"/>
        <v>0</v>
      </c>
      <c r="CK291" s="18">
        <f t="shared" si="311"/>
        <v>0</v>
      </c>
      <c r="CL291" s="13"/>
      <c r="CM291" s="61" t="s">
        <v>197</v>
      </c>
      <c r="CO291" s="62"/>
      <c r="CQ291" s="62"/>
      <c r="CR291" s="62">
        <f>CB291</f>
        <v>0</v>
      </c>
      <c r="CS291" s="62">
        <f>CC291</f>
        <v>0</v>
      </c>
      <c r="CT291" s="13"/>
      <c r="CU291" s="13"/>
      <c r="CX291" s="13"/>
      <c r="CY291" s="13"/>
      <c r="DB291" s="13"/>
      <c r="DC291" s="61" t="s">
        <v>197</v>
      </c>
      <c r="DE291" s="62"/>
      <c r="DG291" s="62"/>
      <c r="DH291" s="62">
        <f>CR291</f>
        <v>0</v>
      </c>
      <c r="DI291" s="62">
        <f>CS291</f>
        <v>0</v>
      </c>
      <c r="DJ291" s="355"/>
      <c r="DK291" s="355"/>
      <c r="DN291" s="13"/>
      <c r="DO291" s="13"/>
      <c r="DP291" s="16">
        <f t="shared" si="312"/>
        <v>0</v>
      </c>
      <c r="DQ291" s="16">
        <f t="shared" si="313"/>
        <v>0</v>
      </c>
      <c r="DR291" s="13"/>
      <c r="DS291" s="61" t="s">
        <v>197</v>
      </c>
      <c r="DU291" s="62"/>
      <c r="DW291" s="62"/>
      <c r="DX291" s="62">
        <f>DH291</f>
        <v>0</v>
      </c>
      <c r="DY291" s="62">
        <f>DI291</f>
        <v>0</v>
      </c>
      <c r="DZ291" s="355"/>
      <c r="EA291" s="355"/>
      <c r="ED291" s="13"/>
      <c r="EE291" s="13"/>
      <c r="EF291" s="16">
        <f t="shared" si="302"/>
        <v>0</v>
      </c>
      <c r="EG291" s="16">
        <f t="shared" si="303"/>
        <v>0</v>
      </c>
      <c r="EH291" s="13"/>
    </row>
    <row r="292" spans="1:138" s="61" customFormat="1" ht="14" hidden="1" customHeight="1" outlineLevel="1" x14ac:dyDescent="0.15">
      <c r="B292" s="61" t="s">
        <v>195</v>
      </c>
      <c r="C292" s="62"/>
      <c r="D292" s="62"/>
      <c r="E292" s="62"/>
      <c r="F292" s="17"/>
      <c r="G292" s="62"/>
      <c r="H292" s="17"/>
      <c r="I292" s="18">
        <f t="shared" si="255"/>
        <v>0</v>
      </c>
      <c r="J292" s="16"/>
      <c r="K292" s="61" t="s">
        <v>195</v>
      </c>
      <c r="L292" s="62"/>
      <c r="M292" s="62"/>
      <c r="N292" s="62"/>
      <c r="O292" s="62"/>
      <c r="P292" s="62"/>
      <c r="Q292" s="62"/>
      <c r="R292" s="17"/>
      <c r="S292" s="17"/>
      <c r="T292" s="62"/>
      <c r="U292" s="62"/>
      <c r="V292" s="17"/>
      <c r="W292" s="17"/>
      <c r="X292" s="62"/>
      <c r="Y292" s="62"/>
      <c r="Z292" s="16"/>
      <c r="AA292" s="61" t="s">
        <v>195</v>
      </c>
      <c r="AB292" s="62"/>
      <c r="AC292" s="62"/>
      <c r="AD292" s="62"/>
      <c r="AE292" s="62"/>
      <c r="AF292" s="62"/>
      <c r="AG292" s="62"/>
      <c r="AH292" s="17"/>
      <c r="AI292" s="17"/>
      <c r="AJ292" s="62"/>
      <c r="AK292" s="62"/>
      <c r="AL292" s="17"/>
      <c r="AM292" s="17"/>
      <c r="AN292" s="18">
        <f t="shared" si="304"/>
        <v>0</v>
      </c>
      <c r="AO292" s="18">
        <f t="shared" si="305"/>
        <v>0</v>
      </c>
      <c r="AP292" s="16"/>
      <c r="AS292" s="62">
        <f t="shared" si="264"/>
        <v>0</v>
      </c>
      <c r="AT292" s="62">
        <f t="shared" si="259"/>
        <v>0</v>
      </c>
      <c r="AU292" s="62">
        <f t="shared" si="265"/>
        <v>0</v>
      </c>
      <c r="AV292" s="62">
        <f t="shared" si="260"/>
        <v>0</v>
      </c>
      <c r="AW292" s="62">
        <f t="shared" si="261"/>
        <v>0</v>
      </c>
      <c r="AX292" s="17"/>
      <c r="AY292" s="17"/>
      <c r="AZ292" s="62">
        <f t="shared" si="262"/>
        <v>0</v>
      </c>
      <c r="BA292" s="62">
        <f t="shared" si="263"/>
        <v>0</v>
      </c>
      <c r="BB292" s="17"/>
      <c r="BC292" s="17"/>
      <c r="BD292" s="18">
        <f t="shared" si="306"/>
        <v>0</v>
      </c>
      <c r="BE292" s="18">
        <f t="shared" si="307"/>
        <v>0</v>
      </c>
      <c r="BF292" s="16"/>
      <c r="BG292" s="61" t="s">
        <v>195</v>
      </c>
      <c r="BH292" s="62"/>
      <c r="BI292" s="62"/>
      <c r="BJ292" s="62"/>
      <c r="BK292" s="62"/>
      <c r="BL292" s="62"/>
      <c r="BM292" s="62"/>
      <c r="BN292" s="17"/>
      <c r="BO292" s="17"/>
      <c r="BP292" s="62"/>
      <c r="BQ292" s="62"/>
      <c r="BR292" s="17"/>
      <c r="BS292" s="17"/>
      <c r="BT292" s="18">
        <f t="shared" si="308"/>
        <v>0</v>
      </c>
      <c r="BU292" s="18">
        <f t="shared" si="309"/>
        <v>0</v>
      </c>
      <c r="BV292" s="16"/>
      <c r="BW292" s="61" t="s">
        <v>195</v>
      </c>
      <c r="BY292" s="62"/>
      <c r="CA292" s="62"/>
      <c r="CB292" s="62">
        <f t="shared" si="269"/>
        <v>0</v>
      </c>
      <c r="CC292" s="62">
        <f t="shared" si="270"/>
        <v>0</v>
      </c>
      <c r="CD292" s="13"/>
      <c r="CE292" s="13"/>
      <c r="CH292" s="13"/>
      <c r="CI292" s="13"/>
      <c r="CJ292" s="18">
        <f t="shared" si="310"/>
        <v>0</v>
      </c>
      <c r="CK292" s="18">
        <f t="shared" si="311"/>
        <v>0</v>
      </c>
      <c r="CL292" s="13"/>
      <c r="CM292" s="61" t="s">
        <v>195</v>
      </c>
      <c r="CO292" s="62"/>
      <c r="CQ292" s="62"/>
      <c r="CR292" s="62">
        <f>CB292</f>
        <v>0</v>
      </c>
      <c r="CS292" s="62">
        <f>CC292</f>
        <v>0</v>
      </c>
      <c r="CT292" s="13"/>
      <c r="CU292" s="13"/>
      <c r="CX292" s="13"/>
      <c r="CY292" s="13"/>
      <c r="DB292" s="13"/>
      <c r="DC292" s="61" t="s">
        <v>195</v>
      </c>
      <c r="DE292" s="62"/>
      <c r="DG292" s="62"/>
      <c r="DH292" s="62">
        <f>CR292</f>
        <v>0</v>
      </c>
      <c r="DI292" s="62">
        <f>CS292</f>
        <v>0</v>
      </c>
      <c r="DJ292" s="355"/>
      <c r="DK292" s="355"/>
      <c r="DN292" s="13"/>
      <c r="DO292" s="13"/>
      <c r="DP292" s="16">
        <f t="shared" si="312"/>
        <v>0</v>
      </c>
      <c r="DQ292" s="16">
        <f t="shared" si="313"/>
        <v>0</v>
      </c>
      <c r="DR292" s="13"/>
      <c r="DS292" s="61" t="s">
        <v>195</v>
      </c>
      <c r="DU292" s="62"/>
      <c r="DW292" s="62"/>
      <c r="DX292" s="62">
        <f>DH292</f>
        <v>0</v>
      </c>
      <c r="DY292" s="62">
        <f>DI292</f>
        <v>0</v>
      </c>
      <c r="DZ292" s="355"/>
      <c r="EA292" s="355"/>
      <c r="ED292" s="13"/>
      <c r="EE292" s="13"/>
      <c r="EF292" s="16">
        <f t="shared" si="302"/>
        <v>0</v>
      </c>
      <c r="EG292" s="16">
        <f t="shared" si="303"/>
        <v>0</v>
      </c>
      <c r="EH292" s="13"/>
    </row>
    <row r="293" spans="1:138" s="61" customFormat="1" ht="14" hidden="1" customHeight="1" outlineLevel="1" x14ac:dyDescent="0.15">
      <c r="B293" s="61" t="s">
        <v>196</v>
      </c>
      <c r="C293" s="62"/>
      <c r="D293" s="62"/>
      <c r="E293" s="62"/>
      <c r="F293" s="17"/>
      <c r="G293" s="62"/>
      <c r="H293" s="17"/>
      <c r="I293" s="18">
        <f t="shared" si="255"/>
        <v>0</v>
      </c>
      <c r="J293" s="16"/>
      <c r="K293" s="61" t="s">
        <v>196</v>
      </c>
      <c r="L293" s="62"/>
      <c r="M293" s="62"/>
      <c r="N293" s="62"/>
      <c r="O293" s="62"/>
      <c r="P293" s="62"/>
      <c r="Q293" s="62"/>
      <c r="R293" s="17"/>
      <c r="S293" s="17"/>
      <c r="T293" s="62"/>
      <c r="U293" s="62"/>
      <c r="V293" s="17"/>
      <c r="W293" s="17"/>
      <c r="X293" s="62"/>
      <c r="Y293" s="62"/>
      <c r="Z293" s="16"/>
      <c r="AA293" s="61" t="s">
        <v>196</v>
      </c>
      <c r="AB293" s="62"/>
      <c r="AC293" s="62"/>
      <c r="AD293" s="62"/>
      <c r="AE293" s="62"/>
      <c r="AF293" s="62"/>
      <c r="AG293" s="62"/>
      <c r="AH293" s="17"/>
      <c r="AI293" s="17"/>
      <c r="AJ293" s="62"/>
      <c r="AK293" s="62"/>
      <c r="AL293" s="17"/>
      <c r="AM293" s="17"/>
      <c r="AN293" s="18">
        <f t="shared" si="304"/>
        <v>0</v>
      </c>
      <c r="AO293" s="18">
        <f t="shared" si="305"/>
        <v>0</v>
      </c>
      <c r="AP293" s="16"/>
      <c r="AS293" s="62">
        <f t="shared" si="264"/>
        <v>0</v>
      </c>
      <c r="AT293" s="62">
        <f t="shared" si="259"/>
        <v>0</v>
      </c>
      <c r="AU293" s="62">
        <f t="shared" si="265"/>
        <v>0</v>
      </c>
      <c r="AV293" s="62">
        <f t="shared" si="260"/>
        <v>0</v>
      </c>
      <c r="AW293" s="62">
        <f t="shared" si="261"/>
        <v>0</v>
      </c>
      <c r="AX293" s="17"/>
      <c r="AY293" s="17"/>
      <c r="AZ293" s="62">
        <f t="shared" si="262"/>
        <v>0</v>
      </c>
      <c r="BA293" s="62">
        <f t="shared" si="263"/>
        <v>0</v>
      </c>
      <c r="BB293" s="17"/>
      <c r="BC293" s="17"/>
      <c r="BD293" s="18">
        <f t="shared" si="306"/>
        <v>0</v>
      </c>
      <c r="BE293" s="18">
        <f t="shared" si="307"/>
        <v>0</v>
      </c>
      <c r="BF293" s="16"/>
      <c r="BG293" s="61" t="s">
        <v>196</v>
      </c>
      <c r="BH293" s="62"/>
      <c r="BI293" s="62"/>
      <c r="BJ293" s="62"/>
      <c r="BK293" s="62"/>
      <c r="BL293" s="62"/>
      <c r="BM293" s="62"/>
      <c r="BN293" s="17"/>
      <c r="BO293" s="17"/>
      <c r="BP293" s="62"/>
      <c r="BQ293" s="62"/>
      <c r="BR293" s="17"/>
      <c r="BS293" s="17"/>
      <c r="BT293" s="18">
        <f t="shared" si="308"/>
        <v>0</v>
      </c>
      <c r="BU293" s="18">
        <f t="shared" si="309"/>
        <v>0</v>
      </c>
      <c r="BV293" s="16"/>
      <c r="BW293" s="61" t="s">
        <v>196</v>
      </c>
      <c r="BY293" s="62"/>
      <c r="CA293" s="62"/>
      <c r="CB293" s="62">
        <f t="shared" si="269"/>
        <v>0</v>
      </c>
      <c r="CC293" s="62">
        <f t="shared" si="270"/>
        <v>0</v>
      </c>
      <c r="CD293" s="13"/>
      <c r="CE293" s="13"/>
      <c r="CH293" s="13"/>
      <c r="CI293" s="13"/>
      <c r="CJ293" s="18">
        <f t="shared" si="310"/>
        <v>0</v>
      </c>
      <c r="CK293" s="18">
        <f t="shared" si="311"/>
        <v>0</v>
      </c>
      <c r="CL293" s="13"/>
      <c r="CM293" s="61" t="s">
        <v>196</v>
      </c>
      <c r="CO293" s="62"/>
      <c r="CQ293" s="62"/>
      <c r="CR293" s="62">
        <f>CB293</f>
        <v>0</v>
      </c>
      <c r="CS293" s="62">
        <f>CC293</f>
        <v>0</v>
      </c>
      <c r="CT293" s="13"/>
      <c r="CU293" s="13"/>
      <c r="CX293" s="13"/>
      <c r="CY293" s="13"/>
      <c r="DB293" s="13"/>
      <c r="DC293" s="61" t="s">
        <v>196</v>
      </c>
      <c r="DE293" s="62"/>
      <c r="DG293" s="62"/>
      <c r="DH293" s="62">
        <f>CR293</f>
        <v>0</v>
      </c>
      <c r="DI293" s="62">
        <f>CS293</f>
        <v>0</v>
      </c>
      <c r="DJ293" s="355"/>
      <c r="DK293" s="355"/>
      <c r="DN293" s="13"/>
      <c r="DO293" s="13"/>
      <c r="DP293" s="16">
        <f t="shared" si="312"/>
        <v>0</v>
      </c>
      <c r="DQ293" s="16">
        <f t="shared" si="313"/>
        <v>0</v>
      </c>
      <c r="DR293" s="13"/>
      <c r="DS293" s="61" t="s">
        <v>196</v>
      </c>
      <c r="DU293" s="62"/>
      <c r="DW293" s="62"/>
      <c r="DX293" s="62">
        <f>DH293</f>
        <v>0</v>
      </c>
      <c r="DY293" s="62">
        <f>DI293</f>
        <v>0</v>
      </c>
      <c r="DZ293" s="355"/>
      <c r="EA293" s="355"/>
      <c r="ED293" s="13"/>
      <c r="EE293" s="13"/>
      <c r="EF293" s="16">
        <f t="shared" si="302"/>
        <v>0</v>
      </c>
      <c r="EG293" s="16">
        <f t="shared" si="303"/>
        <v>0</v>
      </c>
      <c r="EH293" s="13"/>
    </row>
    <row r="294" spans="1:138" s="61" customFormat="1" ht="14" hidden="1" customHeight="1" outlineLevel="1" x14ac:dyDescent="0.15">
      <c r="B294" s="61" t="s">
        <v>34</v>
      </c>
      <c r="C294" s="62">
        <v>-10982</v>
      </c>
      <c r="D294" s="62"/>
      <c r="E294" s="62"/>
      <c r="F294" s="17"/>
      <c r="G294" s="62"/>
      <c r="H294" s="17"/>
      <c r="I294" s="18">
        <f t="shared" si="255"/>
        <v>-10982</v>
      </c>
      <c r="J294" s="16"/>
      <c r="K294" s="61" t="s">
        <v>34</v>
      </c>
      <c r="L294" s="62">
        <v>-10982</v>
      </c>
      <c r="M294" s="62"/>
      <c r="N294" s="62"/>
      <c r="O294" s="62"/>
      <c r="P294" s="62"/>
      <c r="Q294" s="62"/>
      <c r="R294" s="17"/>
      <c r="S294" s="17"/>
      <c r="T294" s="62"/>
      <c r="U294" s="62"/>
      <c r="V294" s="17"/>
      <c r="W294" s="17"/>
      <c r="X294" s="62"/>
      <c r="Y294" s="62"/>
      <c r="Z294" s="16"/>
      <c r="AA294" s="61" t="s">
        <v>34</v>
      </c>
      <c r="AB294" s="62">
        <v>-10982</v>
      </c>
      <c r="AC294" s="62"/>
      <c r="AD294" s="62"/>
      <c r="AE294" s="62"/>
      <c r="AF294" s="62"/>
      <c r="AG294" s="62"/>
      <c r="AH294" s="17"/>
      <c r="AI294" s="17"/>
      <c r="AJ294" s="62"/>
      <c r="AK294" s="62"/>
      <c r="AL294" s="17"/>
      <c r="AM294" s="17"/>
      <c r="AN294" s="18">
        <f t="shared" si="304"/>
        <v>-10982</v>
      </c>
      <c r="AO294" s="18">
        <f t="shared" si="305"/>
        <v>0</v>
      </c>
      <c r="AP294" s="16"/>
      <c r="AR294" s="62">
        <v>-10982</v>
      </c>
      <c r="AS294" s="62">
        <f t="shared" si="264"/>
        <v>0</v>
      </c>
      <c r="AT294" s="62">
        <f t="shared" si="259"/>
        <v>0</v>
      </c>
      <c r="AU294" s="62">
        <f t="shared" si="265"/>
        <v>0</v>
      </c>
      <c r="AV294" s="62">
        <f t="shared" si="260"/>
        <v>0</v>
      </c>
      <c r="AW294" s="62">
        <f t="shared" si="261"/>
        <v>0</v>
      </c>
      <c r="AX294" s="17"/>
      <c r="AY294" s="17"/>
      <c r="AZ294" s="62">
        <f t="shared" si="262"/>
        <v>0</v>
      </c>
      <c r="BA294" s="62">
        <f t="shared" si="263"/>
        <v>0</v>
      </c>
      <c r="BB294" s="17"/>
      <c r="BC294" s="17"/>
      <c r="BD294" s="18">
        <f t="shared" si="306"/>
        <v>-10982</v>
      </c>
      <c r="BE294" s="18">
        <f t="shared" si="307"/>
        <v>0</v>
      </c>
      <c r="BF294" s="16"/>
      <c r="BG294" s="61" t="s">
        <v>34</v>
      </c>
      <c r="BH294" s="62">
        <v>-10982</v>
      </c>
      <c r="BI294" s="62"/>
      <c r="BJ294" s="62"/>
      <c r="BK294" s="62"/>
      <c r="BL294" s="62"/>
      <c r="BM294" s="62"/>
      <c r="BN294" s="17"/>
      <c r="BO294" s="17"/>
      <c r="BP294" s="62"/>
      <c r="BQ294" s="62"/>
      <c r="BR294" s="17"/>
      <c r="BS294" s="17"/>
      <c r="BT294" s="18">
        <f t="shared" si="308"/>
        <v>-10982</v>
      </c>
      <c r="BU294" s="18">
        <f t="shared" si="309"/>
        <v>0</v>
      </c>
      <c r="BV294" s="16"/>
      <c r="BW294" s="61" t="s">
        <v>34</v>
      </c>
      <c r="BX294" s="62">
        <v>-10982</v>
      </c>
      <c r="BY294" s="62"/>
      <c r="CA294" s="62"/>
      <c r="CB294" s="62">
        <f t="shared" si="269"/>
        <v>0</v>
      </c>
      <c r="CC294" s="62">
        <f t="shared" si="270"/>
        <v>0</v>
      </c>
      <c r="CD294" s="13"/>
      <c r="CE294" s="13"/>
      <c r="CH294" s="13"/>
      <c r="CI294" s="13"/>
      <c r="CJ294" s="18">
        <f t="shared" si="310"/>
        <v>-10982</v>
      </c>
      <c r="CK294" s="18">
        <f t="shared" si="311"/>
        <v>0</v>
      </c>
      <c r="CL294" s="13"/>
      <c r="CM294" s="61" t="s">
        <v>34</v>
      </c>
      <c r="CN294" s="62">
        <v>-10982</v>
      </c>
      <c r="CO294" s="62"/>
      <c r="CQ294" s="62"/>
      <c r="CR294" s="62">
        <f>CB294</f>
        <v>0</v>
      </c>
      <c r="CS294" s="62">
        <f>CC294</f>
        <v>0</v>
      </c>
      <c r="CT294" s="13"/>
      <c r="CU294" s="13"/>
      <c r="CX294" s="13"/>
      <c r="CY294" s="13"/>
      <c r="DB294" s="13"/>
      <c r="DC294" s="61" t="s">
        <v>34</v>
      </c>
      <c r="DD294" s="62">
        <v>-10982</v>
      </c>
      <c r="DE294" s="62"/>
      <c r="DG294" s="62"/>
      <c r="DH294" s="62">
        <f>CR294</f>
        <v>0</v>
      </c>
      <c r="DI294" s="62">
        <f>CS294</f>
        <v>0</v>
      </c>
      <c r="DJ294" s="355"/>
      <c r="DK294" s="355"/>
      <c r="DN294" s="13"/>
      <c r="DO294" s="13"/>
      <c r="DP294" s="16">
        <f t="shared" si="312"/>
        <v>-10982</v>
      </c>
      <c r="DQ294" s="16">
        <f t="shared" si="313"/>
        <v>0</v>
      </c>
      <c r="DR294" s="13"/>
      <c r="DS294" s="61" t="s">
        <v>34</v>
      </c>
      <c r="DT294" s="62">
        <v>-10982</v>
      </c>
      <c r="DU294" s="62"/>
      <c r="DW294" s="62"/>
      <c r="DX294" s="62">
        <f>DH294</f>
        <v>0</v>
      </c>
      <c r="DY294" s="62">
        <f>DI294</f>
        <v>0</v>
      </c>
      <c r="DZ294" s="355"/>
      <c r="EA294" s="355"/>
      <c r="ED294" s="13"/>
      <c r="EE294" s="13"/>
      <c r="EF294" s="16">
        <f t="shared" si="302"/>
        <v>-10982</v>
      </c>
      <c r="EG294" s="16">
        <f t="shared" si="303"/>
        <v>0</v>
      </c>
      <c r="EH294" s="13"/>
    </row>
    <row r="295" spans="1:138" s="61" customFormat="1" ht="14" hidden="1" customHeight="1" outlineLevel="1" x14ac:dyDescent="0.15">
      <c r="B295" s="61" t="s">
        <v>73</v>
      </c>
      <c r="C295" s="62"/>
      <c r="D295" s="62"/>
      <c r="E295" s="62">
        <v>-40029</v>
      </c>
      <c r="F295" s="17"/>
      <c r="G295" s="62"/>
      <c r="H295" s="17"/>
      <c r="I295" s="18">
        <f t="shared" ref="I295:I342" si="314">SUM(C295:G295)</f>
        <v>-40029</v>
      </c>
      <c r="J295" s="16"/>
      <c r="K295" s="61" t="s">
        <v>73</v>
      </c>
      <c r="L295" s="62"/>
      <c r="M295" s="62"/>
      <c r="N295" s="62"/>
      <c r="O295" s="62"/>
      <c r="P295" s="62">
        <v>-40029</v>
      </c>
      <c r="Q295" s="62"/>
      <c r="R295" s="17"/>
      <c r="S295" s="17"/>
      <c r="T295" s="62"/>
      <c r="U295" s="62"/>
      <c r="V295" s="17"/>
      <c r="W295" s="17"/>
      <c r="X295" s="62"/>
      <c r="Y295" s="62"/>
      <c r="Z295" s="16"/>
      <c r="AA295" s="61" t="s">
        <v>73</v>
      </c>
      <c r="AB295" s="62"/>
      <c r="AC295" s="62"/>
      <c r="AD295" s="62"/>
      <c r="AE295" s="62"/>
      <c r="AF295" s="62">
        <v>-40029</v>
      </c>
      <c r="AG295" s="62"/>
      <c r="AH295" s="17"/>
      <c r="AI295" s="17"/>
      <c r="AJ295" s="62"/>
      <c r="AK295" s="62"/>
      <c r="AL295" s="17"/>
      <c r="AM295" s="17"/>
      <c r="AN295" s="18">
        <f t="shared" si="304"/>
        <v>-40029</v>
      </c>
      <c r="AO295" s="18">
        <f t="shared" si="305"/>
        <v>0</v>
      </c>
      <c r="AP295" s="16"/>
      <c r="AS295" s="62">
        <f t="shared" si="264"/>
        <v>0</v>
      </c>
      <c r="AT295" s="62">
        <f t="shared" si="259"/>
        <v>0</v>
      </c>
      <c r="AU295" s="62">
        <f t="shared" si="265"/>
        <v>0</v>
      </c>
      <c r="AV295" s="62">
        <f t="shared" si="260"/>
        <v>-40029</v>
      </c>
      <c r="AW295" s="62">
        <f t="shared" si="261"/>
        <v>0</v>
      </c>
      <c r="AX295" s="17"/>
      <c r="AY295" s="17"/>
      <c r="AZ295" s="62">
        <f t="shared" si="262"/>
        <v>0</v>
      </c>
      <c r="BA295" s="62">
        <f t="shared" si="263"/>
        <v>0</v>
      </c>
      <c r="BB295" s="17"/>
      <c r="BC295" s="17"/>
      <c r="BD295" s="18">
        <f t="shared" si="306"/>
        <v>-40029</v>
      </c>
      <c r="BE295" s="18">
        <f t="shared" si="307"/>
        <v>0</v>
      </c>
      <c r="BF295" s="16"/>
      <c r="BG295" s="61" t="s">
        <v>73</v>
      </c>
      <c r="BH295" s="62"/>
      <c r="BI295" s="62"/>
      <c r="BJ295" s="62"/>
      <c r="BK295" s="62"/>
      <c r="BL295" s="62">
        <v>-40029</v>
      </c>
      <c r="BM295" s="62"/>
      <c r="BN295" s="17"/>
      <c r="BO295" s="17"/>
      <c r="BP295" s="62"/>
      <c r="BQ295" s="62"/>
      <c r="BR295" s="17"/>
      <c r="BS295" s="17"/>
      <c r="BT295" s="18">
        <f t="shared" si="308"/>
        <v>-40029</v>
      </c>
      <c r="BU295" s="18">
        <f t="shared" si="309"/>
        <v>0</v>
      </c>
      <c r="BV295" s="16"/>
      <c r="BW295" s="61" t="s">
        <v>73</v>
      </c>
      <c r="BY295" s="62"/>
      <c r="CA295" s="62"/>
      <c r="CB295" s="62">
        <f t="shared" si="269"/>
        <v>-40029</v>
      </c>
      <c r="CC295" s="62">
        <f t="shared" si="270"/>
        <v>0</v>
      </c>
      <c r="CD295" s="13"/>
      <c r="CE295" s="13"/>
      <c r="CH295" s="13"/>
      <c r="CI295" s="13"/>
      <c r="CJ295" s="18">
        <f t="shared" si="310"/>
        <v>-40029</v>
      </c>
      <c r="CK295" s="18">
        <f t="shared" si="311"/>
        <v>0</v>
      </c>
      <c r="CL295" s="13"/>
      <c r="CM295" s="61" t="s">
        <v>73</v>
      </c>
      <c r="CO295" s="62"/>
      <c r="CQ295" s="62"/>
      <c r="CR295" s="62">
        <f>CB295</f>
        <v>-40029</v>
      </c>
      <c r="CS295" s="62">
        <f>CC295</f>
        <v>0</v>
      </c>
      <c r="CT295" s="13"/>
      <c r="CU295" s="13"/>
      <c r="CX295" s="13"/>
      <c r="CY295" s="13"/>
      <c r="DB295" s="13"/>
      <c r="DC295" s="61" t="s">
        <v>73</v>
      </c>
      <c r="DE295" s="62"/>
      <c r="DG295" s="62"/>
      <c r="DH295" s="62">
        <f>CR295</f>
        <v>-40029</v>
      </c>
      <c r="DI295" s="62">
        <f>CS295</f>
        <v>0</v>
      </c>
      <c r="DJ295" s="355"/>
      <c r="DK295" s="355"/>
      <c r="DN295" s="13"/>
      <c r="DO295" s="13"/>
      <c r="DP295" s="16">
        <f t="shared" si="312"/>
        <v>-40029</v>
      </c>
      <c r="DQ295" s="16">
        <f t="shared" si="313"/>
        <v>0</v>
      </c>
      <c r="DR295" s="13"/>
      <c r="DS295" s="61" t="s">
        <v>73</v>
      </c>
      <c r="DU295" s="62"/>
      <c r="DW295" s="62"/>
      <c r="DX295" s="62">
        <f>DH295</f>
        <v>-40029</v>
      </c>
      <c r="DY295" s="62">
        <f>DI295</f>
        <v>0</v>
      </c>
      <c r="DZ295" s="355"/>
      <c r="EA295" s="355"/>
      <c r="ED295" s="13"/>
      <c r="EE295" s="13"/>
      <c r="EF295" s="16">
        <f t="shared" si="302"/>
        <v>-40029</v>
      </c>
      <c r="EG295" s="16">
        <f t="shared" si="303"/>
        <v>0</v>
      </c>
      <c r="EH295" s="13"/>
    </row>
    <row r="296" spans="1:138" collapsed="1" x14ac:dyDescent="0.15">
      <c r="A296" s="3" t="s">
        <v>90</v>
      </c>
      <c r="C296" s="18">
        <f>SUM(C286:C295)</f>
        <v>-10982</v>
      </c>
      <c r="D296" s="18">
        <f t="shared" ref="D296:G296" si="315">SUM(D286:D295)</f>
        <v>0</v>
      </c>
      <c r="E296" s="18">
        <f t="shared" si="315"/>
        <v>-200029</v>
      </c>
      <c r="F296" s="17"/>
      <c r="G296" s="18">
        <f t="shared" si="315"/>
        <v>-3279</v>
      </c>
      <c r="H296" s="17"/>
      <c r="I296" s="18">
        <f t="shared" si="314"/>
        <v>-214290</v>
      </c>
      <c r="J296" s="16"/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7"/>
      <c r="S296" s="17"/>
      <c r="T296" s="18">
        <f t="shared" ref="T296:U296" si="316">SUM(T286:T295)</f>
        <v>-3279</v>
      </c>
      <c r="U296" s="18">
        <f t="shared" si="316"/>
        <v>-3278</v>
      </c>
      <c r="V296" s="17"/>
      <c r="W296" s="17"/>
      <c r="X296" s="18">
        <f>SUM(L296,N296,P296,T296)</f>
        <v>-3279</v>
      </c>
      <c r="Y296" s="18">
        <f>SUM(M296,O296,Q296,U296)</f>
        <v>-3278</v>
      </c>
      <c r="Z296" s="16"/>
      <c r="AB296" s="18">
        <v>0</v>
      </c>
      <c r="AC296" s="18">
        <v>0</v>
      </c>
      <c r="AD296" s="18">
        <v>0</v>
      </c>
      <c r="AE296" s="18">
        <v>0</v>
      </c>
      <c r="AF296" s="18">
        <v>0</v>
      </c>
      <c r="AG296" s="18">
        <v>0</v>
      </c>
      <c r="AH296" s="17"/>
      <c r="AI296" s="17"/>
      <c r="AJ296" s="18">
        <f t="shared" ref="AJ296" si="317">SUM(AJ286:AJ295)</f>
        <v>-3279</v>
      </c>
      <c r="AK296" s="18">
        <v>-3279</v>
      </c>
      <c r="AL296" s="17"/>
      <c r="AM296" s="17"/>
      <c r="AN296" s="18">
        <f t="shared" si="304"/>
        <v>-3279</v>
      </c>
      <c r="AO296" s="18">
        <f t="shared" si="305"/>
        <v>-3279</v>
      </c>
      <c r="AP296" s="16"/>
      <c r="AR296" s="18">
        <v>0</v>
      </c>
      <c r="AS296" s="18">
        <v>0</v>
      </c>
      <c r="AT296" s="18">
        <v>0</v>
      </c>
      <c r="AU296" s="18">
        <v>0</v>
      </c>
      <c r="AV296" s="282">
        <v>0</v>
      </c>
      <c r="AW296" s="282">
        <f>AV296</f>
        <v>0</v>
      </c>
      <c r="AX296" s="17"/>
      <c r="AY296" s="17"/>
      <c r="AZ296" s="18">
        <f t="shared" si="262"/>
        <v>-3279</v>
      </c>
      <c r="BA296" s="18">
        <f t="shared" si="263"/>
        <v>-3279</v>
      </c>
      <c r="BB296" s="17"/>
      <c r="BC296" s="17"/>
      <c r="BD296" s="18">
        <f t="shared" si="306"/>
        <v>-3279</v>
      </c>
      <c r="BE296" s="18">
        <f t="shared" si="307"/>
        <v>-3279</v>
      </c>
      <c r="BF296" s="16"/>
      <c r="BH296" s="18">
        <v>0</v>
      </c>
      <c r="BI296" s="18">
        <v>0</v>
      </c>
      <c r="BJ296" s="18">
        <v>0</v>
      </c>
      <c r="BK296" s="18">
        <v>0</v>
      </c>
      <c r="BL296" s="22">
        <f>$E296*0.25</f>
        <v>-50007.25</v>
      </c>
      <c r="BM296" s="22">
        <f>BL296</f>
        <v>-50007.25</v>
      </c>
      <c r="BN296" s="17"/>
      <c r="BO296" s="17"/>
      <c r="BP296" s="18">
        <f t="shared" ref="BP296" si="318">SUM(BP286:BP295)</f>
        <v>-3279</v>
      </c>
      <c r="BQ296" s="18">
        <v>-3279</v>
      </c>
      <c r="BR296" s="17"/>
      <c r="BS296" s="17"/>
      <c r="BT296" s="18">
        <f t="shared" si="308"/>
        <v>-53286.25</v>
      </c>
      <c r="BU296" s="18">
        <f t="shared" si="309"/>
        <v>-53286.25</v>
      </c>
      <c r="BV296" s="16"/>
      <c r="BX296" s="18">
        <v>0</v>
      </c>
      <c r="BY296" s="18">
        <v>0</v>
      </c>
      <c r="BZ296" s="18">
        <v>0</v>
      </c>
      <c r="CA296" s="18">
        <v>0</v>
      </c>
      <c r="CB296" s="18">
        <f t="shared" si="269"/>
        <v>-50007.25</v>
      </c>
      <c r="CC296" s="18">
        <f t="shared" si="270"/>
        <v>-50007.25</v>
      </c>
      <c r="CD296" s="13"/>
      <c r="CE296" s="13"/>
      <c r="CF296" s="18">
        <f t="shared" ref="CF296:CG296" si="319">SUM(CF286:CF295)</f>
        <v>-3279</v>
      </c>
      <c r="CG296" s="18">
        <f t="shared" si="319"/>
        <v>-3278</v>
      </c>
      <c r="CH296" s="13"/>
      <c r="CI296" s="13"/>
      <c r="CJ296" s="18">
        <f t="shared" si="310"/>
        <v>-53286.25</v>
      </c>
      <c r="CK296" s="18">
        <f t="shared" si="311"/>
        <v>-53285.25</v>
      </c>
      <c r="CL296" s="13"/>
      <c r="CN296" s="18">
        <v>0</v>
      </c>
      <c r="CO296" s="18">
        <v>0</v>
      </c>
      <c r="CP296" s="18">
        <v>0</v>
      </c>
      <c r="CQ296" s="18">
        <v>0</v>
      </c>
      <c r="CR296" s="18">
        <f>CB296</f>
        <v>-50007.25</v>
      </c>
      <c r="CS296" s="18">
        <f>CC296</f>
        <v>-50007.25</v>
      </c>
      <c r="CT296" s="13"/>
      <c r="CU296" s="13"/>
      <c r="CV296" s="18">
        <f t="shared" ref="CV296:CW296" si="320">SUM(CV286:CV295)</f>
        <v>-3279</v>
      </c>
      <c r="CW296" s="18">
        <f t="shared" si="320"/>
        <v>-3278</v>
      </c>
      <c r="CX296" s="13"/>
      <c r="CY296" s="13"/>
      <c r="CZ296" s="18">
        <f>SUM(CN296,CP296,CR296,CV296)</f>
        <v>-53286.25</v>
      </c>
      <c r="DA296" s="18">
        <f>SUM(CO296,CQ296,CS296,CW296)</f>
        <v>-53285.25</v>
      </c>
      <c r="DB296" s="13"/>
      <c r="DD296" s="18">
        <v>0</v>
      </c>
      <c r="DE296" s="18">
        <v>0</v>
      </c>
      <c r="DF296" s="18">
        <v>0</v>
      </c>
      <c r="DG296" s="18">
        <v>0</v>
      </c>
      <c r="DH296" s="22">
        <f>$E296</f>
        <v>-200029</v>
      </c>
      <c r="DI296" s="22">
        <f>DH296</f>
        <v>-200029</v>
      </c>
      <c r="DJ296" s="355"/>
      <c r="DK296" s="355"/>
      <c r="DL296" s="18">
        <f t="shared" ref="DL296:DM296" si="321">SUM(DL286:DL295)</f>
        <v>-3279</v>
      </c>
      <c r="DM296" s="18">
        <f t="shared" si="321"/>
        <v>-3278</v>
      </c>
      <c r="DN296" s="13"/>
      <c r="DO296" s="13"/>
      <c r="DP296" s="16">
        <f t="shared" si="312"/>
        <v>-203308</v>
      </c>
      <c r="DQ296" s="16">
        <f t="shared" si="313"/>
        <v>-203307</v>
      </c>
      <c r="DR296" s="13"/>
      <c r="DT296" s="18">
        <v>0</v>
      </c>
      <c r="DU296" s="18">
        <v>0</v>
      </c>
      <c r="DV296" s="18">
        <v>0</v>
      </c>
      <c r="DW296" s="18">
        <v>0</v>
      </c>
      <c r="DX296" s="22">
        <f>$E296</f>
        <v>-200029</v>
      </c>
      <c r="DY296" s="22">
        <f>DX296</f>
        <v>-200029</v>
      </c>
      <c r="DZ296" s="355"/>
      <c r="EA296" s="355"/>
      <c r="EB296" s="18">
        <f t="shared" ref="EB296:EC296" si="322">SUM(EB286:EB295)</f>
        <v>-3279</v>
      </c>
      <c r="EC296" s="18">
        <f t="shared" si="322"/>
        <v>-3278</v>
      </c>
      <c r="ED296" s="13"/>
      <c r="EE296" s="13"/>
      <c r="EF296" s="16">
        <f t="shared" si="302"/>
        <v>-203308</v>
      </c>
      <c r="EG296" s="16">
        <f t="shared" si="303"/>
        <v>-203307</v>
      </c>
      <c r="EH296" s="13"/>
    </row>
    <row r="297" spans="1:138" s="63" customFormat="1" ht="14" hidden="1" customHeight="1" outlineLevel="1" x14ac:dyDescent="0.15">
      <c r="A297" s="63" t="s">
        <v>332</v>
      </c>
      <c r="B297" s="63" t="s">
        <v>240</v>
      </c>
      <c r="C297" s="64"/>
      <c r="D297" s="64"/>
      <c r="E297" s="64"/>
      <c r="F297" s="17"/>
      <c r="G297" s="64"/>
      <c r="H297" s="17"/>
      <c r="I297" s="18">
        <f t="shared" si="314"/>
        <v>0</v>
      </c>
      <c r="J297" s="16"/>
      <c r="K297" s="63" t="s">
        <v>240</v>
      </c>
      <c r="L297" s="64"/>
      <c r="M297" s="64"/>
      <c r="N297" s="64"/>
      <c r="O297" s="64"/>
      <c r="P297" s="64"/>
      <c r="Q297" s="64"/>
      <c r="R297" s="17"/>
      <c r="S297" s="17"/>
      <c r="T297" s="64"/>
      <c r="U297" s="64"/>
      <c r="V297" s="17"/>
      <c r="W297" s="17"/>
      <c r="X297" s="64"/>
      <c r="Y297" s="64"/>
      <c r="Z297" s="16"/>
      <c r="AA297" s="63" t="s">
        <v>240</v>
      </c>
      <c r="AB297" s="64"/>
      <c r="AC297" s="64"/>
      <c r="AD297" s="64"/>
      <c r="AE297" s="64"/>
      <c r="AF297" s="64"/>
      <c r="AG297" s="64"/>
      <c r="AH297" s="17"/>
      <c r="AI297" s="17"/>
      <c r="AJ297" s="64"/>
      <c r="AK297" s="64"/>
      <c r="AL297" s="17"/>
      <c r="AM297" s="17"/>
      <c r="AN297" s="18">
        <f t="shared" si="304"/>
        <v>0</v>
      </c>
      <c r="AO297" s="18">
        <f t="shared" si="305"/>
        <v>0</v>
      </c>
      <c r="AP297" s="16"/>
      <c r="AS297" s="64">
        <f t="shared" si="264"/>
        <v>0</v>
      </c>
      <c r="AT297" s="64">
        <f t="shared" si="259"/>
        <v>0</v>
      </c>
      <c r="AU297" s="64">
        <f t="shared" si="265"/>
        <v>0</v>
      </c>
      <c r="AV297" s="64">
        <f t="shared" si="260"/>
        <v>0</v>
      </c>
      <c r="AW297" s="64">
        <f t="shared" si="261"/>
        <v>0</v>
      </c>
      <c r="AX297" s="17"/>
      <c r="AY297" s="17"/>
      <c r="AZ297" s="64">
        <f t="shared" si="262"/>
        <v>0</v>
      </c>
      <c r="BA297" s="64">
        <f t="shared" si="263"/>
        <v>0</v>
      </c>
      <c r="BB297" s="17"/>
      <c r="BC297" s="17"/>
      <c r="BD297" s="18">
        <f t="shared" si="306"/>
        <v>0</v>
      </c>
      <c r="BE297" s="18">
        <f t="shared" si="307"/>
        <v>0</v>
      </c>
      <c r="BF297" s="16"/>
      <c r="BG297" s="63" t="s">
        <v>240</v>
      </c>
      <c r="BH297" s="64"/>
      <c r="BI297" s="64"/>
      <c r="BJ297" s="64"/>
      <c r="BK297" s="64"/>
      <c r="BL297" s="64"/>
      <c r="BM297" s="64"/>
      <c r="BN297" s="17"/>
      <c r="BO297" s="17"/>
      <c r="BP297" s="64"/>
      <c r="BQ297" s="64"/>
      <c r="BR297" s="17"/>
      <c r="BS297" s="17"/>
      <c r="BT297" s="18">
        <f t="shared" si="308"/>
        <v>0</v>
      </c>
      <c r="BU297" s="18">
        <f t="shared" si="309"/>
        <v>0</v>
      </c>
      <c r="BV297" s="16"/>
      <c r="BW297" s="63" t="s">
        <v>240</v>
      </c>
      <c r="BY297" s="64"/>
      <c r="CA297" s="64"/>
      <c r="CB297" s="64">
        <f t="shared" si="269"/>
        <v>0</v>
      </c>
      <c r="CC297" s="64">
        <f t="shared" si="270"/>
        <v>0</v>
      </c>
      <c r="CD297" s="13"/>
      <c r="CE297" s="13"/>
      <c r="CH297" s="13"/>
      <c r="CI297" s="13"/>
      <c r="CJ297" s="18">
        <f t="shared" si="310"/>
        <v>0</v>
      </c>
      <c r="CK297" s="18">
        <f t="shared" si="311"/>
        <v>0</v>
      </c>
      <c r="CL297" s="13"/>
      <c r="CM297" s="63" t="s">
        <v>240</v>
      </c>
      <c r="CO297" s="64"/>
      <c r="CQ297" s="64"/>
      <c r="CR297" s="64">
        <f>CB297</f>
        <v>0</v>
      </c>
      <c r="CS297" s="64">
        <f>CC297</f>
        <v>0</v>
      </c>
      <c r="CT297" s="13"/>
      <c r="CU297" s="13"/>
      <c r="CX297" s="13"/>
      <c r="CY297" s="13"/>
      <c r="DB297" s="13"/>
      <c r="DC297" s="63" t="s">
        <v>240</v>
      </c>
      <c r="DE297" s="64"/>
      <c r="DG297" s="64"/>
      <c r="DH297" s="64">
        <f>CR297</f>
        <v>0</v>
      </c>
      <c r="DI297" s="64">
        <f>CS297</f>
        <v>0</v>
      </c>
      <c r="DJ297" s="354"/>
      <c r="DK297" s="354"/>
      <c r="DN297" s="13"/>
      <c r="DO297" s="13"/>
      <c r="DP297" s="16">
        <f t="shared" si="312"/>
        <v>0</v>
      </c>
      <c r="DQ297" s="16">
        <f t="shared" si="313"/>
        <v>0</v>
      </c>
      <c r="DR297" s="13"/>
      <c r="DS297" s="63" t="s">
        <v>240</v>
      </c>
      <c r="DU297" s="64"/>
      <c r="DW297" s="64"/>
      <c r="DX297" s="64">
        <f>DH297</f>
        <v>0</v>
      </c>
      <c r="DY297" s="64">
        <f>DI297</f>
        <v>0</v>
      </c>
      <c r="DZ297" s="354"/>
      <c r="EA297" s="354"/>
      <c r="ED297" s="13"/>
      <c r="EE297" s="13"/>
      <c r="EF297" s="16">
        <f t="shared" si="302"/>
        <v>0</v>
      </c>
      <c r="EG297" s="16">
        <f t="shared" si="303"/>
        <v>0</v>
      </c>
      <c r="EH297" s="13"/>
    </row>
    <row r="298" spans="1:138" s="63" customFormat="1" ht="14" hidden="1" customHeight="1" outlineLevel="1" x14ac:dyDescent="0.15">
      <c r="B298" s="63" t="s">
        <v>278</v>
      </c>
      <c r="C298" s="64"/>
      <c r="D298" s="64"/>
      <c r="E298" s="64"/>
      <c r="F298" s="17"/>
      <c r="G298" s="64"/>
      <c r="H298" s="17"/>
      <c r="I298" s="18">
        <f t="shared" si="314"/>
        <v>0</v>
      </c>
      <c r="J298" s="16"/>
      <c r="K298" s="63" t="s">
        <v>278</v>
      </c>
      <c r="L298" s="64"/>
      <c r="M298" s="64"/>
      <c r="N298" s="64"/>
      <c r="O298" s="64"/>
      <c r="P298" s="64"/>
      <c r="Q298" s="64"/>
      <c r="R298" s="17"/>
      <c r="S298" s="17"/>
      <c r="T298" s="64"/>
      <c r="U298" s="64"/>
      <c r="V298" s="17"/>
      <c r="W298" s="17"/>
      <c r="X298" s="64"/>
      <c r="Y298" s="64"/>
      <c r="Z298" s="16"/>
      <c r="AA298" s="63" t="s">
        <v>278</v>
      </c>
      <c r="AB298" s="64"/>
      <c r="AC298" s="64"/>
      <c r="AD298" s="64"/>
      <c r="AE298" s="64"/>
      <c r="AF298" s="64"/>
      <c r="AG298" s="64"/>
      <c r="AH298" s="17"/>
      <c r="AI298" s="17"/>
      <c r="AJ298" s="64"/>
      <c r="AK298" s="64"/>
      <c r="AL298" s="17"/>
      <c r="AM298" s="17"/>
      <c r="AN298" s="18">
        <f t="shared" si="304"/>
        <v>0</v>
      </c>
      <c r="AO298" s="18">
        <f t="shared" si="305"/>
        <v>0</v>
      </c>
      <c r="AP298" s="16"/>
      <c r="AS298" s="64">
        <f t="shared" si="264"/>
        <v>0</v>
      </c>
      <c r="AT298" s="64">
        <f t="shared" si="259"/>
        <v>0</v>
      </c>
      <c r="AU298" s="64">
        <f t="shared" si="265"/>
        <v>0</v>
      </c>
      <c r="AV298" s="64">
        <f t="shared" si="260"/>
        <v>0</v>
      </c>
      <c r="AW298" s="64">
        <f t="shared" si="261"/>
        <v>0</v>
      </c>
      <c r="AX298" s="17"/>
      <c r="AY298" s="17"/>
      <c r="AZ298" s="64">
        <f t="shared" si="262"/>
        <v>0</v>
      </c>
      <c r="BA298" s="64">
        <f t="shared" si="263"/>
        <v>0</v>
      </c>
      <c r="BB298" s="17"/>
      <c r="BC298" s="17"/>
      <c r="BD298" s="18">
        <f t="shared" si="306"/>
        <v>0</v>
      </c>
      <c r="BE298" s="18">
        <f t="shared" si="307"/>
        <v>0</v>
      </c>
      <c r="BF298" s="16"/>
      <c r="BG298" s="63" t="s">
        <v>278</v>
      </c>
      <c r="BH298" s="64"/>
      <c r="BI298" s="64"/>
      <c r="BJ298" s="64"/>
      <c r="BK298" s="64"/>
      <c r="BL298" s="64"/>
      <c r="BM298" s="64"/>
      <c r="BN298" s="17"/>
      <c r="BO298" s="17"/>
      <c r="BP298" s="64"/>
      <c r="BQ298" s="64"/>
      <c r="BR298" s="17"/>
      <c r="BS298" s="17"/>
      <c r="BT298" s="18">
        <f t="shared" si="308"/>
        <v>0</v>
      </c>
      <c r="BU298" s="18">
        <f t="shared" si="309"/>
        <v>0</v>
      </c>
      <c r="BV298" s="16"/>
      <c r="BW298" s="63" t="s">
        <v>278</v>
      </c>
      <c r="BY298" s="64"/>
      <c r="CA298" s="64"/>
      <c r="CB298" s="64">
        <f t="shared" si="269"/>
        <v>0</v>
      </c>
      <c r="CC298" s="64">
        <f t="shared" si="270"/>
        <v>0</v>
      </c>
      <c r="CD298" s="13"/>
      <c r="CE298" s="13"/>
      <c r="CH298" s="13"/>
      <c r="CI298" s="13"/>
      <c r="CJ298" s="18">
        <f t="shared" si="310"/>
        <v>0</v>
      </c>
      <c r="CK298" s="18">
        <f t="shared" si="311"/>
        <v>0</v>
      </c>
      <c r="CL298" s="13"/>
      <c r="CM298" s="63" t="s">
        <v>278</v>
      </c>
      <c r="CO298" s="64"/>
      <c r="CQ298" s="64"/>
      <c r="CR298" s="64">
        <f>CB298</f>
        <v>0</v>
      </c>
      <c r="CS298" s="64">
        <f>CC298</f>
        <v>0</v>
      </c>
      <c r="CT298" s="13"/>
      <c r="CU298" s="13"/>
      <c r="CX298" s="13"/>
      <c r="CY298" s="13"/>
      <c r="DB298" s="13"/>
      <c r="DC298" s="63" t="s">
        <v>278</v>
      </c>
      <c r="DE298" s="64"/>
      <c r="DG298" s="64"/>
      <c r="DH298" s="64">
        <f>CR298</f>
        <v>0</v>
      </c>
      <c r="DI298" s="64">
        <f>CS298</f>
        <v>0</v>
      </c>
      <c r="DJ298" s="354"/>
      <c r="DK298" s="354"/>
      <c r="DN298" s="13"/>
      <c r="DO298" s="13"/>
      <c r="DP298" s="16">
        <f t="shared" si="312"/>
        <v>0</v>
      </c>
      <c r="DQ298" s="16">
        <f t="shared" si="313"/>
        <v>0</v>
      </c>
      <c r="DR298" s="13"/>
      <c r="DS298" s="63" t="s">
        <v>278</v>
      </c>
      <c r="DU298" s="64"/>
      <c r="DW298" s="64"/>
      <c r="DX298" s="64">
        <f>DH298</f>
        <v>0</v>
      </c>
      <c r="DY298" s="64">
        <f>DI298</f>
        <v>0</v>
      </c>
      <c r="DZ298" s="354"/>
      <c r="EA298" s="354"/>
      <c r="ED298" s="13"/>
      <c r="EE298" s="13"/>
      <c r="EF298" s="16">
        <f t="shared" si="302"/>
        <v>0</v>
      </c>
      <c r="EG298" s="16">
        <f t="shared" si="303"/>
        <v>0</v>
      </c>
      <c r="EH298" s="13"/>
    </row>
    <row r="299" spans="1:138" s="63" customFormat="1" ht="14" hidden="1" customHeight="1" outlineLevel="1" x14ac:dyDescent="0.15">
      <c r="B299" s="63" t="s">
        <v>261</v>
      </c>
      <c r="C299" s="64"/>
      <c r="D299" s="64"/>
      <c r="E299" s="64"/>
      <c r="F299" s="17"/>
      <c r="G299" s="64"/>
      <c r="H299" s="17"/>
      <c r="I299" s="18">
        <f t="shared" si="314"/>
        <v>0</v>
      </c>
      <c r="J299" s="16"/>
      <c r="K299" s="63" t="s">
        <v>261</v>
      </c>
      <c r="L299" s="64"/>
      <c r="M299" s="64"/>
      <c r="N299" s="64"/>
      <c r="O299" s="64"/>
      <c r="P299" s="64"/>
      <c r="Q299" s="64"/>
      <c r="R299" s="17"/>
      <c r="S299" s="17"/>
      <c r="T299" s="64"/>
      <c r="U299" s="64"/>
      <c r="V299" s="17"/>
      <c r="W299" s="17"/>
      <c r="X299" s="64"/>
      <c r="Y299" s="64"/>
      <c r="Z299" s="16"/>
      <c r="AA299" s="63" t="s">
        <v>261</v>
      </c>
      <c r="AB299" s="64"/>
      <c r="AC299" s="64"/>
      <c r="AD299" s="64"/>
      <c r="AE299" s="64"/>
      <c r="AF299" s="64"/>
      <c r="AG299" s="64"/>
      <c r="AH299" s="17"/>
      <c r="AI299" s="17"/>
      <c r="AJ299" s="64"/>
      <c r="AK299" s="64"/>
      <c r="AL299" s="17"/>
      <c r="AM299" s="17"/>
      <c r="AN299" s="18">
        <f t="shared" si="304"/>
        <v>0</v>
      </c>
      <c r="AO299" s="18">
        <f t="shared" si="305"/>
        <v>0</v>
      </c>
      <c r="AP299" s="16"/>
      <c r="AS299" s="64">
        <f t="shared" si="264"/>
        <v>0</v>
      </c>
      <c r="AT299" s="64">
        <f t="shared" si="259"/>
        <v>0</v>
      </c>
      <c r="AU299" s="64">
        <f t="shared" si="265"/>
        <v>0</v>
      </c>
      <c r="AV299" s="64">
        <f t="shared" si="260"/>
        <v>0</v>
      </c>
      <c r="AW299" s="64">
        <f t="shared" si="261"/>
        <v>0</v>
      </c>
      <c r="AX299" s="17"/>
      <c r="AY299" s="17"/>
      <c r="AZ299" s="64">
        <f t="shared" si="262"/>
        <v>0</v>
      </c>
      <c r="BA299" s="64">
        <f t="shared" si="263"/>
        <v>0</v>
      </c>
      <c r="BB299" s="17"/>
      <c r="BC299" s="17"/>
      <c r="BD299" s="18">
        <f t="shared" si="306"/>
        <v>0</v>
      </c>
      <c r="BE299" s="18">
        <f t="shared" si="307"/>
        <v>0</v>
      </c>
      <c r="BF299" s="16"/>
      <c r="BG299" s="63" t="s">
        <v>261</v>
      </c>
      <c r="BH299" s="64"/>
      <c r="BI299" s="64"/>
      <c r="BJ299" s="64"/>
      <c r="BK299" s="64"/>
      <c r="BL299" s="64"/>
      <c r="BM299" s="64"/>
      <c r="BN299" s="17"/>
      <c r="BO299" s="17"/>
      <c r="BP299" s="64"/>
      <c r="BQ299" s="64"/>
      <c r="BR299" s="17"/>
      <c r="BS299" s="17"/>
      <c r="BT299" s="18">
        <f t="shared" si="308"/>
        <v>0</v>
      </c>
      <c r="BU299" s="18">
        <f t="shared" si="309"/>
        <v>0</v>
      </c>
      <c r="BV299" s="16"/>
      <c r="BW299" s="63" t="s">
        <v>261</v>
      </c>
      <c r="BY299" s="64"/>
      <c r="CA299" s="64"/>
      <c r="CB299" s="64">
        <f t="shared" si="269"/>
        <v>0</v>
      </c>
      <c r="CC299" s="64">
        <f t="shared" si="270"/>
        <v>0</v>
      </c>
      <c r="CD299" s="13"/>
      <c r="CE299" s="13"/>
      <c r="CH299" s="13"/>
      <c r="CI299" s="13"/>
      <c r="CJ299" s="18">
        <f t="shared" si="310"/>
        <v>0</v>
      </c>
      <c r="CK299" s="18">
        <f t="shared" si="311"/>
        <v>0</v>
      </c>
      <c r="CL299" s="13"/>
      <c r="CM299" s="63" t="s">
        <v>261</v>
      </c>
      <c r="CO299" s="64"/>
      <c r="CQ299" s="64"/>
      <c r="CR299" s="64">
        <f>CB299</f>
        <v>0</v>
      </c>
      <c r="CS299" s="64">
        <f>CC299</f>
        <v>0</v>
      </c>
      <c r="CT299" s="13"/>
      <c r="CU299" s="13"/>
      <c r="CX299" s="13"/>
      <c r="CY299" s="13"/>
      <c r="DB299" s="13"/>
      <c r="DC299" s="63" t="s">
        <v>261</v>
      </c>
      <c r="DE299" s="64"/>
      <c r="DG299" s="64"/>
      <c r="DH299" s="64">
        <f>CR299</f>
        <v>0</v>
      </c>
      <c r="DI299" s="64">
        <f>CS299</f>
        <v>0</v>
      </c>
      <c r="DJ299" s="354"/>
      <c r="DK299" s="354"/>
      <c r="DN299" s="13"/>
      <c r="DO299" s="13"/>
      <c r="DP299" s="16">
        <f t="shared" si="312"/>
        <v>0</v>
      </c>
      <c r="DQ299" s="16">
        <f t="shared" si="313"/>
        <v>0</v>
      </c>
      <c r="DR299" s="13"/>
      <c r="DS299" s="63" t="s">
        <v>261</v>
      </c>
      <c r="DU299" s="64"/>
      <c r="DW299" s="64"/>
      <c r="DX299" s="64">
        <f>DH299</f>
        <v>0</v>
      </c>
      <c r="DY299" s="64">
        <f>DI299</f>
        <v>0</v>
      </c>
      <c r="DZ299" s="354"/>
      <c r="EA299" s="354"/>
      <c r="ED299" s="13"/>
      <c r="EE299" s="13"/>
      <c r="EF299" s="16">
        <f t="shared" si="302"/>
        <v>0</v>
      </c>
      <c r="EG299" s="16">
        <f t="shared" si="303"/>
        <v>0</v>
      </c>
      <c r="EH299" s="13"/>
    </row>
    <row r="300" spans="1:138" s="63" customFormat="1" ht="14" hidden="1" customHeight="1" outlineLevel="1" x14ac:dyDescent="0.15">
      <c r="B300" s="63" t="s">
        <v>123</v>
      </c>
      <c r="C300" s="64"/>
      <c r="D300" s="64"/>
      <c r="E300" s="64"/>
      <c r="F300" s="17"/>
      <c r="G300" s="64"/>
      <c r="H300" s="17"/>
      <c r="I300" s="18">
        <f t="shared" si="314"/>
        <v>0</v>
      </c>
      <c r="J300" s="16"/>
      <c r="K300" s="63" t="s">
        <v>123</v>
      </c>
      <c r="L300" s="64"/>
      <c r="M300" s="64"/>
      <c r="N300" s="64"/>
      <c r="O300" s="64"/>
      <c r="P300" s="64"/>
      <c r="Q300" s="64"/>
      <c r="R300" s="17"/>
      <c r="S300" s="17"/>
      <c r="T300" s="64"/>
      <c r="U300" s="64"/>
      <c r="V300" s="17"/>
      <c r="W300" s="17"/>
      <c r="X300" s="64"/>
      <c r="Y300" s="64"/>
      <c r="Z300" s="16"/>
      <c r="AA300" s="63" t="s">
        <v>123</v>
      </c>
      <c r="AB300" s="64"/>
      <c r="AC300" s="64"/>
      <c r="AD300" s="64"/>
      <c r="AE300" s="64"/>
      <c r="AF300" s="64"/>
      <c r="AG300" s="64"/>
      <c r="AH300" s="17"/>
      <c r="AI300" s="17"/>
      <c r="AJ300" s="64"/>
      <c r="AK300" s="64"/>
      <c r="AL300" s="17"/>
      <c r="AM300" s="17"/>
      <c r="AN300" s="18">
        <f t="shared" si="304"/>
        <v>0</v>
      </c>
      <c r="AO300" s="18">
        <f t="shared" si="305"/>
        <v>0</v>
      </c>
      <c r="AP300" s="16"/>
      <c r="AS300" s="64">
        <f t="shared" si="264"/>
        <v>0</v>
      </c>
      <c r="AT300" s="64">
        <f t="shared" si="259"/>
        <v>0</v>
      </c>
      <c r="AU300" s="64">
        <f t="shared" si="265"/>
        <v>0</v>
      </c>
      <c r="AV300" s="64">
        <f t="shared" si="260"/>
        <v>0</v>
      </c>
      <c r="AW300" s="64">
        <f t="shared" si="261"/>
        <v>0</v>
      </c>
      <c r="AX300" s="17"/>
      <c r="AY300" s="17"/>
      <c r="AZ300" s="64">
        <f t="shared" si="262"/>
        <v>0</v>
      </c>
      <c r="BA300" s="64">
        <f t="shared" si="263"/>
        <v>0</v>
      </c>
      <c r="BB300" s="17"/>
      <c r="BC300" s="17"/>
      <c r="BD300" s="18">
        <f t="shared" si="306"/>
        <v>0</v>
      </c>
      <c r="BE300" s="18">
        <f t="shared" si="307"/>
        <v>0</v>
      </c>
      <c r="BF300" s="16"/>
      <c r="BG300" s="63" t="s">
        <v>123</v>
      </c>
      <c r="BH300" s="64"/>
      <c r="BI300" s="64"/>
      <c r="BJ300" s="64"/>
      <c r="BK300" s="64"/>
      <c r="BL300" s="64"/>
      <c r="BM300" s="64"/>
      <c r="BN300" s="17"/>
      <c r="BO300" s="17"/>
      <c r="BP300" s="64"/>
      <c r="BQ300" s="64"/>
      <c r="BR300" s="17"/>
      <c r="BS300" s="17"/>
      <c r="BT300" s="18">
        <f t="shared" si="308"/>
        <v>0</v>
      </c>
      <c r="BU300" s="18">
        <f t="shared" si="309"/>
        <v>0</v>
      </c>
      <c r="BV300" s="16"/>
      <c r="BW300" s="63" t="s">
        <v>123</v>
      </c>
      <c r="BY300" s="64"/>
      <c r="CA300" s="64"/>
      <c r="CB300" s="64">
        <f t="shared" si="269"/>
        <v>0</v>
      </c>
      <c r="CC300" s="64">
        <f t="shared" si="270"/>
        <v>0</v>
      </c>
      <c r="CD300" s="13"/>
      <c r="CE300" s="13"/>
      <c r="CH300" s="13"/>
      <c r="CI300" s="13"/>
      <c r="CJ300" s="18">
        <f t="shared" si="310"/>
        <v>0</v>
      </c>
      <c r="CK300" s="18">
        <f t="shared" si="311"/>
        <v>0</v>
      </c>
      <c r="CL300" s="13"/>
      <c r="CM300" s="63" t="s">
        <v>123</v>
      </c>
      <c r="CO300" s="64"/>
      <c r="CQ300" s="64"/>
      <c r="CR300" s="64">
        <f>CB300</f>
        <v>0</v>
      </c>
      <c r="CS300" s="64">
        <f>CC300</f>
        <v>0</v>
      </c>
      <c r="CT300" s="13"/>
      <c r="CU300" s="13"/>
      <c r="CX300" s="13"/>
      <c r="CY300" s="13"/>
      <c r="DB300" s="13"/>
      <c r="DC300" s="63" t="s">
        <v>123</v>
      </c>
      <c r="DE300" s="64"/>
      <c r="DG300" s="64"/>
      <c r="DH300" s="64">
        <f>CR300</f>
        <v>0</v>
      </c>
      <c r="DI300" s="64">
        <f>CS300</f>
        <v>0</v>
      </c>
      <c r="DJ300" s="354"/>
      <c r="DK300" s="354"/>
      <c r="DN300" s="13"/>
      <c r="DO300" s="13"/>
      <c r="DP300" s="16">
        <f t="shared" si="312"/>
        <v>0</v>
      </c>
      <c r="DQ300" s="16">
        <f t="shared" si="313"/>
        <v>0</v>
      </c>
      <c r="DR300" s="13"/>
      <c r="DS300" s="63" t="s">
        <v>123</v>
      </c>
      <c r="DU300" s="64"/>
      <c r="DW300" s="64"/>
      <c r="DX300" s="64">
        <f>DH300</f>
        <v>0</v>
      </c>
      <c r="DY300" s="64">
        <f>DI300</f>
        <v>0</v>
      </c>
      <c r="DZ300" s="354"/>
      <c r="EA300" s="354"/>
      <c r="ED300" s="13"/>
      <c r="EE300" s="13"/>
      <c r="EF300" s="16">
        <f t="shared" si="302"/>
        <v>0</v>
      </c>
      <c r="EG300" s="16">
        <f t="shared" si="303"/>
        <v>0</v>
      </c>
      <c r="EH300" s="13"/>
    </row>
    <row r="301" spans="1:138" s="63" customFormat="1" ht="14" hidden="1" customHeight="1" outlineLevel="1" x14ac:dyDescent="0.15">
      <c r="B301" s="63" t="s">
        <v>109</v>
      </c>
      <c r="C301" s="64"/>
      <c r="D301" s="64"/>
      <c r="E301" s="64"/>
      <c r="F301" s="17"/>
      <c r="G301" s="64"/>
      <c r="H301" s="17"/>
      <c r="I301" s="18">
        <f t="shared" si="314"/>
        <v>0</v>
      </c>
      <c r="J301" s="16"/>
      <c r="K301" s="63" t="s">
        <v>109</v>
      </c>
      <c r="L301" s="64"/>
      <c r="M301" s="64"/>
      <c r="N301" s="64"/>
      <c r="O301" s="64"/>
      <c r="P301" s="64"/>
      <c r="Q301" s="64"/>
      <c r="R301" s="17"/>
      <c r="S301" s="17"/>
      <c r="T301" s="64"/>
      <c r="U301" s="64"/>
      <c r="V301" s="17"/>
      <c r="W301" s="17"/>
      <c r="X301" s="64"/>
      <c r="Y301" s="64"/>
      <c r="Z301" s="16"/>
      <c r="AA301" s="63" t="s">
        <v>109</v>
      </c>
      <c r="AB301" s="64"/>
      <c r="AC301" s="64"/>
      <c r="AD301" s="64"/>
      <c r="AE301" s="64"/>
      <c r="AF301" s="64"/>
      <c r="AG301" s="64"/>
      <c r="AH301" s="17"/>
      <c r="AI301" s="17"/>
      <c r="AJ301" s="64"/>
      <c r="AK301" s="64"/>
      <c r="AL301" s="17"/>
      <c r="AM301" s="17"/>
      <c r="AN301" s="18">
        <f t="shared" si="304"/>
        <v>0</v>
      </c>
      <c r="AO301" s="18">
        <f t="shared" si="305"/>
        <v>0</v>
      </c>
      <c r="AP301" s="16"/>
      <c r="AS301" s="64">
        <f t="shared" si="264"/>
        <v>0</v>
      </c>
      <c r="AT301" s="64">
        <f t="shared" si="259"/>
        <v>0</v>
      </c>
      <c r="AU301" s="64">
        <f t="shared" si="265"/>
        <v>0</v>
      </c>
      <c r="AV301" s="64">
        <f t="shared" si="260"/>
        <v>0</v>
      </c>
      <c r="AW301" s="64">
        <f t="shared" si="261"/>
        <v>0</v>
      </c>
      <c r="AX301" s="17"/>
      <c r="AY301" s="17"/>
      <c r="AZ301" s="64">
        <f t="shared" si="262"/>
        <v>0</v>
      </c>
      <c r="BA301" s="64">
        <f t="shared" si="263"/>
        <v>0</v>
      </c>
      <c r="BB301" s="17"/>
      <c r="BC301" s="17"/>
      <c r="BD301" s="18">
        <f t="shared" si="306"/>
        <v>0</v>
      </c>
      <c r="BE301" s="18">
        <f t="shared" si="307"/>
        <v>0</v>
      </c>
      <c r="BF301" s="16"/>
      <c r="BG301" s="63" t="s">
        <v>109</v>
      </c>
      <c r="BH301" s="64"/>
      <c r="BI301" s="64"/>
      <c r="BJ301" s="64"/>
      <c r="BK301" s="64"/>
      <c r="BL301" s="64"/>
      <c r="BM301" s="64"/>
      <c r="BN301" s="17"/>
      <c r="BO301" s="17"/>
      <c r="BP301" s="64"/>
      <c r="BQ301" s="64"/>
      <c r="BR301" s="17"/>
      <c r="BS301" s="17"/>
      <c r="BT301" s="18">
        <f t="shared" si="308"/>
        <v>0</v>
      </c>
      <c r="BU301" s="18">
        <f t="shared" si="309"/>
        <v>0</v>
      </c>
      <c r="BV301" s="16"/>
      <c r="BW301" s="63" t="s">
        <v>109</v>
      </c>
      <c r="BY301" s="64"/>
      <c r="CA301" s="64"/>
      <c r="CB301" s="64">
        <f t="shared" si="269"/>
        <v>0</v>
      </c>
      <c r="CC301" s="64">
        <f t="shared" si="270"/>
        <v>0</v>
      </c>
      <c r="CD301" s="13"/>
      <c r="CE301" s="13"/>
      <c r="CH301" s="13"/>
      <c r="CI301" s="13"/>
      <c r="CJ301" s="18">
        <f t="shared" si="310"/>
        <v>0</v>
      </c>
      <c r="CK301" s="18">
        <f t="shared" si="311"/>
        <v>0</v>
      </c>
      <c r="CL301" s="13"/>
      <c r="CM301" s="63" t="s">
        <v>109</v>
      </c>
      <c r="CO301" s="64"/>
      <c r="CQ301" s="64"/>
      <c r="CR301" s="64">
        <f>CB301</f>
        <v>0</v>
      </c>
      <c r="CS301" s="64">
        <f>CC301</f>
        <v>0</v>
      </c>
      <c r="CT301" s="13"/>
      <c r="CU301" s="13"/>
      <c r="CX301" s="13"/>
      <c r="CY301" s="13"/>
      <c r="DB301" s="13"/>
      <c r="DC301" s="63" t="s">
        <v>109</v>
      </c>
      <c r="DE301" s="64"/>
      <c r="DG301" s="64"/>
      <c r="DH301" s="64">
        <f>CR301</f>
        <v>0</v>
      </c>
      <c r="DI301" s="64">
        <f>CS301</f>
        <v>0</v>
      </c>
      <c r="DJ301" s="354"/>
      <c r="DK301" s="354"/>
      <c r="DN301" s="13"/>
      <c r="DO301" s="13"/>
      <c r="DP301" s="16">
        <f t="shared" si="312"/>
        <v>0</v>
      </c>
      <c r="DQ301" s="16">
        <f t="shared" si="313"/>
        <v>0</v>
      </c>
      <c r="DR301" s="13"/>
      <c r="DS301" s="63" t="s">
        <v>109</v>
      </c>
      <c r="DU301" s="64"/>
      <c r="DW301" s="64"/>
      <c r="DX301" s="64">
        <f>DH301</f>
        <v>0</v>
      </c>
      <c r="DY301" s="64">
        <f>DI301</f>
        <v>0</v>
      </c>
      <c r="DZ301" s="354"/>
      <c r="EA301" s="354"/>
      <c r="ED301" s="13"/>
      <c r="EE301" s="13"/>
      <c r="EF301" s="16">
        <f t="shared" si="302"/>
        <v>0</v>
      </c>
      <c r="EG301" s="16">
        <f t="shared" si="303"/>
        <v>0</v>
      </c>
      <c r="EH301" s="13"/>
    </row>
    <row r="302" spans="1:138" s="63" customFormat="1" ht="14" hidden="1" customHeight="1" outlineLevel="1" x14ac:dyDescent="0.15">
      <c r="B302" s="63" t="s">
        <v>58</v>
      </c>
      <c r="C302" s="64"/>
      <c r="D302" s="64">
        <v>-10638</v>
      </c>
      <c r="E302" s="64"/>
      <c r="F302" s="17"/>
      <c r="G302" s="64"/>
      <c r="H302" s="17"/>
      <c r="I302" s="18">
        <f t="shared" si="314"/>
        <v>-10638</v>
      </c>
      <c r="J302" s="16"/>
      <c r="K302" s="63" t="s">
        <v>58</v>
      </c>
      <c r="L302" s="64"/>
      <c r="M302" s="64"/>
      <c r="N302" s="64">
        <v>-10638</v>
      </c>
      <c r="O302" s="64"/>
      <c r="P302" s="64"/>
      <c r="Q302" s="64"/>
      <c r="R302" s="17"/>
      <c r="S302" s="17"/>
      <c r="T302" s="64"/>
      <c r="U302" s="64"/>
      <c r="V302" s="17"/>
      <c r="W302" s="17"/>
      <c r="X302" s="64"/>
      <c r="Y302" s="64"/>
      <c r="Z302" s="16"/>
      <c r="AA302" s="63" t="s">
        <v>58</v>
      </c>
      <c r="AB302" s="64"/>
      <c r="AC302" s="64"/>
      <c r="AD302" s="64">
        <v>-10638</v>
      </c>
      <c r="AE302" s="64"/>
      <c r="AF302" s="64"/>
      <c r="AG302" s="64"/>
      <c r="AH302" s="17"/>
      <c r="AI302" s="17"/>
      <c r="AJ302" s="64"/>
      <c r="AK302" s="64"/>
      <c r="AL302" s="17"/>
      <c r="AM302" s="17"/>
      <c r="AN302" s="18">
        <f t="shared" si="304"/>
        <v>-10638</v>
      </c>
      <c r="AO302" s="18">
        <f t="shared" si="305"/>
        <v>0</v>
      </c>
      <c r="AP302" s="16"/>
      <c r="AS302" s="64">
        <f t="shared" si="264"/>
        <v>0</v>
      </c>
      <c r="AT302" s="64">
        <v>-10638</v>
      </c>
      <c r="AU302" s="64">
        <f t="shared" si="265"/>
        <v>0</v>
      </c>
      <c r="AV302" s="64">
        <f t="shared" si="260"/>
        <v>0</v>
      </c>
      <c r="AW302" s="64">
        <f t="shared" si="261"/>
        <v>0</v>
      </c>
      <c r="AX302" s="17"/>
      <c r="AY302" s="17"/>
      <c r="AZ302" s="64">
        <f t="shared" si="262"/>
        <v>0</v>
      </c>
      <c r="BA302" s="64">
        <f t="shared" si="263"/>
        <v>0</v>
      </c>
      <c r="BB302" s="17"/>
      <c r="BC302" s="17"/>
      <c r="BD302" s="18">
        <f t="shared" si="306"/>
        <v>-10638</v>
      </c>
      <c r="BE302" s="18">
        <f t="shared" si="307"/>
        <v>0</v>
      </c>
      <c r="BF302" s="16"/>
      <c r="BG302" s="63" t="s">
        <v>58</v>
      </c>
      <c r="BH302" s="64"/>
      <c r="BI302" s="64"/>
      <c r="BJ302" s="64">
        <v>-10638</v>
      </c>
      <c r="BK302" s="64"/>
      <c r="BL302" s="64"/>
      <c r="BM302" s="64"/>
      <c r="BN302" s="17"/>
      <c r="BO302" s="17"/>
      <c r="BP302" s="64"/>
      <c r="BQ302" s="64"/>
      <c r="BR302" s="17"/>
      <c r="BS302" s="17"/>
      <c r="BT302" s="18">
        <f t="shared" si="308"/>
        <v>-10638</v>
      </c>
      <c r="BU302" s="18">
        <f t="shared" si="309"/>
        <v>0</v>
      </c>
      <c r="BV302" s="16"/>
      <c r="BW302" s="63" t="s">
        <v>58</v>
      </c>
      <c r="BY302" s="64"/>
      <c r="BZ302" s="64">
        <v>-10638</v>
      </c>
      <c r="CA302" s="64"/>
      <c r="CB302" s="64">
        <f t="shared" si="269"/>
        <v>0</v>
      </c>
      <c r="CC302" s="64">
        <f t="shared" si="270"/>
        <v>0</v>
      </c>
      <c r="CD302" s="13"/>
      <c r="CE302" s="13"/>
      <c r="CH302" s="13"/>
      <c r="CI302" s="13"/>
      <c r="CJ302" s="18">
        <f t="shared" si="310"/>
        <v>-10638</v>
      </c>
      <c r="CK302" s="18">
        <f t="shared" si="311"/>
        <v>0</v>
      </c>
      <c r="CL302" s="13"/>
      <c r="CM302" s="63" t="s">
        <v>58</v>
      </c>
      <c r="CO302" s="64"/>
      <c r="CP302" s="64">
        <v>-10638</v>
      </c>
      <c r="CQ302" s="64"/>
      <c r="CR302" s="64">
        <f>CB302</f>
        <v>0</v>
      </c>
      <c r="CS302" s="64">
        <f>CC302</f>
        <v>0</v>
      </c>
      <c r="CT302" s="13"/>
      <c r="CU302" s="13"/>
      <c r="CX302" s="13"/>
      <c r="CY302" s="13"/>
      <c r="DB302" s="13"/>
      <c r="DC302" s="63" t="s">
        <v>58</v>
      </c>
      <c r="DE302" s="64"/>
      <c r="DF302" s="64">
        <v>-10638</v>
      </c>
      <c r="DG302" s="64"/>
      <c r="DH302" s="64">
        <f>CR302</f>
        <v>0</v>
      </c>
      <c r="DI302" s="64">
        <f>CS302</f>
        <v>0</v>
      </c>
      <c r="DJ302" s="354"/>
      <c r="DK302" s="354"/>
      <c r="DN302" s="13"/>
      <c r="DO302" s="13"/>
      <c r="DP302" s="16">
        <f t="shared" si="312"/>
        <v>-10638</v>
      </c>
      <c r="DQ302" s="16">
        <f t="shared" si="313"/>
        <v>0</v>
      </c>
      <c r="DR302" s="13"/>
      <c r="DS302" s="63" t="s">
        <v>58</v>
      </c>
      <c r="DU302" s="64"/>
      <c r="DV302" s="64">
        <v>-10638</v>
      </c>
      <c r="DW302" s="64"/>
      <c r="DX302" s="64">
        <f>DH302</f>
        <v>0</v>
      </c>
      <c r="DY302" s="64">
        <f>DI302</f>
        <v>0</v>
      </c>
      <c r="DZ302" s="354"/>
      <c r="EA302" s="354"/>
      <c r="ED302" s="13"/>
      <c r="EE302" s="13"/>
      <c r="EF302" s="16">
        <f t="shared" si="302"/>
        <v>-10638</v>
      </c>
      <c r="EG302" s="16">
        <f t="shared" si="303"/>
        <v>0</v>
      </c>
      <c r="EH302" s="13"/>
    </row>
    <row r="303" spans="1:138" s="63" customFormat="1" ht="14" hidden="1" customHeight="1" outlineLevel="1" x14ac:dyDescent="0.15">
      <c r="B303" s="63" t="s">
        <v>89</v>
      </c>
      <c r="C303" s="64"/>
      <c r="D303" s="64"/>
      <c r="E303" s="64"/>
      <c r="F303" s="17"/>
      <c r="G303" s="64">
        <v>-16250</v>
      </c>
      <c r="H303" s="17"/>
      <c r="I303" s="18">
        <f t="shared" si="314"/>
        <v>-16250</v>
      </c>
      <c r="J303" s="16"/>
      <c r="K303" s="63" t="s">
        <v>89</v>
      </c>
      <c r="L303" s="64"/>
      <c r="M303" s="64"/>
      <c r="N303" s="64"/>
      <c r="O303" s="64"/>
      <c r="P303" s="64"/>
      <c r="Q303" s="64"/>
      <c r="R303" s="17"/>
      <c r="S303" s="17"/>
      <c r="T303" s="64">
        <v>-16250</v>
      </c>
      <c r="U303" s="64">
        <v>-16249</v>
      </c>
      <c r="V303" s="17"/>
      <c r="W303" s="17"/>
      <c r="X303" s="64"/>
      <c r="Y303" s="64"/>
      <c r="Z303" s="16"/>
      <c r="AA303" s="63" t="s">
        <v>89</v>
      </c>
      <c r="AB303" s="64"/>
      <c r="AC303" s="64"/>
      <c r="AD303" s="64"/>
      <c r="AE303" s="64"/>
      <c r="AF303" s="64"/>
      <c r="AG303" s="64"/>
      <c r="AH303" s="17"/>
      <c r="AI303" s="17"/>
      <c r="AJ303" s="64">
        <v>-16250</v>
      </c>
      <c r="AK303" s="64">
        <v>-16250</v>
      </c>
      <c r="AL303" s="17"/>
      <c r="AM303" s="17"/>
      <c r="AN303" s="18">
        <f t="shared" si="304"/>
        <v>-16250</v>
      </c>
      <c r="AO303" s="18">
        <f t="shared" si="305"/>
        <v>-16250</v>
      </c>
      <c r="AP303" s="16"/>
      <c r="AS303" s="64">
        <f t="shared" si="264"/>
        <v>0</v>
      </c>
      <c r="AT303" s="64">
        <f t="shared" si="259"/>
        <v>0</v>
      </c>
      <c r="AU303" s="64">
        <f t="shared" si="265"/>
        <v>0</v>
      </c>
      <c r="AV303" s="64">
        <f t="shared" si="260"/>
        <v>0</v>
      </c>
      <c r="AW303" s="64">
        <f t="shared" si="261"/>
        <v>0</v>
      </c>
      <c r="AX303" s="17"/>
      <c r="AY303" s="17"/>
      <c r="AZ303" s="64">
        <f t="shared" si="262"/>
        <v>-16250</v>
      </c>
      <c r="BA303" s="64">
        <f t="shared" si="263"/>
        <v>-16250</v>
      </c>
      <c r="BB303" s="17"/>
      <c r="BC303" s="17"/>
      <c r="BD303" s="18">
        <f t="shared" si="306"/>
        <v>-16250</v>
      </c>
      <c r="BE303" s="18">
        <f t="shared" si="307"/>
        <v>-16250</v>
      </c>
      <c r="BF303" s="16"/>
      <c r="BG303" s="63" t="s">
        <v>89</v>
      </c>
      <c r="BH303" s="64"/>
      <c r="BI303" s="64"/>
      <c r="BJ303" s="64"/>
      <c r="BK303" s="64"/>
      <c r="BL303" s="64"/>
      <c r="BM303" s="64"/>
      <c r="BN303" s="17"/>
      <c r="BO303" s="17"/>
      <c r="BP303" s="64">
        <v>-16250</v>
      </c>
      <c r="BQ303" s="64">
        <v>-16250</v>
      </c>
      <c r="BR303" s="17"/>
      <c r="BS303" s="17"/>
      <c r="BT303" s="18">
        <f t="shared" si="308"/>
        <v>-16250</v>
      </c>
      <c r="BU303" s="18">
        <f t="shared" si="309"/>
        <v>-16250</v>
      </c>
      <c r="BV303" s="16"/>
      <c r="BW303" s="63" t="s">
        <v>89</v>
      </c>
      <c r="BY303" s="64"/>
      <c r="CA303" s="64"/>
      <c r="CB303" s="64">
        <f t="shared" si="269"/>
        <v>0</v>
      </c>
      <c r="CC303" s="64">
        <f t="shared" si="270"/>
        <v>0</v>
      </c>
      <c r="CD303" s="13"/>
      <c r="CE303" s="13"/>
      <c r="CF303" s="64">
        <v>-16250</v>
      </c>
      <c r="CG303" s="64">
        <v>-16249</v>
      </c>
      <c r="CH303" s="13"/>
      <c r="CI303" s="13"/>
      <c r="CJ303" s="18">
        <f t="shared" si="310"/>
        <v>-16250</v>
      </c>
      <c r="CK303" s="18">
        <f t="shared" si="311"/>
        <v>-16249</v>
      </c>
      <c r="CL303" s="13"/>
      <c r="CM303" s="63" t="s">
        <v>89</v>
      </c>
      <c r="CO303" s="64"/>
      <c r="CQ303" s="64"/>
      <c r="CR303" s="64">
        <f>CB303</f>
        <v>0</v>
      </c>
      <c r="CS303" s="64">
        <f>CC303</f>
        <v>0</v>
      </c>
      <c r="CT303" s="13"/>
      <c r="CU303" s="13"/>
      <c r="CV303" s="64">
        <v>-16250</v>
      </c>
      <c r="CW303" s="64">
        <v>-16249</v>
      </c>
      <c r="CX303" s="13"/>
      <c r="CY303" s="13"/>
      <c r="DB303" s="13"/>
      <c r="DC303" s="63" t="s">
        <v>89</v>
      </c>
      <c r="DE303" s="64"/>
      <c r="DG303" s="64"/>
      <c r="DH303" s="64">
        <f>CR303</f>
        <v>0</v>
      </c>
      <c r="DI303" s="64">
        <f>CS303</f>
        <v>0</v>
      </c>
      <c r="DJ303" s="354"/>
      <c r="DK303" s="354"/>
      <c r="DL303" s="64">
        <v>-16250</v>
      </c>
      <c r="DM303" s="64">
        <v>-16249</v>
      </c>
      <c r="DN303" s="13"/>
      <c r="DO303" s="13"/>
      <c r="DP303" s="16">
        <f t="shared" si="312"/>
        <v>-16250</v>
      </c>
      <c r="DQ303" s="16">
        <f t="shared" si="313"/>
        <v>-16249</v>
      </c>
      <c r="DR303" s="13"/>
      <c r="DS303" s="63" t="s">
        <v>89</v>
      </c>
      <c r="DU303" s="64"/>
      <c r="DW303" s="64"/>
      <c r="DX303" s="64">
        <f>DH303</f>
        <v>0</v>
      </c>
      <c r="DY303" s="64">
        <f>DI303</f>
        <v>0</v>
      </c>
      <c r="DZ303" s="354"/>
      <c r="EA303" s="354"/>
      <c r="EB303" s="64">
        <v>-16250</v>
      </c>
      <c r="EC303" s="64">
        <v>-16249</v>
      </c>
      <c r="ED303" s="13"/>
      <c r="EE303" s="13"/>
      <c r="EF303" s="16">
        <f t="shared" si="302"/>
        <v>-16250</v>
      </c>
      <c r="EG303" s="16">
        <f t="shared" si="303"/>
        <v>-16249</v>
      </c>
      <c r="EH303" s="13"/>
    </row>
    <row r="304" spans="1:138" collapsed="1" x14ac:dyDescent="0.15">
      <c r="A304" s="3" t="s">
        <v>332</v>
      </c>
      <c r="C304" s="18">
        <f>SUM(C297:C303)</f>
        <v>0</v>
      </c>
      <c r="D304" s="18">
        <f t="shared" ref="D304:G304" si="323">SUM(D297:D303)</f>
        <v>-10638</v>
      </c>
      <c r="E304" s="18">
        <f t="shared" si="323"/>
        <v>0</v>
      </c>
      <c r="F304" s="17"/>
      <c r="G304" s="18">
        <f t="shared" si="323"/>
        <v>-16250</v>
      </c>
      <c r="H304" s="17"/>
      <c r="I304" s="18">
        <f t="shared" si="314"/>
        <v>-26888</v>
      </c>
      <c r="J304" s="16"/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7"/>
      <c r="S304" s="17"/>
      <c r="T304" s="18">
        <f t="shared" ref="T304:U304" si="324">SUM(T297:T303)</f>
        <v>-16250</v>
      </c>
      <c r="U304" s="18">
        <f t="shared" si="324"/>
        <v>-16249</v>
      </c>
      <c r="V304" s="17"/>
      <c r="W304" s="17"/>
      <c r="X304" s="18">
        <f>SUM(L304,N304,P304,T304)</f>
        <v>-16250</v>
      </c>
      <c r="Y304" s="18">
        <f>SUM(M304,O304,Q304,U304)</f>
        <v>-16249</v>
      </c>
      <c r="Z304" s="16"/>
      <c r="AB304" s="18">
        <v>0</v>
      </c>
      <c r="AC304" s="18">
        <v>0</v>
      </c>
      <c r="AD304" s="18">
        <v>0</v>
      </c>
      <c r="AE304" s="18">
        <v>0</v>
      </c>
      <c r="AF304" s="18">
        <v>0</v>
      </c>
      <c r="AG304" s="18">
        <v>0</v>
      </c>
      <c r="AH304" s="17"/>
      <c r="AI304" s="17"/>
      <c r="AJ304" s="18">
        <f t="shared" ref="AJ304" si="325">SUM(AJ297:AJ303)</f>
        <v>-16250</v>
      </c>
      <c r="AK304" s="18">
        <v>-16250</v>
      </c>
      <c r="AL304" s="17"/>
      <c r="AM304" s="17"/>
      <c r="AN304" s="18">
        <f t="shared" si="304"/>
        <v>-16250</v>
      </c>
      <c r="AO304" s="18">
        <f t="shared" si="305"/>
        <v>-16250</v>
      </c>
      <c r="AP304" s="16"/>
      <c r="AR304" s="18">
        <v>0</v>
      </c>
      <c r="AS304" s="18">
        <v>0</v>
      </c>
      <c r="AT304" s="18">
        <v>0</v>
      </c>
      <c r="AU304" s="18">
        <v>0</v>
      </c>
      <c r="AV304" s="18">
        <f t="shared" si="260"/>
        <v>0</v>
      </c>
      <c r="AW304" s="18">
        <f t="shared" si="261"/>
        <v>0</v>
      </c>
      <c r="AX304" s="17"/>
      <c r="AY304" s="17"/>
      <c r="AZ304" s="18">
        <f t="shared" si="262"/>
        <v>-16250</v>
      </c>
      <c r="BA304" s="18">
        <f t="shared" si="263"/>
        <v>-16250</v>
      </c>
      <c r="BB304" s="17"/>
      <c r="BC304" s="17"/>
      <c r="BD304" s="18">
        <f t="shared" si="306"/>
        <v>-16250</v>
      </c>
      <c r="BE304" s="18">
        <f t="shared" si="307"/>
        <v>-16250</v>
      </c>
      <c r="BF304" s="16"/>
      <c r="BH304" s="18">
        <v>0</v>
      </c>
      <c r="BI304" s="18">
        <v>0</v>
      </c>
      <c r="BJ304" s="18">
        <v>0</v>
      </c>
      <c r="BK304" s="18">
        <v>0</v>
      </c>
      <c r="BL304" s="18">
        <v>0</v>
      </c>
      <c r="BM304" s="18">
        <v>0</v>
      </c>
      <c r="BN304" s="17"/>
      <c r="BO304" s="17"/>
      <c r="BP304" s="18">
        <f t="shared" ref="BP304" si="326">SUM(BP297:BP303)</f>
        <v>-16250</v>
      </c>
      <c r="BQ304" s="18">
        <v>-16250</v>
      </c>
      <c r="BR304" s="17"/>
      <c r="BS304" s="17"/>
      <c r="BT304" s="18">
        <f t="shared" si="308"/>
        <v>-16250</v>
      </c>
      <c r="BU304" s="18">
        <f t="shared" si="309"/>
        <v>-16250</v>
      </c>
      <c r="BV304" s="16"/>
      <c r="BX304" s="18">
        <v>0</v>
      </c>
      <c r="BY304" s="18">
        <v>0</v>
      </c>
      <c r="BZ304" s="18">
        <v>0</v>
      </c>
      <c r="CA304" s="18">
        <v>0</v>
      </c>
      <c r="CB304" s="18">
        <f t="shared" si="269"/>
        <v>0</v>
      </c>
      <c r="CC304" s="18">
        <f t="shared" si="270"/>
        <v>0</v>
      </c>
      <c r="CD304" s="13"/>
      <c r="CE304" s="13"/>
      <c r="CF304" s="18">
        <f t="shared" ref="CF304:CG304" si="327">SUM(CF297:CF303)</f>
        <v>-16250</v>
      </c>
      <c r="CG304" s="18">
        <f t="shared" si="327"/>
        <v>-16249</v>
      </c>
      <c r="CH304" s="13"/>
      <c r="CI304" s="13"/>
      <c r="CJ304" s="18">
        <f t="shared" si="310"/>
        <v>-16250</v>
      </c>
      <c r="CK304" s="18">
        <f t="shared" si="311"/>
        <v>-16249</v>
      </c>
      <c r="CL304" s="13"/>
      <c r="CN304" s="18">
        <v>0</v>
      </c>
      <c r="CO304" s="18">
        <v>0</v>
      </c>
      <c r="CP304" s="18">
        <v>0</v>
      </c>
      <c r="CQ304" s="18">
        <v>0</v>
      </c>
      <c r="CR304" s="18">
        <f>CB304</f>
        <v>0</v>
      </c>
      <c r="CS304" s="18">
        <f>CC304</f>
        <v>0</v>
      </c>
      <c r="CT304" s="13"/>
      <c r="CU304" s="13"/>
      <c r="CV304" s="18">
        <f t="shared" ref="CV304:CW304" si="328">SUM(CV297:CV303)</f>
        <v>-16250</v>
      </c>
      <c r="CW304" s="18">
        <f t="shared" si="328"/>
        <v>-16249</v>
      </c>
      <c r="CX304" s="13"/>
      <c r="CY304" s="13"/>
      <c r="CZ304" s="18">
        <f>SUM(CN304,CP304,CR304,CV304)</f>
        <v>-16250</v>
      </c>
      <c r="DA304" s="18">
        <f>SUM(CO304,CQ304,CS304,CW304)</f>
        <v>-16249</v>
      </c>
      <c r="DB304" s="13"/>
      <c r="DD304" s="18">
        <v>0</v>
      </c>
      <c r="DE304" s="18">
        <v>0</v>
      </c>
      <c r="DF304" s="18">
        <f>$D304</f>
        <v>-10638</v>
      </c>
      <c r="DG304" s="18">
        <f>DF304</f>
        <v>-10638</v>
      </c>
      <c r="DH304" s="18">
        <f>CR304</f>
        <v>0</v>
      </c>
      <c r="DI304" s="18">
        <f>CS304</f>
        <v>0</v>
      </c>
      <c r="DJ304" s="354">
        <f>$DG304*-1</f>
        <v>10638</v>
      </c>
      <c r="DK304" s="354">
        <f>DJ304</f>
        <v>10638</v>
      </c>
      <c r="DL304" s="18">
        <f t="shared" ref="DL304:DM304" si="329">SUM(DL297:DL303)</f>
        <v>-16250</v>
      </c>
      <c r="DM304" s="18">
        <f t="shared" si="329"/>
        <v>-16249</v>
      </c>
      <c r="DN304" s="13"/>
      <c r="DO304" s="13"/>
      <c r="DP304" s="16">
        <f t="shared" si="312"/>
        <v>-16250</v>
      </c>
      <c r="DQ304" s="16">
        <f t="shared" si="313"/>
        <v>-16249</v>
      </c>
      <c r="DR304" s="13"/>
      <c r="DT304" s="18">
        <v>0</v>
      </c>
      <c r="DU304" s="18">
        <v>0</v>
      </c>
      <c r="DV304" s="18">
        <f>$D304</f>
        <v>-10638</v>
      </c>
      <c r="DW304" s="18">
        <f>DV304</f>
        <v>-10638</v>
      </c>
      <c r="DX304" s="18">
        <f>DH304</f>
        <v>0</v>
      </c>
      <c r="DY304" s="18">
        <f>DI304</f>
        <v>0</v>
      </c>
      <c r="DZ304" s="354">
        <f>$DG304*-1</f>
        <v>10638</v>
      </c>
      <c r="EA304" s="354">
        <f>DZ304</f>
        <v>10638</v>
      </c>
      <c r="EB304" s="18">
        <f t="shared" ref="EB304:EC304" si="330">SUM(EB297:EB303)</f>
        <v>-16250</v>
      </c>
      <c r="EC304" s="18">
        <f t="shared" si="330"/>
        <v>-16249</v>
      </c>
      <c r="ED304" s="13"/>
      <c r="EE304" s="13"/>
      <c r="EF304" s="16">
        <f t="shared" si="302"/>
        <v>-16250</v>
      </c>
      <c r="EG304" s="16">
        <f t="shared" si="303"/>
        <v>-16249</v>
      </c>
      <c r="EH304" s="13"/>
    </row>
    <row r="305" spans="1:138" s="31" customFormat="1" ht="14" hidden="1" customHeight="1" outlineLevel="1" x14ac:dyDescent="0.15">
      <c r="A305" s="31" t="s">
        <v>333</v>
      </c>
      <c r="B305" s="31" t="s">
        <v>154</v>
      </c>
      <c r="C305" s="32"/>
      <c r="D305" s="32"/>
      <c r="E305" s="32"/>
      <c r="F305" s="17"/>
      <c r="G305" s="32"/>
      <c r="H305" s="17"/>
      <c r="I305" s="18">
        <f t="shared" si="314"/>
        <v>0</v>
      </c>
      <c r="J305" s="16"/>
      <c r="K305" s="31" t="s">
        <v>154</v>
      </c>
      <c r="L305" s="32"/>
      <c r="M305" s="32"/>
      <c r="N305" s="32"/>
      <c r="O305" s="32"/>
      <c r="P305" s="32"/>
      <c r="Q305" s="32"/>
      <c r="R305" s="17"/>
      <c r="S305" s="17"/>
      <c r="T305" s="32"/>
      <c r="U305" s="32"/>
      <c r="V305" s="17"/>
      <c r="W305" s="17"/>
      <c r="X305" s="32"/>
      <c r="Y305" s="32"/>
      <c r="Z305" s="16"/>
      <c r="AA305" s="31" t="s">
        <v>154</v>
      </c>
      <c r="AB305" s="32"/>
      <c r="AC305" s="32"/>
      <c r="AD305" s="32"/>
      <c r="AE305" s="32"/>
      <c r="AF305" s="32"/>
      <c r="AG305" s="32"/>
      <c r="AH305" s="17"/>
      <c r="AI305" s="17"/>
      <c r="AJ305" s="32"/>
      <c r="AK305" s="32"/>
      <c r="AL305" s="17"/>
      <c r="AM305" s="17"/>
      <c r="AN305" s="18">
        <f t="shared" si="304"/>
        <v>0</v>
      </c>
      <c r="AO305" s="18">
        <f t="shared" si="305"/>
        <v>0</v>
      </c>
      <c r="AP305" s="16"/>
      <c r="AS305" s="32">
        <f t="shared" si="264"/>
        <v>0</v>
      </c>
      <c r="AT305" s="32">
        <f t="shared" si="259"/>
        <v>0</v>
      </c>
      <c r="AU305" s="32">
        <f t="shared" si="265"/>
        <v>0</v>
      </c>
      <c r="AV305" s="32">
        <f t="shared" si="260"/>
        <v>0</v>
      </c>
      <c r="AW305" s="32">
        <f t="shared" si="261"/>
        <v>0</v>
      </c>
      <c r="AX305" s="17"/>
      <c r="AY305" s="17"/>
      <c r="AZ305" s="32">
        <f t="shared" si="262"/>
        <v>0</v>
      </c>
      <c r="BA305" s="32">
        <f t="shared" si="263"/>
        <v>0</v>
      </c>
      <c r="BB305" s="17"/>
      <c r="BC305" s="17"/>
      <c r="BD305" s="18">
        <f t="shared" si="306"/>
        <v>0</v>
      </c>
      <c r="BE305" s="18">
        <f t="shared" si="307"/>
        <v>0</v>
      </c>
      <c r="BF305" s="16"/>
      <c r="BG305" s="31" t="s">
        <v>154</v>
      </c>
      <c r="BH305" s="32"/>
      <c r="BI305" s="32"/>
      <c r="BJ305" s="32"/>
      <c r="BK305" s="32"/>
      <c r="BL305" s="32"/>
      <c r="BM305" s="32"/>
      <c r="BN305" s="17"/>
      <c r="BO305" s="17"/>
      <c r="BP305" s="32"/>
      <c r="BQ305" s="32"/>
      <c r="BR305" s="17"/>
      <c r="BS305" s="17"/>
      <c r="BT305" s="18">
        <f t="shared" si="308"/>
        <v>0</v>
      </c>
      <c r="BU305" s="18">
        <f t="shared" si="309"/>
        <v>0</v>
      </c>
      <c r="BV305" s="16"/>
      <c r="BW305" s="31" t="s">
        <v>154</v>
      </c>
      <c r="BY305" s="32"/>
      <c r="CA305" s="32"/>
      <c r="CB305" s="32">
        <f t="shared" si="269"/>
        <v>0</v>
      </c>
      <c r="CC305" s="32">
        <f t="shared" si="270"/>
        <v>0</v>
      </c>
      <c r="CD305" s="13"/>
      <c r="CE305" s="13"/>
      <c r="CH305" s="13"/>
      <c r="CI305" s="13"/>
      <c r="CJ305" s="18">
        <f t="shared" si="310"/>
        <v>0</v>
      </c>
      <c r="CK305" s="18">
        <f t="shared" si="311"/>
        <v>0</v>
      </c>
      <c r="CL305" s="13"/>
      <c r="CM305" s="31" t="s">
        <v>154</v>
      </c>
      <c r="CO305" s="32"/>
      <c r="CQ305" s="32"/>
      <c r="CR305" s="32">
        <f>CB305</f>
        <v>0</v>
      </c>
      <c r="CS305" s="32">
        <f>CC305</f>
        <v>0</v>
      </c>
      <c r="CT305" s="13"/>
      <c r="CU305" s="13"/>
      <c r="CX305" s="13"/>
      <c r="CY305" s="13"/>
      <c r="DB305" s="13"/>
      <c r="DC305" s="31" t="s">
        <v>154</v>
      </c>
      <c r="DE305" s="32"/>
      <c r="DG305" s="32"/>
      <c r="DH305" s="32">
        <f>CR305</f>
        <v>0</v>
      </c>
      <c r="DI305" s="32">
        <f>CS305</f>
        <v>0</v>
      </c>
      <c r="DJ305" s="354"/>
      <c r="DK305" s="354"/>
      <c r="DN305" s="13"/>
      <c r="DO305" s="13"/>
      <c r="DP305" s="16">
        <f t="shared" si="312"/>
        <v>0</v>
      </c>
      <c r="DQ305" s="16">
        <f t="shared" si="313"/>
        <v>0</v>
      </c>
      <c r="DR305" s="13"/>
      <c r="DS305" s="31" t="s">
        <v>154</v>
      </c>
      <c r="DU305" s="32"/>
      <c r="DW305" s="32"/>
      <c r="DX305" s="32">
        <f>DH305</f>
        <v>0</v>
      </c>
      <c r="DY305" s="32">
        <f>DI305</f>
        <v>0</v>
      </c>
      <c r="DZ305" s="354"/>
      <c r="EA305" s="354"/>
      <c r="ED305" s="13"/>
      <c r="EE305" s="13"/>
      <c r="EF305" s="16">
        <f t="shared" si="302"/>
        <v>0</v>
      </c>
      <c r="EG305" s="16">
        <f t="shared" si="303"/>
        <v>0</v>
      </c>
      <c r="EH305" s="13"/>
    </row>
    <row r="306" spans="1:138" s="31" customFormat="1" ht="14" hidden="1" customHeight="1" outlineLevel="1" x14ac:dyDescent="0.15">
      <c r="B306" s="31" t="s">
        <v>263</v>
      </c>
      <c r="C306" s="32"/>
      <c r="D306" s="32"/>
      <c r="E306" s="32"/>
      <c r="F306" s="17"/>
      <c r="G306" s="32"/>
      <c r="H306" s="17"/>
      <c r="I306" s="18">
        <f t="shared" si="314"/>
        <v>0</v>
      </c>
      <c r="J306" s="16"/>
      <c r="K306" s="31" t="s">
        <v>263</v>
      </c>
      <c r="L306" s="32"/>
      <c r="M306" s="32"/>
      <c r="N306" s="32"/>
      <c r="O306" s="32"/>
      <c r="P306" s="32"/>
      <c r="Q306" s="32"/>
      <c r="R306" s="17"/>
      <c r="S306" s="17"/>
      <c r="T306" s="32"/>
      <c r="U306" s="32"/>
      <c r="V306" s="17"/>
      <c r="W306" s="17"/>
      <c r="X306" s="32"/>
      <c r="Y306" s="32"/>
      <c r="Z306" s="16"/>
      <c r="AA306" s="31" t="s">
        <v>263</v>
      </c>
      <c r="AB306" s="32"/>
      <c r="AC306" s="32"/>
      <c r="AD306" s="32"/>
      <c r="AE306" s="32"/>
      <c r="AF306" s="32"/>
      <c r="AG306" s="32"/>
      <c r="AH306" s="17"/>
      <c r="AI306" s="17"/>
      <c r="AJ306" s="32"/>
      <c r="AK306" s="32"/>
      <c r="AL306" s="17"/>
      <c r="AM306" s="17"/>
      <c r="AN306" s="18">
        <f t="shared" si="304"/>
        <v>0</v>
      </c>
      <c r="AO306" s="18">
        <f t="shared" si="305"/>
        <v>0</v>
      </c>
      <c r="AP306" s="16"/>
      <c r="AS306" s="32">
        <f t="shared" si="264"/>
        <v>0</v>
      </c>
      <c r="AT306" s="32">
        <f t="shared" si="259"/>
        <v>0</v>
      </c>
      <c r="AU306" s="32">
        <f t="shared" si="265"/>
        <v>0</v>
      </c>
      <c r="AV306" s="32">
        <f t="shared" si="260"/>
        <v>0</v>
      </c>
      <c r="AW306" s="32">
        <f t="shared" si="261"/>
        <v>0</v>
      </c>
      <c r="AX306" s="17"/>
      <c r="AY306" s="17"/>
      <c r="AZ306" s="32">
        <f t="shared" si="262"/>
        <v>0</v>
      </c>
      <c r="BA306" s="32">
        <f t="shared" si="263"/>
        <v>0</v>
      </c>
      <c r="BB306" s="17"/>
      <c r="BC306" s="17"/>
      <c r="BD306" s="18">
        <f t="shared" si="306"/>
        <v>0</v>
      </c>
      <c r="BE306" s="18">
        <f t="shared" si="307"/>
        <v>0</v>
      </c>
      <c r="BF306" s="16"/>
      <c r="BG306" s="31" t="s">
        <v>263</v>
      </c>
      <c r="BH306" s="32"/>
      <c r="BI306" s="32"/>
      <c r="BJ306" s="32"/>
      <c r="BK306" s="32"/>
      <c r="BL306" s="32"/>
      <c r="BM306" s="32"/>
      <c r="BN306" s="17"/>
      <c r="BO306" s="17"/>
      <c r="BP306" s="32"/>
      <c r="BQ306" s="32"/>
      <c r="BR306" s="17"/>
      <c r="BS306" s="17"/>
      <c r="BT306" s="18">
        <f t="shared" si="308"/>
        <v>0</v>
      </c>
      <c r="BU306" s="18">
        <f t="shared" si="309"/>
        <v>0</v>
      </c>
      <c r="BV306" s="16"/>
      <c r="BW306" s="31" t="s">
        <v>263</v>
      </c>
      <c r="BY306" s="32"/>
      <c r="CA306" s="32"/>
      <c r="CB306" s="32">
        <f t="shared" si="269"/>
        <v>0</v>
      </c>
      <c r="CC306" s="32">
        <f t="shared" si="270"/>
        <v>0</v>
      </c>
      <c r="CD306" s="13"/>
      <c r="CE306" s="13"/>
      <c r="CH306" s="13"/>
      <c r="CI306" s="13"/>
      <c r="CJ306" s="18">
        <f t="shared" si="310"/>
        <v>0</v>
      </c>
      <c r="CK306" s="18">
        <f t="shared" si="311"/>
        <v>0</v>
      </c>
      <c r="CL306" s="13"/>
      <c r="CM306" s="31" t="s">
        <v>263</v>
      </c>
      <c r="CO306" s="32"/>
      <c r="CQ306" s="32"/>
      <c r="CR306" s="32">
        <f>CB306</f>
        <v>0</v>
      </c>
      <c r="CS306" s="32">
        <f>CC306</f>
        <v>0</v>
      </c>
      <c r="CT306" s="13"/>
      <c r="CU306" s="13"/>
      <c r="CX306" s="13"/>
      <c r="CY306" s="13"/>
      <c r="DB306" s="13"/>
      <c r="DC306" s="31" t="s">
        <v>263</v>
      </c>
      <c r="DE306" s="32"/>
      <c r="DG306" s="32"/>
      <c r="DH306" s="32">
        <f>CR306</f>
        <v>0</v>
      </c>
      <c r="DI306" s="32">
        <f>CS306</f>
        <v>0</v>
      </c>
      <c r="DJ306" s="354"/>
      <c r="DK306" s="354"/>
      <c r="DN306" s="13"/>
      <c r="DO306" s="13"/>
      <c r="DP306" s="16">
        <f t="shared" si="312"/>
        <v>0</v>
      </c>
      <c r="DQ306" s="16">
        <f t="shared" si="313"/>
        <v>0</v>
      </c>
      <c r="DR306" s="13"/>
      <c r="DS306" s="31" t="s">
        <v>263</v>
      </c>
      <c r="DU306" s="32"/>
      <c r="DW306" s="32"/>
      <c r="DX306" s="32">
        <f>DH306</f>
        <v>0</v>
      </c>
      <c r="DY306" s="32">
        <f>DI306</f>
        <v>0</v>
      </c>
      <c r="DZ306" s="354"/>
      <c r="EA306" s="354"/>
      <c r="ED306" s="13"/>
      <c r="EE306" s="13"/>
      <c r="EF306" s="16">
        <f t="shared" si="302"/>
        <v>0</v>
      </c>
      <c r="EG306" s="16">
        <f t="shared" si="303"/>
        <v>0</v>
      </c>
      <c r="EH306" s="13"/>
    </row>
    <row r="307" spans="1:138" s="31" customFormat="1" ht="14" hidden="1" customHeight="1" outlineLevel="1" x14ac:dyDescent="0.15">
      <c r="B307" s="31" t="s">
        <v>3</v>
      </c>
      <c r="C307" s="32"/>
      <c r="D307" s="32"/>
      <c r="E307" s="32"/>
      <c r="F307" s="17"/>
      <c r="G307" s="32"/>
      <c r="H307" s="17"/>
      <c r="I307" s="18">
        <f t="shared" si="314"/>
        <v>0</v>
      </c>
      <c r="J307" s="16"/>
      <c r="K307" s="31" t="s">
        <v>3</v>
      </c>
      <c r="L307" s="32"/>
      <c r="M307" s="32"/>
      <c r="N307" s="32"/>
      <c r="O307" s="32"/>
      <c r="P307" s="32"/>
      <c r="Q307" s="32"/>
      <c r="R307" s="17"/>
      <c r="S307" s="17"/>
      <c r="T307" s="32"/>
      <c r="U307" s="32"/>
      <c r="V307" s="17"/>
      <c r="W307" s="17"/>
      <c r="X307" s="32"/>
      <c r="Y307" s="32"/>
      <c r="Z307" s="16"/>
      <c r="AA307" s="31" t="s">
        <v>3</v>
      </c>
      <c r="AB307" s="32"/>
      <c r="AC307" s="32"/>
      <c r="AD307" s="32"/>
      <c r="AE307" s="32"/>
      <c r="AF307" s="32"/>
      <c r="AG307" s="32"/>
      <c r="AH307" s="17"/>
      <c r="AI307" s="17"/>
      <c r="AJ307" s="32"/>
      <c r="AK307" s="32"/>
      <c r="AL307" s="17"/>
      <c r="AM307" s="17"/>
      <c r="AN307" s="18">
        <f t="shared" si="304"/>
        <v>0</v>
      </c>
      <c r="AO307" s="18">
        <f t="shared" si="305"/>
        <v>0</v>
      </c>
      <c r="AP307" s="16"/>
      <c r="AS307" s="32">
        <f t="shared" si="264"/>
        <v>0</v>
      </c>
      <c r="AT307" s="32">
        <f t="shared" si="259"/>
        <v>0</v>
      </c>
      <c r="AU307" s="32">
        <f t="shared" si="265"/>
        <v>0</v>
      </c>
      <c r="AV307" s="32">
        <f t="shared" si="260"/>
        <v>0</v>
      </c>
      <c r="AW307" s="32">
        <f t="shared" si="261"/>
        <v>0</v>
      </c>
      <c r="AX307" s="17"/>
      <c r="AY307" s="17"/>
      <c r="AZ307" s="32">
        <f t="shared" si="262"/>
        <v>0</v>
      </c>
      <c r="BA307" s="32">
        <f t="shared" si="263"/>
        <v>0</v>
      </c>
      <c r="BB307" s="17"/>
      <c r="BC307" s="17"/>
      <c r="BD307" s="18">
        <f t="shared" si="306"/>
        <v>0</v>
      </c>
      <c r="BE307" s="18">
        <f t="shared" si="307"/>
        <v>0</v>
      </c>
      <c r="BF307" s="16"/>
      <c r="BG307" s="31" t="s">
        <v>3</v>
      </c>
      <c r="BH307" s="32"/>
      <c r="BI307" s="32"/>
      <c r="BJ307" s="32"/>
      <c r="BK307" s="32"/>
      <c r="BL307" s="32"/>
      <c r="BM307" s="32"/>
      <c r="BN307" s="17"/>
      <c r="BO307" s="17"/>
      <c r="BP307" s="32"/>
      <c r="BQ307" s="32"/>
      <c r="BR307" s="17"/>
      <c r="BS307" s="17"/>
      <c r="BT307" s="18">
        <f t="shared" si="308"/>
        <v>0</v>
      </c>
      <c r="BU307" s="18">
        <f t="shared" si="309"/>
        <v>0</v>
      </c>
      <c r="BV307" s="16"/>
      <c r="BW307" s="31" t="s">
        <v>3</v>
      </c>
      <c r="BY307" s="32"/>
      <c r="CA307" s="32"/>
      <c r="CB307" s="32">
        <f t="shared" si="269"/>
        <v>0</v>
      </c>
      <c r="CC307" s="32">
        <f t="shared" si="270"/>
        <v>0</v>
      </c>
      <c r="CD307" s="13"/>
      <c r="CE307" s="13"/>
      <c r="CH307" s="13"/>
      <c r="CI307" s="13"/>
      <c r="CJ307" s="18">
        <f t="shared" si="310"/>
        <v>0</v>
      </c>
      <c r="CK307" s="18">
        <f t="shared" si="311"/>
        <v>0</v>
      </c>
      <c r="CL307" s="13"/>
      <c r="CM307" s="31" t="s">
        <v>3</v>
      </c>
      <c r="CO307" s="32"/>
      <c r="CQ307" s="32"/>
      <c r="CR307" s="32">
        <f>CB307</f>
        <v>0</v>
      </c>
      <c r="CS307" s="32">
        <f>CC307</f>
        <v>0</v>
      </c>
      <c r="CT307" s="13"/>
      <c r="CU307" s="13"/>
      <c r="CX307" s="13"/>
      <c r="CY307" s="13"/>
      <c r="DB307" s="13"/>
      <c r="DC307" s="31" t="s">
        <v>3</v>
      </c>
      <c r="DE307" s="32"/>
      <c r="DG307" s="32"/>
      <c r="DH307" s="32">
        <f>CR307</f>
        <v>0</v>
      </c>
      <c r="DI307" s="32">
        <f>CS307</f>
        <v>0</v>
      </c>
      <c r="DJ307" s="354"/>
      <c r="DK307" s="354"/>
      <c r="DN307" s="13"/>
      <c r="DO307" s="13"/>
      <c r="DP307" s="16">
        <f t="shared" si="312"/>
        <v>0</v>
      </c>
      <c r="DQ307" s="16">
        <f t="shared" si="313"/>
        <v>0</v>
      </c>
      <c r="DR307" s="13"/>
      <c r="DS307" s="31" t="s">
        <v>3</v>
      </c>
      <c r="DU307" s="32"/>
      <c r="DW307" s="32"/>
      <c r="DX307" s="32">
        <f>DH307</f>
        <v>0</v>
      </c>
      <c r="DY307" s="32">
        <f>DI307</f>
        <v>0</v>
      </c>
      <c r="DZ307" s="354"/>
      <c r="EA307" s="354"/>
      <c r="ED307" s="13"/>
      <c r="EE307" s="13"/>
      <c r="EF307" s="16">
        <f t="shared" si="302"/>
        <v>0</v>
      </c>
      <c r="EG307" s="16">
        <f t="shared" si="303"/>
        <v>0</v>
      </c>
      <c r="EH307" s="13"/>
    </row>
    <row r="308" spans="1:138" s="31" customFormat="1" ht="14" hidden="1" customHeight="1" outlineLevel="1" x14ac:dyDescent="0.15">
      <c r="B308" s="31" t="s">
        <v>57</v>
      </c>
      <c r="C308" s="32"/>
      <c r="D308" s="32">
        <v>-9422</v>
      </c>
      <c r="E308" s="32"/>
      <c r="F308" s="17"/>
      <c r="G308" s="32"/>
      <c r="H308" s="17"/>
      <c r="I308" s="18">
        <f t="shared" si="314"/>
        <v>-9422</v>
      </c>
      <c r="J308" s="16"/>
      <c r="K308" s="31" t="s">
        <v>57</v>
      </c>
      <c r="L308" s="32"/>
      <c r="M308" s="32"/>
      <c r="N308" s="32">
        <v>-9422</v>
      </c>
      <c r="O308" s="32"/>
      <c r="P308" s="32"/>
      <c r="Q308" s="32"/>
      <c r="R308" s="17"/>
      <c r="S308" s="17"/>
      <c r="T308" s="32"/>
      <c r="U308" s="32"/>
      <c r="V308" s="17"/>
      <c r="W308" s="17"/>
      <c r="X308" s="32"/>
      <c r="Y308" s="32"/>
      <c r="Z308" s="16"/>
      <c r="AA308" s="31" t="s">
        <v>57</v>
      </c>
      <c r="AB308" s="32"/>
      <c r="AC308" s="32"/>
      <c r="AD308" s="32">
        <v>-9422</v>
      </c>
      <c r="AE308" s="32"/>
      <c r="AF308" s="32"/>
      <c r="AG308" s="32"/>
      <c r="AH308" s="17"/>
      <c r="AI308" s="17"/>
      <c r="AJ308" s="32"/>
      <c r="AK308" s="32"/>
      <c r="AL308" s="17"/>
      <c r="AM308" s="17"/>
      <c r="AN308" s="18">
        <f t="shared" si="304"/>
        <v>-9422</v>
      </c>
      <c r="AO308" s="18">
        <f t="shared" si="305"/>
        <v>0</v>
      </c>
      <c r="AP308" s="16"/>
      <c r="AS308" s="32">
        <f t="shared" si="264"/>
        <v>0</v>
      </c>
      <c r="AT308" s="32">
        <v>-9422</v>
      </c>
      <c r="AU308" s="32">
        <f t="shared" si="265"/>
        <v>0</v>
      </c>
      <c r="AV308" s="32">
        <f t="shared" si="260"/>
        <v>0</v>
      </c>
      <c r="AW308" s="32">
        <f t="shared" si="261"/>
        <v>0</v>
      </c>
      <c r="AX308" s="17"/>
      <c r="AY308" s="17"/>
      <c r="AZ308" s="32">
        <f t="shared" si="262"/>
        <v>0</v>
      </c>
      <c r="BA308" s="32">
        <f t="shared" si="263"/>
        <v>0</v>
      </c>
      <c r="BB308" s="17"/>
      <c r="BC308" s="17"/>
      <c r="BD308" s="18">
        <f t="shared" si="306"/>
        <v>-9422</v>
      </c>
      <c r="BE308" s="18">
        <f t="shared" si="307"/>
        <v>0</v>
      </c>
      <c r="BF308" s="16"/>
      <c r="BG308" s="31" t="s">
        <v>57</v>
      </c>
      <c r="BH308" s="32"/>
      <c r="BI308" s="32"/>
      <c r="BJ308" s="32">
        <v>-9422</v>
      </c>
      <c r="BK308" s="32"/>
      <c r="BL308" s="32"/>
      <c r="BM308" s="32"/>
      <c r="BN308" s="17"/>
      <c r="BO308" s="17"/>
      <c r="BP308" s="32"/>
      <c r="BQ308" s="32"/>
      <c r="BR308" s="17"/>
      <c r="BS308" s="17"/>
      <c r="BT308" s="18">
        <f t="shared" si="308"/>
        <v>-9422</v>
      </c>
      <c r="BU308" s="18">
        <f t="shared" si="309"/>
        <v>0</v>
      </c>
      <c r="BV308" s="16"/>
      <c r="BW308" s="31" t="s">
        <v>57</v>
      </c>
      <c r="BY308" s="32"/>
      <c r="BZ308" s="32">
        <v>-9422</v>
      </c>
      <c r="CA308" s="32"/>
      <c r="CB308" s="32">
        <f t="shared" si="269"/>
        <v>0</v>
      </c>
      <c r="CC308" s="32">
        <f t="shared" si="270"/>
        <v>0</v>
      </c>
      <c r="CD308" s="13"/>
      <c r="CE308" s="13"/>
      <c r="CH308" s="13"/>
      <c r="CI308" s="13"/>
      <c r="CJ308" s="18">
        <f t="shared" si="310"/>
        <v>-9422</v>
      </c>
      <c r="CK308" s="18">
        <f t="shared" si="311"/>
        <v>0</v>
      </c>
      <c r="CL308" s="13"/>
      <c r="CM308" s="31" t="s">
        <v>57</v>
      </c>
      <c r="CO308" s="32"/>
      <c r="CP308" s="32">
        <v>-9422</v>
      </c>
      <c r="CQ308" s="32"/>
      <c r="CR308" s="32">
        <f>CB308</f>
        <v>0</v>
      </c>
      <c r="CS308" s="32">
        <f>CC308</f>
        <v>0</v>
      </c>
      <c r="CT308" s="13"/>
      <c r="CU308" s="13"/>
      <c r="CX308" s="13"/>
      <c r="CY308" s="13"/>
      <c r="DB308" s="13"/>
      <c r="DC308" s="31" t="s">
        <v>57</v>
      </c>
      <c r="DE308" s="32"/>
      <c r="DF308" s="32">
        <v>-9422</v>
      </c>
      <c r="DG308" s="32"/>
      <c r="DH308" s="32">
        <f>CR308</f>
        <v>0</v>
      </c>
      <c r="DI308" s="32">
        <f>CS308</f>
        <v>0</v>
      </c>
      <c r="DJ308" s="354"/>
      <c r="DK308" s="354"/>
      <c r="DN308" s="13"/>
      <c r="DO308" s="13"/>
      <c r="DP308" s="16">
        <f t="shared" si="312"/>
        <v>-9422</v>
      </c>
      <c r="DQ308" s="16">
        <f t="shared" si="313"/>
        <v>0</v>
      </c>
      <c r="DR308" s="13"/>
      <c r="DS308" s="31" t="s">
        <v>57</v>
      </c>
      <c r="DU308" s="32"/>
      <c r="DV308" s="32">
        <v>-9422</v>
      </c>
      <c r="DW308" s="32"/>
      <c r="DX308" s="32">
        <f>DH308</f>
        <v>0</v>
      </c>
      <c r="DY308" s="32">
        <f>DI308</f>
        <v>0</v>
      </c>
      <c r="DZ308" s="354"/>
      <c r="EA308" s="354"/>
      <c r="ED308" s="13"/>
      <c r="EE308" s="13"/>
      <c r="EF308" s="16">
        <f t="shared" si="302"/>
        <v>-9422</v>
      </c>
      <c r="EG308" s="16">
        <f t="shared" si="303"/>
        <v>0</v>
      </c>
      <c r="EH308" s="13"/>
    </row>
    <row r="309" spans="1:138" collapsed="1" x14ac:dyDescent="0.15">
      <c r="A309" s="3" t="s">
        <v>333</v>
      </c>
      <c r="C309" s="18">
        <f>SUM(C305:C308)</f>
        <v>0</v>
      </c>
      <c r="D309" s="18">
        <f t="shared" ref="D309:G309" si="331">SUM(D305:D308)</f>
        <v>-9422</v>
      </c>
      <c r="E309" s="18">
        <f t="shared" si="331"/>
        <v>0</v>
      </c>
      <c r="F309" s="17"/>
      <c r="G309" s="18">
        <f t="shared" si="331"/>
        <v>0</v>
      </c>
      <c r="H309" s="17"/>
      <c r="I309" s="18">
        <f t="shared" si="314"/>
        <v>-9422</v>
      </c>
      <c r="J309" s="16"/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7"/>
      <c r="S309" s="17"/>
      <c r="T309" s="18">
        <f t="shared" ref="T309:U309" si="332">SUM(T305:T308)</f>
        <v>0</v>
      </c>
      <c r="U309" s="18">
        <f t="shared" si="332"/>
        <v>0</v>
      </c>
      <c r="V309" s="17"/>
      <c r="W309" s="17"/>
      <c r="X309" s="18">
        <f>SUM(L309,N309,P309,T309)</f>
        <v>0</v>
      </c>
      <c r="Y309" s="18">
        <f>SUM(M309,O309,Q309,U309)</f>
        <v>0</v>
      </c>
      <c r="Z309" s="16"/>
      <c r="AB309" s="18">
        <v>0</v>
      </c>
      <c r="AC309" s="18">
        <v>0</v>
      </c>
      <c r="AD309" s="18">
        <v>0</v>
      </c>
      <c r="AE309" s="18">
        <v>0</v>
      </c>
      <c r="AF309" s="18">
        <v>0</v>
      </c>
      <c r="AG309" s="18">
        <v>0</v>
      </c>
      <c r="AH309" s="17"/>
      <c r="AI309" s="17"/>
      <c r="AJ309" s="18">
        <f t="shared" ref="AJ309" si="333">SUM(AJ305:AJ308)</f>
        <v>0</v>
      </c>
      <c r="AK309" s="18">
        <v>0</v>
      </c>
      <c r="AL309" s="17"/>
      <c r="AM309" s="17"/>
      <c r="AN309" s="18">
        <f t="shared" si="304"/>
        <v>0</v>
      </c>
      <c r="AO309" s="18">
        <f t="shared" si="305"/>
        <v>0</v>
      </c>
      <c r="AP309" s="16"/>
      <c r="AR309" s="18">
        <v>0</v>
      </c>
      <c r="AS309" s="18">
        <v>0</v>
      </c>
      <c r="AT309" s="18">
        <v>0</v>
      </c>
      <c r="AU309" s="18">
        <v>0</v>
      </c>
      <c r="AV309" s="18">
        <f t="shared" si="260"/>
        <v>0</v>
      </c>
      <c r="AW309" s="18">
        <f t="shared" si="261"/>
        <v>0</v>
      </c>
      <c r="AX309" s="17"/>
      <c r="AY309" s="17"/>
      <c r="AZ309" s="18">
        <f t="shared" si="262"/>
        <v>0</v>
      </c>
      <c r="BA309" s="18">
        <f t="shared" si="263"/>
        <v>0</v>
      </c>
      <c r="BB309" s="17"/>
      <c r="BC309" s="17"/>
      <c r="BD309" s="18">
        <f t="shared" si="306"/>
        <v>0</v>
      </c>
      <c r="BE309" s="18">
        <f t="shared" si="307"/>
        <v>0</v>
      </c>
      <c r="BF309" s="16"/>
      <c r="BH309" s="18">
        <v>0</v>
      </c>
      <c r="BI309" s="18">
        <v>0</v>
      </c>
      <c r="BJ309" s="18">
        <v>0</v>
      </c>
      <c r="BK309" s="18">
        <v>0</v>
      </c>
      <c r="BL309" s="18">
        <v>0</v>
      </c>
      <c r="BM309" s="18">
        <v>0</v>
      </c>
      <c r="BN309" s="17"/>
      <c r="BO309" s="17"/>
      <c r="BP309" s="18">
        <f t="shared" ref="BP309" si="334">SUM(BP305:BP308)</f>
        <v>0</v>
      </c>
      <c r="BQ309" s="18">
        <v>0</v>
      </c>
      <c r="BR309" s="17"/>
      <c r="BS309" s="17"/>
      <c r="BT309" s="18">
        <f t="shared" si="308"/>
        <v>0</v>
      </c>
      <c r="BU309" s="18">
        <f t="shared" si="309"/>
        <v>0</v>
      </c>
      <c r="BV309" s="16"/>
      <c r="BX309" s="18">
        <v>0</v>
      </c>
      <c r="BY309" s="18">
        <v>0</v>
      </c>
      <c r="BZ309" s="18">
        <v>0</v>
      </c>
      <c r="CA309" s="18">
        <v>0</v>
      </c>
      <c r="CB309" s="18">
        <f t="shared" si="269"/>
        <v>0</v>
      </c>
      <c r="CC309" s="18">
        <f t="shared" si="270"/>
        <v>0</v>
      </c>
      <c r="CD309" s="13"/>
      <c r="CE309" s="13"/>
      <c r="CF309" s="18">
        <f t="shared" ref="CF309:CG309" si="335">SUM(CF305:CF308)</f>
        <v>0</v>
      </c>
      <c r="CG309" s="18">
        <f t="shared" si="335"/>
        <v>0</v>
      </c>
      <c r="CH309" s="13"/>
      <c r="CI309" s="13"/>
      <c r="CJ309" s="18">
        <f t="shared" si="310"/>
        <v>0</v>
      </c>
      <c r="CK309" s="18">
        <f t="shared" si="311"/>
        <v>0</v>
      </c>
      <c r="CL309" s="13"/>
      <c r="CN309" s="18">
        <v>0</v>
      </c>
      <c r="CO309" s="18">
        <v>0</v>
      </c>
      <c r="CP309" s="18">
        <v>0</v>
      </c>
      <c r="CQ309" s="18">
        <v>0</v>
      </c>
      <c r="CR309" s="18">
        <f>CB309</f>
        <v>0</v>
      </c>
      <c r="CS309" s="18">
        <f>CC309</f>
        <v>0</v>
      </c>
      <c r="CT309" s="13"/>
      <c r="CU309" s="13"/>
      <c r="CV309" s="18">
        <f t="shared" ref="CV309:CW309" si="336">SUM(CV305:CV308)</f>
        <v>0</v>
      </c>
      <c r="CW309" s="18">
        <f t="shared" si="336"/>
        <v>0</v>
      </c>
      <c r="CX309" s="13"/>
      <c r="CY309" s="13"/>
      <c r="CZ309" s="18">
        <f>SUM(CN309,CP309,CR309,CV309)</f>
        <v>0</v>
      </c>
      <c r="DA309" s="18">
        <f>SUM(CO309,CQ309,CS309,CW309)</f>
        <v>0</v>
      </c>
      <c r="DB309" s="13"/>
      <c r="DD309" s="18">
        <v>0</v>
      </c>
      <c r="DE309" s="18">
        <v>0</v>
      </c>
      <c r="DF309" s="18">
        <f>$D309</f>
        <v>-9422</v>
      </c>
      <c r="DG309" s="18">
        <f>DF309</f>
        <v>-9422</v>
      </c>
      <c r="DH309" s="18">
        <f>CR309</f>
        <v>0</v>
      </c>
      <c r="DI309" s="18">
        <f>CS309</f>
        <v>0</v>
      </c>
      <c r="DJ309" s="354">
        <f>$DF309*-1</f>
        <v>9422</v>
      </c>
      <c r="DK309" s="354">
        <f>DG309*-1</f>
        <v>9422</v>
      </c>
      <c r="DL309" s="18">
        <f t="shared" ref="DL309:DM309" si="337">SUM(DL305:DL308)</f>
        <v>0</v>
      </c>
      <c r="DM309" s="18">
        <f t="shared" si="337"/>
        <v>0</v>
      </c>
      <c r="DN309" s="13"/>
      <c r="DO309" s="13"/>
      <c r="DP309" s="16">
        <f t="shared" si="312"/>
        <v>0</v>
      </c>
      <c r="DQ309" s="16">
        <f t="shared" si="313"/>
        <v>0</v>
      </c>
      <c r="DR309" s="13"/>
      <c r="DT309" s="18">
        <v>0</v>
      </c>
      <c r="DU309" s="18">
        <v>0</v>
      </c>
      <c r="DV309" s="18">
        <f>$D309</f>
        <v>-9422</v>
      </c>
      <c r="DW309" s="18">
        <f>DV309</f>
        <v>-9422</v>
      </c>
      <c r="DX309" s="18">
        <f>DH309</f>
        <v>0</v>
      </c>
      <c r="DY309" s="18">
        <f>DI309</f>
        <v>0</v>
      </c>
      <c r="DZ309" s="354">
        <f>$DF309*-1</f>
        <v>9422</v>
      </c>
      <c r="EA309" s="354">
        <f>DW309*-1</f>
        <v>9422</v>
      </c>
      <c r="EB309" s="18">
        <f t="shared" ref="EB309:EC309" si="338">SUM(EB305:EB308)</f>
        <v>0</v>
      </c>
      <c r="EC309" s="18">
        <f t="shared" si="338"/>
        <v>0</v>
      </c>
      <c r="ED309" s="13"/>
      <c r="EE309" s="13"/>
      <c r="EF309" s="16">
        <f t="shared" si="302"/>
        <v>0</v>
      </c>
      <c r="EG309" s="16">
        <f t="shared" si="303"/>
        <v>0</v>
      </c>
      <c r="EH309" s="13"/>
    </row>
    <row r="310" spans="1:138" s="12" customFormat="1" ht="14" hidden="1" customHeight="1" outlineLevel="1" x14ac:dyDescent="0.15">
      <c r="A310" s="12" t="s">
        <v>334</v>
      </c>
      <c r="B310" s="12" t="s">
        <v>143</v>
      </c>
      <c r="C310" s="16"/>
      <c r="D310" s="16"/>
      <c r="E310" s="16"/>
      <c r="F310" s="17"/>
      <c r="G310" s="16"/>
      <c r="H310" s="17"/>
      <c r="I310" s="18">
        <f t="shared" si="314"/>
        <v>0</v>
      </c>
      <c r="J310" s="16"/>
      <c r="K310" s="12" t="s">
        <v>143</v>
      </c>
      <c r="L310" s="16"/>
      <c r="M310" s="16"/>
      <c r="N310" s="16"/>
      <c r="O310" s="16"/>
      <c r="P310" s="16"/>
      <c r="Q310" s="16"/>
      <c r="R310" s="17"/>
      <c r="S310" s="17"/>
      <c r="T310" s="16"/>
      <c r="U310" s="16"/>
      <c r="V310" s="17"/>
      <c r="W310" s="17"/>
      <c r="X310" s="16"/>
      <c r="Y310" s="16"/>
      <c r="Z310" s="16"/>
      <c r="AA310" s="12" t="s">
        <v>143</v>
      </c>
      <c r="AB310" s="16"/>
      <c r="AC310" s="16"/>
      <c r="AD310" s="16"/>
      <c r="AE310" s="16"/>
      <c r="AF310" s="16"/>
      <c r="AG310" s="16"/>
      <c r="AH310" s="17"/>
      <c r="AI310" s="17"/>
      <c r="AJ310" s="16"/>
      <c r="AK310" s="16"/>
      <c r="AL310" s="17"/>
      <c r="AM310" s="17"/>
      <c r="AN310" s="18">
        <f t="shared" si="304"/>
        <v>0</v>
      </c>
      <c r="AO310" s="18">
        <f t="shared" si="305"/>
        <v>0</v>
      </c>
      <c r="AP310" s="16"/>
      <c r="AS310" s="16">
        <f t="shared" si="264"/>
        <v>0</v>
      </c>
      <c r="AT310" s="16">
        <f t="shared" si="259"/>
        <v>0</v>
      </c>
      <c r="AU310" s="16">
        <f t="shared" si="265"/>
        <v>0</v>
      </c>
      <c r="AV310" s="16">
        <f t="shared" si="260"/>
        <v>0</v>
      </c>
      <c r="AW310" s="16">
        <f t="shared" si="261"/>
        <v>0</v>
      </c>
      <c r="AX310" s="17"/>
      <c r="AY310" s="17"/>
      <c r="AZ310" s="16">
        <f t="shared" si="262"/>
        <v>0</v>
      </c>
      <c r="BA310" s="16">
        <f t="shared" si="263"/>
        <v>0</v>
      </c>
      <c r="BB310" s="17"/>
      <c r="BC310" s="17"/>
      <c r="BD310" s="18">
        <f t="shared" si="306"/>
        <v>0</v>
      </c>
      <c r="BE310" s="18">
        <f t="shared" si="307"/>
        <v>0</v>
      </c>
      <c r="BF310" s="16"/>
      <c r="BG310" s="12" t="s">
        <v>143</v>
      </c>
      <c r="BH310" s="16"/>
      <c r="BI310" s="16"/>
      <c r="BJ310" s="16"/>
      <c r="BK310" s="16"/>
      <c r="BL310" s="16"/>
      <c r="BM310" s="16"/>
      <c r="BN310" s="17"/>
      <c r="BO310" s="17"/>
      <c r="BP310" s="16"/>
      <c r="BQ310" s="16"/>
      <c r="BR310" s="17"/>
      <c r="BS310" s="17"/>
      <c r="BT310" s="18">
        <f t="shared" si="308"/>
        <v>0</v>
      </c>
      <c r="BU310" s="18">
        <f t="shared" si="309"/>
        <v>0</v>
      </c>
      <c r="BV310" s="16"/>
      <c r="BW310" s="12" t="s">
        <v>143</v>
      </c>
      <c r="BY310" s="16"/>
      <c r="CA310" s="16"/>
      <c r="CB310" s="16">
        <f t="shared" si="269"/>
        <v>0</v>
      </c>
      <c r="CC310" s="16">
        <f t="shared" si="270"/>
        <v>0</v>
      </c>
      <c r="CD310" s="13"/>
      <c r="CE310" s="13"/>
      <c r="CH310" s="13"/>
      <c r="CI310" s="13"/>
      <c r="CJ310" s="18">
        <f t="shared" si="310"/>
        <v>0</v>
      </c>
      <c r="CK310" s="18">
        <f t="shared" si="311"/>
        <v>0</v>
      </c>
      <c r="CL310" s="13"/>
      <c r="CM310" s="12" t="s">
        <v>143</v>
      </c>
      <c r="CO310" s="16"/>
      <c r="CQ310" s="16"/>
      <c r="CR310" s="16">
        <f>CB310</f>
        <v>0</v>
      </c>
      <c r="CS310" s="16">
        <f>CC310</f>
        <v>0</v>
      </c>
      <c r="CT310" s="13"/>
      <c r="CU310" s="13"/>
      <c r="CX310" s="13"/>
      <c r="CY310" s="13"/>
      <c r="DB310" s="13"/>
      <c r="DC310" s="12" t="s">
        <v>143</v>
      </c>
      <c r="DE310" s="16"/>
      <c r="DG310" s="16"/>
      <c r="DH310" s="16">
        <f>CR310</f>
        <v>0</v>
      </c>
      <c r="DI310" s="16">
        <f>CS310</f>
        <v>0</v>
      </c>
      <c r="DJ310" s="354"/>
      <c r="DK310" s="354"/>
      <c r="DN310" s="13"/>
      <c r="DO310" s="13"/>
      <c r="DP310" s="16">
        <f t="shared" si="312"/>
        <v>0</v>
      </c>
      <c r="DQ310" s="16">
        <f t="shared" si="313"/>
        <v>0</v>
      </c>
      <c r="DR310" s="13"/>
      <c r="DS310" s="12" t="s">
        <v>143</v>
      </c>
      <c r="DU310" s="16"/>
      <c r="DW310" s="16"/>
      <c r="DX310" s="16">
        <f>DH310</f>
        <v>0</v>
      </c>
      <c r="DY310" s="16">
        <f>DI310</f>
        <v>0</v>
      </c>
      <c r="DZ310" s="354"/>
      <c r="EA310" s="354"/>
      <c r="ED310" s="13"/>
      <c r="EE310" s="13"/>
      <c r="EF310" s="16">
        <f t="shared" si="302"/>
        <v>0</v>
      </c>
      <c r="EG310" s="16">
        <f t="shared" si="303"/>
        <v>0</v>
      </c>
      <c r="EH310" s="13"/>
    </row>
    <row r="311" spans="1:138" s="12" customFormat="1" ht="14" hidden="1" customHeight="1" outlineLevel="1" x14ac:dyDescent="0.15">
      <c r="B311" s="12" t="s">
        <v>35</v>
      </c>
      <c r="C311" s="16">
        <v>-13910</v>
      </c>
      <c r="D311" s="16"/>
      <c r="E311" s="16"/>
      <c r="F311" s="17"/>
      <c r="G311" s="16"/>
      <c r="H311" s="17"/>
      <c r="I311" s="18">
        <f t="shared" si="314"/>
        <v>-13910</v>
      </c>
      <c r="J311" s="16"/>
      <c r="K311" s="12" t="s">
        <v>35</v>
      </c>
      <c r="L311" s="16">
        <v>-13910</v>
      </c>
      <c r="M311" s="16"/>
      <c r="N311" s="16"/>
      <c r="O311" s="16"/>
      <c r="P311" s="16"/>
      <c r="Q311" s="16"/>
      <c r="R311" s="17"/>
      <c r="S311" s="17"/>
      <c r="T311" s="16"/>
      <c r="U311" s="16"/>
      <c r="V311" s="17"/>
      <c r="W311" s="17"/>
      <c r="X311" s="16"/>
      <c r="Y311" s="16"/>
      <c r="Z311" s="16"/>
      <c r="AA311" s="12" t="s">
        <v>35</v>
      </c>
      <c r="AB311" s="16">
        <v>-13910</v>
      </c>
      <c r="AC311" s="16"/>
      <c r="AD311" s="16"/>
      <c r="AE311" s="16"/>
      <c r="AF311" s="16"/>
      <c r="AG311" s="16"/>
      <c r="AH311" s="17"/>
      <c r="AI311" s="17"/>
      <c r="AJ311" s="16"/>
      <c r="AK311" s="16"/>
      <c r="AL311" s="17"/>
      <c r="AM311" s="17"/>
      <c r="AN311" s="18">
        <f t="shared" si="304"/>
        <v>-13910</v>
      </c>
      <c r="AO311" s="18">
        <f t="shared" si="305"/>
        <v>0</v>
      </c>
      <c r="AP311" s="16"/>
      <c r="AR311" s="16">
        <v>-13910</v>
      </c>
      <c r="AS311" s="16">
        <f t="shared" si="264"/>
        <v>0</v>
      </c>
      <c r="AT311" s="16">
        <f t="shared" si="259"/>
        <v>0</v>
      </c>
      <c r="AU311" s="16">
        <f t="shared" si="265"/>
        <v>0</v>
      </c>
      <c r="AV311" s="16">
        <f t="shared" si="260"/>
        <v>0</v>
      </c>
      <c r="AW311" s="16">
        <f t="shared" si="261"/>
        <v>0</v>
      </c>
      <c r="AX311" s="17"/>
      <c r="AY311" s="17"/>
      <c r="AZ311" s="16">
        <f t="shared" si="262"/>
        <v>0</v>
      </c>
      <c r="BA311" s="16">
        <f t="shared" si="263"/>
        <v>0</v>
      </c>
      <c r="BB311" s="17"/>
      <c r="BC311" s="17"/>
      <c r="BD311" s="18">
        <f t="shared" si="306"/>
        <v>-13910</v>
      </c>
      <c r="BE311" s="18">
        <f t="shared" si="307"/>
        <v>0</v>
      </c>
      <c r="BF311" s="16"/>
      <c r="BG311" s="12" t="s">
        <v>35</v>
      </c>
      <c r="BH311" s="16">
        <v>-13910</v>
      </c>
      <c r="BI311" s="16"/>
      <c r="BJ311" s="16"/>
      <c r="BK311" s="16"/>
      <c r="BL311" s="16"/>
      <c r="BM311" s="16"/>
      <c r="BN311" s="17"/>
      <c r="BO311" s="17"/>
      <c r="BP311" s="16"/>
      <c r="BQ311" s="16"/>
      <c r="BR311" s="17"/>
      <c r="BS311" s="17"/>
      <c r="BT311" s="18">
        <f t="shared" si="308"/>
        <v>-13910</v>
      </c>
      <c r="BU311" s="18">
        <f t="shared" si="309"/>
        <v>0</v>
      </c>
      <c r="BV311" s="16"/>
      <c r="BW311" s="12" t="s">
        <v>35</v>
      </c>
      <c r="BX311" s="16">
        <v>-13910</v>
      </c>
      <c r="BY311" s="16"/>
      <c r="CA311" s="16"/>
      <c r="CB311" s="16">
        <f t="shared" si="269"/>
        <v>0</v>
      </c>
      <c r="CC311" s="16">
        <f t="shared" si="270"/>
        <v>0</v>
      </c>
      <c r="CD311" s="13"/>
      <c r="CE311" s="13"/>
      <c r="CH311" s="13"/>
      <c r="CI311" s="13"/>
      <c r="CJ311" s="18">
        <f t="shared" si="310"/>
        <v>-13910</v>
      </c>
      <c r="CK311" s="18">
        <f t="shared" si="311"/>
        <v>0</v>
      </c>
      <c r="CL311" s="13"/>
      <c r="CM311" s="12" t="s">
        <v>35</v>
      </c>
      <c r="CN311" s="16">
        <v>-13910</v>
      </c>
      <c r="CO311" s="16"/>
      <c r="CQ311" s="16"/>
      <c r="CR311" s="16">
        <f>CB311</f>
        <v>0</v>
      </c>
      <c r="CS311" s="16">
        <f>CC311</f>
        <v>0</v>
      </c>
      <c r="CT311" s="13"/>
      <c r="CU311" s="13"/>
      <c r="CX311" s="13"/>
      <c r="CY311" s="13"/>
      <c r="DB311" s="13"/>
      <c r="DC311" s="12" t="s">
        <v>35</v>
      </c>
      <c r="DD311" s="16">
        <v>-13910</v>
      </c>
      <c r="DE311" s="16"/>
      <c r="DG311" s="16"/>
      <c r="DH311" s="16">
        <f>CR311</f>
        <v>0</v>
      </c>
      <c r="DI311" s="16">
        <f>CS311</f>
        <v>0</v>
      </c>
      <c r="DJ311" s="354"/>
      <c r="DK311" s="354"/>
      <c r="DN311" s="13"/>
      <c r="DO311" s="13"/>
      <c r="DP311" s="16">
        <f t="shared" si="312"/>
        <v>-13910</v>
      </c>
      <c r="DQ311" s="16">
        <f t="shared" si="313"/>
        <v>0</v>
      </c>
      <c r="DR311" s="13"/>
      <c r="DS311" s="12" t="s">
        <v>35</v>
      </c>
      <c r="DT311" s="16">
        <v>-13910</v>
      </c>
      <c r="DU311" s="16"/>
      <c r="DW311" s="16"/>
      <c r="DX311" s="16">
        <f>DH311</f>
        <v>0</v>
      </c>
      <c r="DY311" s="16">
        <f>DI311</f>
        <v>0</v>
      </c>
      <c r="DZ311" s="354"/>
      <c r="EA311" s="354"/>
      <c r="ED311" s="13"/>
      <c r="EE311" s="13"/>
      <c r="EF311" s="16">
        <f t="shared" si="302"/>
        <v>-13910</v>
      </c>
      <c r="EG311" s="16">
        <f t="shared" si="303"/>
        <v>0</v>
      </c>
      <c r="EH311" s="13"/>
    </row>
    <row r="312" spans="1:138" s="12" customFormat="1" ht="14" hidden="1" customHeight="1" outlineLevel="1" x14ac:dyDescent="0.15">
      <c r="B312" s="12" t="s">
        <v>199</v>
      </c>
      <c r="C312" s="16"/>
      <c r="D312" s="16"/>
      <c r="E312" s="16"/>
      <c r="F312" s="17"/>
      <c r="G312" s="16"/>
      <c r="H312" s="17"/>
      <c r="I312" s="18">
        <f t="shared" si="314"/>
        <v>0</v>
      </c>
      <c r="J312" s="16"/>
      <c r="K312" s="12" t="s">
        <v>199</v>
      </c>
      <c r="L312" s="16"/>
      <c r="M312" s="16"/>
      <c r="N312" s="16"/>
      <c r="O312" s="16"/>
      <c r="P312" s="16"/>
      <c r="Q312" s="16"/>
      <c r="R312" s="17"/>
      <c r="S312" s="17"/>
      <c r="T312" s="16"/>
      <c r="U312" s="16"/>
      <c r="V312" s="17"/>
      <c r="W312" s="17"/>
      <c r="X312" s="16"/>
      <c r="Y312" s="16"/>
      <c r="Z312" s="16"/>
      <c r="AA312" s="12" t="s">
        <v>199</v>
      </c>
      <c r="AB312" s="16"/>
      <c r="AC312" s="16"/>
      <c r="AD312" s="16"/>
      <c r="AE312" s="16"/>
      <c r="AF312" s="16"/>
      <c r="AG312" s="16"/>
      <c r="AH312" s="17"/>
      <c r="AI312" s="17"/>
      <c r="AJ312" s="16"/>
      <c r="AK312" s="16"/>
      <c r="AL312" s="17"/>
      <c r="AM312" s="17"/>
      <c r="AN312" s="18">
        <f t="shared" si="304"/>
        <v>0</v>
      </c>
      <c r="AO312" s="18">
        <f t="shared" si="305"/>
        <v>0</v>
      </c>
      <c r="AP312" s="16"/>
      <c r="AS312" s="16">
        <f t="shared" si="264"/>
        <v>0</v>
      </c>
      <c r="AT312" s="16">
        <f t="shared" si="259"/>
        <v>0</v>
      </c>
      <c r="AU312" s="16">
        <f t="shared" si="265"/>
        <v>0</v>
      </c>
      <c r="AV312" s="16">
        <f t="shared" si="260"/>
        <v>0</v>
      </c>
      <c r="AW312" s="16">
        <f t="shared" si="261"/>
        <v>0</v>
      </c>
      <c r="AX312" s="17"/>
      <c r="AY312" s="17"/>
      <c r="AZ312" s="16">
        <f t="shared" si="262"/>
        <v>0</v>
      </c>
      <c r="BA312" s="16">
        <f t="shared" si="263"/>
        <v>0</v>
      </c>
      <c r="BB312" s="17"/>
      <c r="BC312" s="17"/>
      <c r="BD312" s="18">
        <f t="shared" si="306"/>
        <v>0</v>
      </c>
      <c r="BE312" s="18">
        <f t="shared" si="307"/>
        <v>0</v>
      </c>
      <c r="BF312" s="16"/>
      <c r="BG312" s="12" t="s">
        <v>199</v>
      </c>
      <c r="BH312" s="16"/>
      <c r="BI312" s="16"/>
      <c r="BJ312" s="16"/>
      <c r="BK312" s="16"/>
      <c r="BL312" s="16"/>
      <c r="BM312" s="16"/>
      <c r="BN312" s="17"/>
      <c r="BO312" s="17"/>
      <c r="BP312" s="16"/>
      <c r="BQ312" s="16"/>
      <c r="BR312" s="17"/>
      <c r="BS312" s="17"/>
      <c r="BT312" s="18">
        <f t="shared" si="308"/>
        <v>0</v>
      </c>
      <c r="BU312" s="18">
        <f t="shared" si="309"/>
        <v>0</v>
      </c>
      <c r="BV312" s="16"/>
      <c r="BW312" s="12" t="s">
        <v>199</v>
      </c>
      <c r="BY312" s="16"/>
      <c r="CA312" s="16"/>
      <c r="CB312" s="16">
        <f t="shared" si="269"/>
        <v>0</v>
      </c>
      <c r="CC312" s="16">
        <f t="shared" si="270"/>
        <v>0</v>
      </c>
      <c r="CD312" s="13"/>
      <c r="CE312" s="13"/>
      <c r="CH312" s="13"/>
      <c r="CI312" s="13"/>
      <c r="CJ312" s="18">
        <f t="shared" si="310"/>
        <v>0</v>
      </c>
      <c r="CK312" s="18">
        <f t="shared" si="311"/>
        <v>0</v>
      </c>
      <c r="CL312" s="13"/>
      <c r="CM312" s="12" t="s">
        <v>199</v>
      </c>
      <c r="CO312" s="16"/>
      <c r="CQ312" s="16"/>
      <c r="CR312" s="16">
        <f>CB312</f>
        <v>0</v>
      </c>
      <c r="CS312" s="16">
        <f>CC312</f>
        <v>0</v>
      </c>
      <c r="CT312" s="13"/>
      <c r="CU312" s="13"/>
      <c r="CX312" s="13"/>
      <c r="CY312" s="13"/>
      <c r="DB312" s="13"/>
      <c r="DC312" s="12" t="s">
        <v>199</v>
      </c>
      <c r="DE312" s="16"/>
      <c r="DG312" s="16"/>
      <c r="DH312" s="16">
        <f>CR312</f>
        <v>0</v>
      </c>
      <c r="DI312" s="16">
        <f>CS312</f>
        <v>0</v>
      </c>
      <c r="DJ312" s="354"/>
      <c r="DK312" s="354"/>
      <c r="DN312" s="13"/>
      <c r="DO312" s="13"/>
      <c r="DP312" s="16">
        <f t="shared" si="312"/>
        <v>0</v>
      </c>
      <c r="DQ312" s="16">
        <f t="shared" si="313"/>
        <v>0</v>
      </c>
      <c r="DR312" s="13"/>
      <c r="DS312" s="12" t="s">
        <v>199</v>
      </c>
      <c r="DU312" s="16"/>
      <c r="DW312" s="16"/>
      <c r="DX312" s="16">
        <f>DH312</f>
        <v>0</v>
      </c>
      <c r="DY312" s="16">
        <f>DI312</f>
        <v>0</v>
      </c>
      <c r="DZ312" s="354"/>
      <c r="EA312" s="354"/>
      <c r="ED312" s="13"/>
      <c r="EE312" s="13"/>
      <c r="EF312" s="16">
        <f t="shared" si="302"/>
        <v>0</v>
      </c>
      <c r="EG312" s="16">
        <f t="shared" si="303"/>
        <v>0</v>
      </c>
      <c r="EH312" s="13"/>
    </row>
    <row r="313" spans="1:138" collapsed="1" x14ac:dyDescent="0.15">
      <c r="A313" s="3" t="s">
        <v>334</v>
      </c>
      <c r="C313" s="18">
        <f>SUM(C310:C312)</f>
        <v>-13910</v>
      </c>
      <c r="D313" s="18">
        <f t="shared" ref="D313:G313" si="339">SUM(D310:D312)</f>
        <v>0</v>
      </c>
      <c r="E313" s="18">
        <f t="shared" si="339"/>
        <v>0</v>
      </c>
      <c r="F313" s="17"/>
      <c r="G313" s="18">
        <f t="shared" si="339"/>
        <v>0</v>
      </c>
      <c r="H313" s="17"/>
      <c r="I313" s="18">
        <f t="shared" si="314"/>
        <v>-13910</v>
      </c>
      <c r="J313" s="16"/>
      <c r="L313" s="18">
        <v>0</v>
      </c>
      <c r="M313" s="18">
        <v>0</v>
      </c>
      <c r="N313" s="18">
        <v>0</v>
      </c>
      <c r="O313" s="18">
        <v>0</v>
      </c>
      <c r="P313" s="18">
        <v>0</v>
      </c>
      <c r="Q313" s="18">
        <v>0</v>
      </c>
      <c r="R313" s="17"/>
      <c r="S313" s="17"/>
      <c r="T313" s="18">
        <f t="shared" ref="T313:U313" si="340">SUM(T310:T312)</f>
        <v>0</v>
      </c>
      <c r="U313" s="18">
        <f t="shared" si="340"/>
        <v>0</v>
      </c>
      <c r="V313" s="17"/>
      <c r="W313" s="17"/>
      <c r="X313" s="18">
        <f>SUM(L313,N313,P313,T313)</f>
        <v>0</v>
      </c>
      <c r="Y313" s="18">
        <f>SUM(M313,O313,Q313,U313)</f>
        <v>0</v>
      </c>
      <c r="Z313" s="16"/>
      <c r="AB313" s="18">
        <v>0</v>
      </c>
      <c r="AC313" s="18">
        <v>0</v>
      </c>
      <c r="AD313" s="18">
        <v>0</v>
      </c>
      <c r="AE313" s="18">
        <v>0</v>
      </c>
      <c r="AF313" s="18">
        <v>0</v>
      </c>
      <c r="AG313" s="18">
        <v>0</v>
      </c>
      <c r="AH313" s="17"/>
      <c r="AI313" s="17"/>
      <c r="AJ313" s="18">
        <f t="shared" ref="AJ313" si="341">SUM(AJ310:AJ312)</f>
        <v>0</v>
      </c>
      <c r="AK313" s="18">
        <v>0</v>
      </c>
      <c r="AL313" s="17"/>
      <c r="AM313" s="17"/>
      <c r="AN313" s="18">
        <f t="shared" si="304"/>
        <v>0</v>
      </c>
      <c r="AO313" s="18">
        <f t="shared" si="305"/>
        <v>0</v>
      </c>
      <c r="AP313" s="16"/>
      <c r="AR313" s="18">
        <v>0</v>
      </c>
      <c r="AS313" s="18">
        <v>0</v>
      </c>
      <c r="AT313" s="18">
        <v>0</v>
      </c>
      <c r="AU313" s="18">
        <v>0</v>
      </c>
      <c r="AV313" s="18">
        <f t="shared" si="260"/>
        <v>0</v>
      </c>
      <c r="AW313" s="18">
        <f t="shared" si="261"/>
        <v>0</v>
      </c>
      <c r="AX313" s="17"/>
      <c r="AY313" s="17"/>
      <c r="AZ313" s="18">
        <f t="shared" si="262"/>
        <v>0</v>
      </c>
      <c r="BA313" s="18">
        <f t="shared" si="263"/>
        <v>0</v>
      </c>
      <c r="BB313" s="17"/>
      <c r="BC313" s="17"/>
      <c r="BD313" s="18">
        <f t="shared" si="306"/>
        <v>0</v>
      </c>
      <c r="BE313" s="18">
        <f t="shared" si="307"/>
        <v>0</v>
      </c>
      <c r="BF313" s="16"/>
      <c r="BH313" s="18">
        <v>0</v>
      </c>
      <c r="BI313" s="18">
        <v>0</v>
      </c>
      <c r="BJ313" s="18">
        <v>0</v>
      </c>
      <c r="BK313" s="18">
        <v>0</v>
      </c>
      <c r="BL313" s="18">
        <v>0</v>
      </c>
      <c r="BM313" s="18">
        <v>0</v>
      </c>
      <c r="BN313" s="17"/>
      <c r="BO313" s="17"/>
      <c r="BP313" s="18">
        <f t="shared" ref="BP313" si="342">SUM(BP310:BP312)</f>
        <v>0</v>
      </c>
      <c r="BQ313" s="18">
        <v>0</v>
      </c>
      <c r="BR313" s="17"/>
      <c r="BS313" s="17"/>
      <c r="BT313" s="18">
        <f t="shared" si="308"/>
        <v>0</v>
      </c>
      <c r="BU313" s="18">
        <f t="shared" si="309"/>
        <v>0</v>
      </c>
      <c r="BV313" s="16"/>
      <c r="BX313" s="18">
        <v>0</v>
      </c>
      <c r="BY313" s="18">
        <v>0</v>
      </c>
      <c r="BZ313" s="18">
        <v>0</v>
      </c>
      <c r="CA313" s="18">
        <v>0</v>
      </c>
      <c r="CB313" s="18">
        <f t="shared" si="269"/>
        <v>0</v>
      </c>
      <c r="CC313" s="18">
        <f t="shared" si="270"/>
        <v>0</v>
      </c>
      <c r="CD313" s="13"/>
      <c r="CE313" s="13"/>
      <c r="CF313" s="18">
        <f t="shared" ref="CF313:CG313" si="343">SUM(CF310:CF312)</f>
        <v>0</v>
      </c>
      <c r="CG313" s="18">
        <f t="shared" si="343"/>
        <v>0</v>
      </c>
      <c r="CH313" s="13"/>
      <c r="CI313" s="13"/>
      <c r="CJ313" s="18">
        <f t="shared" si="310"/>
        <v>0</v>
      </c>
      <c r="CK313" s="18">
        <f t="shared" si="311"/>
        <v>0</v>
      </c>
      <c r="CL313" s="13"/>
      <c r="CN313" s="18">
        <v>0</v>
      </c>
      <c r="CO313" s="18">
        <v>0</v>
      </c>
      <c r="CP313" s="18">
        <v>0</v>
      </c>
      <c r="CQ313" s="18">
        <v>0</v>
      </c>
      <c r="CR313" s="18">
        <f>CB313</f>
        <v>0</v>
      </c>
      <c r="CS313" s="18">
        <f>CC313</f>
        <v>0</v>
      </c>
      <c r="CT313" s="13"/>
      <c r="CU313" s="13"/>
      <c r="CV313" s="18">
        <f t="shared" ref="CV313:CW313" si="344">SUM(CV310:CV312)</f>
        <v>0</v>
      </c>
      <c r="CW313" s="18">
        <f t="shared" si="344"/>
        <v>0</v>
      </c>
      <c r="CX313" s="13"/>
      <c r="CY313" s="13"/>
      <c r="CZ313" s="18">
        <f>SUM(CN313,CP313,CR313,CV313)</f>
        <v>0</v>
      </c>
      <c r="DA313" s="18">
        <f>SUM(CO313,CQ313,CS313,CW313)</f>
        <v>0</v>
      </c>
      <c r="DB313" s="13"/>
      <c r="DD313" s="18">
        <f>$C313</f>
        <v>-13910</v>
      </c>
      <c r="DE313" s="18">
        <f>DD313</f>
        <v>-13910</v>
      </c>
      <c r="DF313" s="18">
        <v>0</v>
      </c>
      <c r="DG313" s="18">
        <v>0</v>
      </c>
      <c r="DH313" s="18">
        <f>CR313</f>
        <v>0</v>
      </c>
      <c r="DI313" s="18">
        <f>CS313</f>
        <v>0</v>
      </c>
      <c r="DJ313" s="354">
        <f>$DD313*-1</f>
        <v>13910</v>
      </c>
      <c r="DK313" s="354">
        <f>DJ313</f>
        <v>13910</v>
      </c>
      <c r="DL313" s="18">
        <f t="shared" ref="DL313:DM313" si="345">SUM(DL310:DL312)</f>
        <v>0</v>
      </c>
      <c r="DM313" s="18">
        <f t="shared" si="345"/>
        <v>0</v>
      </c>
      <c r="DN313" s="13"/>
      <c r="DO313" s="13"/>
      <c r="DP313" s="16">
        <f t="shared" si="312"/>
        <v>0</v>
      </c>
      <c r="DQ313" s="16">
        <f t="shared" si="313"/>
        <v>0</v>
      </c>
      <c r="DR313" s="13"/>
      <c r="DT313" s="18">
        <f>$C313</f>
        <v>-13910</v>
      </c>
      <c r="DU313" s="18">
        <f>DT313</f>
        <v>-13910</v>
      </c>
      <c r="DV313" s="18">
        <v>0</v>
      </c>
      <c r="DW313" s="18">
        <v>0</v>
      </c>
      <c r="DX313" s="18">
        <f>DH313</f>
        <v>0</v>
      </c>
      <c r="DY313" s="18">
        <f>DI313</f>
        <v>0</v>
      </c>
      <c r="DZ313" s="354">
        <f>$DD313*-1</f>
        <v>13910</v>
      </c>
      <c r="EA313" s="354">
        <f>DZ313</f>
        <v>13910</v>
      </c>
      <c r="EB313" s="18">
        <f t="shared" ref="EB313:EC313" si="346">SUM(EB310:EB312)</f>
        <v>0</v>
      </c>
      <c r="EC313" s="18">
        <f t="shared" si="346"/>
        <v>0</v>
      </c>
      <c r="ED313" s="13"/>
      <c r="EE313" s="13"/>
      <c r="EF313" s="16">
        <f t="shared" si="302"/>
        <v>0</v>
      </c>
      <c r="EG313" s="16">
        <f t="shared" si="303"/>
        <v>0</v>
      </c>
      <c r="EH313" s="13"/>
    </row>
    <row r="314" spans="1:138" s="65" customFormat="1" ht="14" hidden="1" customHeight="1" outlineLevel="1" x14ac:dyDescent="0.15">
      <c r="A314" s="65" t="s">
        <v>20</v>
      </c>
      <c r="B314" s="65" t="s">
        <v>20</v>
      </c>
      <c r="C314" s="66">
        <v>-40346</v>
      </c>
      <c r="D314" s="66"/>
      <c r="E314" s="66"/>
      <c r="F314" s="26"/>
      <c r="G314" s="66"/>
      <c r="H314" s="26"/>
      <c r="I314" s="18">
        <f t="shared" si="314"/>
        <v>-40346</v>
      </c>
      <c r="J314" s="25"/>
      <c r="K314" s="65" t="s">
        <v>20</v>
      </c>
      <c r="L314" s="66">
        <v>-40346</v>
      </c>
      <c r="M314" s="66"/>
      <c r="N314" s="66"/>
      <c r="O314" s="66"/>
      <c r="P314" s="66"/>
      <c r="Q314" s="66"/>
      <c r="R314" s="26"/>
      <c r="S314" s="26"/>
      <c r="T314" s="66"/>
      <c r="U314" s="66"/>
      <c r="V314" s="26"/>
      <c r="W314" s="26"/>
      <c r="X314" s="66"/>
      <c r="Y314" s="66"/>
      <c r="Z314" s="25"/>
      <c r="AA314" s="65" t="s">
        <v>20</v>
      </c>
      <c r="AB314" s="66">
        <v>-40346</v>
      </c>
      <c r="AC314" s="66"/>
      <c r="AD314" s="66"/>
      <c r="AE314" s="66"/>
      <c r="AF314" s="66"/>
      <c r="AG314" s="66"/>
      <c r="AH314" s="26"/>
      <c r="AI314" s="26"/>
      <c r="AJ314" s="66"/>
      <c r="AK314" s="66"/>
      <c r="AL314" s="26"/>
      <c r="AM314" s="26"/>
      <c r="AN314" s="18">
        <f t="shared" si="304"/>
        <v>-40346</v>
      </c>
      <c r="AO314" s="18">
        <f t="shared" si="305"/>
        <v>0</v>
      </c>
      <c r="AP314" s="25"/>
      <c r="AR314" s="66">
        <v>-40346</v>
      </c>
      <c r="AS314" s="66">
        <f t="shared" si="264"/>
        <v>0</v>
      </c>
      <c r="AT314" s="66">
        <f t="shared" si="259"/>
        <v>0</v>
      </c>
      <c r="AU314" s="66">
        <f t="shared" si="265"/>
        <v>0</v>
      </c>
      <c r="AV314" s="66">
        <f t="shared" si="260"/>
        <v>0</v>
      </c>
      <c r="AW314" s="66">
        <f t="shared" si="261"/>
        <v>0</v>
      </c>
      <c r="AX314" s="26"/>
      <c r="AY314" s="26"/>
      <c r="AZ314" s="66">
        <f t="shared" si="262"/>
        <v>0</v>
      </c>
      <c r="BA314" s="66">
        <f t="shared" si="263"/>
        <v>0</v>
      </c>
      <c r="BB314" s="26"/>
      <c r="BC314" s="26"/>
      <c r="BD314" s="18">
        <f t="shared" si="306"/>
        <v>-40346</v>
      </c>
      <c r="BE314" s="18">
        <f t="shared" si="307"/>
        <v>0</v>
      </c>
      <c r="BF314" s="25"/>
      <c r="BG314" s="65" t="s">
        <v>20</v>
      </c>
      <c r="BH314" s="66">
        <v>-40346</v>
      </c>
      <c r="BI314" s="66"/>
      <c r="BJ314" s="66"/>
      <c r="BK314" s="66"/>
      <c r="BL314" s="66"/>
      <c r="BM314" s="66"/>
      <c r="BN314" s="26"/>
      <c r="BO314" s="26"/>
      <c r="BP314" s="66"/>
      <c r="BQ314" s="66"/>
      <c r="BR314" s="26"/>
      <c r="BS314" s="26"/>
      <c r="BT314" s="18">
        <f t="shared" si="308"/>
        <v>-40346</v>
      </c>
      <c r="BU314" s="18">
        <f t="shared" si="309"/>
        <v>0</v>
      </c>
      <c r="BV314" s="25"/>
      <c r="BW314" s="65" t="s">
        <v>20</v>
      </c>
      <c r="BX314" s="66">
        <v>-40346</v>
      </c>
      <c r="BY314" s="66"/>
      <c r="CA314" s="66"/>
      <c r="CB314" s="66">
        <f t="shared" si="269"/>
        <v>0</v>
      </c>
      <c r="CC314" s="66">
        <f t="shared" si="270"/>
        <v>0</v>
      </c>
      <c r="CD314" s="323"/>
      <c r="CE314" s="323"/>
      <c r="CH314" s="323"/>
      <c r="CI314" s="323"/>
      <c r="CJ314" s="18">
        <f t="shared" si="310"/>
        <v>-40346</v>
      </c>
      <c r="CK314" s="18">
        <f t="shared" si="311"/>
        <v>0</v>
      </c>
      <c r="CL314" s="323"/>
      <c r="CM314" s="65" t="s">
        <v>20</v>
      </c>
      <c r="CN314" s="66">
        <v>-40346</v>
      </c>
      <c r="CO314" s="66"/>
      <c r="CQ314" s="66"/>
      <c r="CR314" s="66">
        <f>CB314</f>
        <v>0</v>
      </c>
      <c r="CS314" s="66">
        <f>CC314</f>
        <v>0</v>
      </c>
      <c r="CT314" s="323"/>
      <c r="CU314" s="323"/>
      <c r="CX314" s="323"/>
      <c r="CY314" s="323"/>
      <c r="DB314" s="323"/>
      <c r="DC314" s="65" t="s">
        <v>20</v>
      </c>
      <c r="DD314" s="66">
        <v>-40346</v>
      </c>
      <c r="DE314" s="66"/>
      <c r="DG314" s="66"/>
      <c r="DH314" s="66">
        <f>CR314</f>
        <v>0</v>
      </c>
      <c r="DI314" s="66">
        <f>CS314</f>
        <v>0</v>
      </c>
      <c r="DJ314" s="356"/>
      <c r="DK314" s="356"/>
      <c r="DN314" s="323"/>
      <c r="DO314" s="323"/>
      <c r="DP314" s="16">
        <f t="shared" si="312"/>
        <v>-40346</v>
      </c>
      <c r="DQ314" s="16">
        <f t="shared" si="313"/>
        <v>0</v>
      </c>
      <c r="DR314" s="323"/>
      <c r="DS314" s="65" t="s">
        <v>20</v>
      </c>
      <c r="DT314" s="66">
        <v>-40346</v>
      </c>
      <c r="DU314" s="66"/>
      <c r="DW314" s="66"/>
      <c r="DX314" s="66">
        <f>DH314</f>
        <v>0</v>
      </c>
      <c r="DY314" s="66">
        <f>DI314</f>
        <v>0</v>
      </c>
      <c r="DZ314" s="356"/>
      <c r="EA314" s="356"/>
      <c r="ED314" s="323"/>
      <c r="EE314" s="323"/>
      <c r="EF314" s="16">
        <f t="shared" si="302"/>
        <v>-40346</v>
      </c>
      <c r="EG314" s="16">
        <f t="shared" si="303"/>
        <v>0</v>
      </c>
      <c r="EH314" s="323"/>
    </row>
    <row r="315" spans="1:138" s="65" customFormat="1" ht="14" hidden="1" customHeight="1" outlineLevel="1" x14ac:dyDescent="0.15">
      <c r="B315" s="65" t="s">
        <v>62</v>
      </c>
      <c r="C315" s="66"/>
      <c r="D315" s="66">
        <v>-13849</v>
      </c>
      <c r="E315" s="66"/>
      <c r="F315" s="26"/>
      <c r="G315" s="66"/>
      <c r="H315" s="26"/>
      <c r="I315" s="18">
        <f t="shared" si="314"/>
        <v>-13849</v>
      </c>
      <c r="J315" s="25"/>
      <c r="K315" s="65" t="s">
        <v>62</v>
      </c>
      <c r="L315" s="66"/>
      <c r="M315" s="66"/>
      <c r="N315" s="66">
        <v>-13849</v>
      </c>
      <c r="O315" s="66"/>
      <c r="P315" s="66"/>
      <c r="Q315" s="66"/>
      <c r="R315" s="26"/>
      <c r="S315" s="26"/>
      <c r="T315" s="66"/>
      <c r="U315" s="66"/>
      <c r="V315" s="26"/>
      <c r="W315" s="26"/>
      <c r="X315" s="66"/>
      <c r="Y315" s="66"/>
      <c r="Z315" s="25"/>
      <c r="AA315" s="65" t="s">
        <v>62</v>
      </c>
      <c r="AB315" s="66"/>
      <c r="AC315" s="66"/>
      <c r="AD315" s="66">
        <v>-13849</v>
      </c>
      <c r="AE315" s="66"/>
      <c r="AF315" s="66"/>
      <c r="AG315" s="66"/>
      <c r="AH315" s="26"/>
      <c r="AI315" s="26"/>
      <c r="AJ315" s="66"/>
      <c r="AK315" s="66"/>
      <c r="AL315" s="26"/>
      <c r="AM315" s="26"/>
      <c r="AN315" s="18">
        <f t="shared" si="304"/>
        <v>-13849</v>
      </c>
      <c r="AO315" s="18">
        <f t="shared" si="305"/>
        <v>0</v>
      </c>
      <c r="AP315" s="25"/>
      <c r="AS315" s="66">
        <f t="shared" si="264"/>
        <v>0</v>
      </c>
      <c r="AT315" s="66">
        <v>-13849</v>
      </c>
      <c r="AU315" s="66">
        <f t="shared" si="265"/>
        <v>0</v>
      </c>
      <c r="AV315" s="66">
        <f t="shared" si="260"/>
        <v>0</v>
      </c>
      <c r="AW315" s="66">
        <f t="shared" si="261"/>
        <v>0</v>
      </c>
      <c r="AX315" s="26"/>
      <c r="AY315" s="26"/>
      <c r="AZ315" s="66">
        <f t="shared" si="262"/>
        <v>0</v>
      </c>
      <c r="BA315" s="66">
        <f t="shared" si="263"/>
        <v>0</v>
      </c>
      <c r="BB315" s="26"/>
      <c r="BC315" s="26"/>
      <c r="BD315" s="18">
        <f t="shared" si="306"/>
        <v>-13849</v>
      </c>
      <c r="BE315" s="18">
        <f t="shared" si="307"/>
        <v>0</v>
      </c>
      <c r="BF315" s="25"/>
      <c r="BG315" s="65" t="s">
        <v>62</v>
      </c>
      <c r="BH315" s="66"/>
      <c r="BI315" s="66"/>
      <c r="BJ315" s="66">
        <v>-13849</v>
      </c>
      <c r="BK315" s="66"/>
      <c r="BL315" s="66"/>
      <c r="BM315" s="66"/>
      <c r="BN315" s="26"/>
      <c r="BO315" s="26"/>
      <c r="BP315" s="66"/>
      <c r="BQ315" s="66"/>
      <c r="BR315" s="26"/>
      <c r="BS315" s="26"/>
      <c r="BT315" s="18">
        <f t="shared" si="308"/>
        <v>-13849</v>
      </c>
      <c r="BU315" s="18">
        <f t="shared" si="309"/>
        <v>0</v>
      </c>
      <c r="BV315" s="25"/>
      <c r="BW315" s="65" t="s">
        <v>62</v>
      </c>
      <c r="BY315" s="66"/>
      <c r="BZ315" s="66">
        <v>-13849</v>
      </c>
      <c r="CA315" s="66"/>
      <c r="CB315" s="66">
        <f t="shared" si="269"/>
        <v>0</v>
      </c>
      <c r="CC315" s="66">
        <f t="shared" si="270"/>
        <v>0</v>
      </c>
      <c r="CD315" s="323"/>
      <c r="CE315" s="323"/>
      <c r="CH315" s="323"/>
      <c r="CI315" s="323"/>
      <c r="CJ315" s="18">
        <f t="shared" si="310"/>
        <v>-13849</v>
      </c>
      <c r="CK315" s="18">
        <f t="shared" si="311"/>
        <v>0</v>
      </c>
      <c r="CL315" s="323"/>
      <c r="CM315" s="65" t="s">
        <v>62</v>
      </c>
      <c r="CO315" s="66"/>
      <c r="CP315" s="66">
        <v>-13849</v>
      </c>
      <c r="CQ315" s="66"/>
      <c r="CR315" s="66">
        <f>CB315</f>
        <v>0</v>
      </c>
      <c r="CS315" s="66">
        <f>CC315</f>
        <v>0</v>
      </c>
      <c r="CT315" s="323"/>
      <c r="CU315" s="323"/>
      <c r="CX315" s="323"/>
      <c r="CY315" s="323"/>
      <c r="DB315" s="323"/>
      <c r="DC315" s="65" t="s">
        <v>62</v>
      </c>
      <c r="DE315" s="66"/>
      <c r="DF315" s="66">
        <v>-13849</v>
      </c>
      <c r="DG315" s="66"/>
      <c r="DH315" s="66">
        <f>CR315</f>
        <v>0</v>
      </c>
      <c r="DI315" s="66">
        <f>CS315</f>
        <v>0</v>
      </c>
      <c r="DJ315" s="356"/>
      <c r="DK315" s="356"/>
      <c r="DN315" s="323"/>
      <c r="DO315" s="323"/>
      <c r="DP315" s="16">
        <f t="shared" si="312"/>
        <v>-13849</v>
      </c>
      <c r="DQ315" s="16">
        <f t="shared" si="313"/>
        <v>0</v>
      </c>
      <c r="DR315" s="323"/>
      <c r="DS315" s="65" t="s">
        <v>62</v>
      </c>
      <c r="DU315" s="66"/>
      <c r="DV315" s="66">
        <v>-13849</v>
      </c>
      <c r="DW315" s="66"/>
      <c r="DX315" s="66">
        <f>DH315</f>
        <v>0</v>
      </c>
      <c r="DY315" s="66">
        <f>DI315</f>
        <v>0</v>
      </c>
      <c r="DZ315" s="356"/>
      <c r="EA315" s="356"/>
      <c r="ED315" s="323"/>
      <c r="EE315" s="323"/>
      <c r="EF315" s="16">
        <f t="shared" si="302"/>
        <v>-13849</v>
      </c>
      <c r="EG315" s="16">
        <f t="shared" si="303"/>
        <v>0</v>
      </c>
      <c r="EH315" s="323"/>
    </row>
    <row r="316" spans="1:138" s="65" customFormat="1" ht="14" hidden="1" customHeight="1" outlineLevel="1" x14ac:dyDescent="0.15">
      <c r="B316" s="65" t="s">
        <v>150</v>
      </c>
      <c r="C316" s="66"/>
      <c r="D316" s="66"/>
      <c r="E316" s="66"/>
      <c r="F316" s="26"/>
      <c r="G316" s="66"/>
      <c r="H316" s="26"/>
      <c r="I316" s="18">
        <f t="shared" si="314"/>
        <v>0</v>
      </c>
      <c r="J316" s="25"/>
      <c r="K316" s="65" t="s">
        <v>150</v>
      </c>
      <c r="L316" s="66"/>
      <c r="M316" s="66"/>
      <c r="N316" s="66"/>
      <c r="O316" s="66"/>
      <c r="P316" s="66"/>
      <c r="Q316" s="66"/>
      <c r="R316" s="26"/>
      <c r="S316" s="26"/>
      <c r="T316" s="66"/>
      <c r="U316" s="66"/>
      <c r="V316" s="26"/>
      <c r="W316" s="26"/>
      <c r="X316" s="66"/>
      <c r="Y316" s="66"/>
      <c r="Z316" s="25"/>
      <c r="AA316" s="65" t="s">
        <v>150</v>
      </c>
      <c r="AB316" s="66"/>
      <c r="AC316" s="66"/>
      <c r="AD316" s="66"/>
      <c r="AE316" s="66"/>
      <c r="AF316" s="66"/>
      <c r="AG316" s="66"/>
      <c r="AH316" s="26"/>
      <c r="AI316" s="26"/>
      <c r="AJ316" s="66"/>
      <c r="AK316" s="66"/>
      <c r="AL316" s="26"/>
      <c r="AM316" s="26"/>
      <c r="AN316" s="18">
        <f t="shared" si="304"/>
        <v>0</v>
      </c>
      <c r="AO316" s="18">
        <f t="shared" si="305"/>
        <v>0</v>
      </c>
      <c r="AP316" s="25"/>
      <c r="AS316" s="66">
        <f t="shared" si="264"/>
        <v>0</v>
      </c>
      <c r="AT316" s="66">
        <f t="shared" si="259"/>
        <v>0</v>
      </c>
      <c r="AU316" s="66">
        <f t="shared" si="265"/>
        <v>0</v>
      </c>
      <c r="AV316" s="66">
        <f t="shared" si="260"/>
        <v>0</v>
      </c>
      <c r="AW316" s="66">
        <f t="shared" si="261"/>
        <v>0</v>
      </c>
      <c r="AX316" s="26"/>
      <c r="AY316" s="26"/>
      <c r="AZ316" s="66">
        <f t="shared" si="262"/>
        <v>0</v>
      </c>
      <c r="BA316" s="66">
        <f t="shared" si="263"/>
        <v>0</v>
      </c>
      <c r="BB316" s="26"/>
      <c r="BC316" s="26"/>
      <c r="BD316" s="18">
        <f t="shared" si="306"/>
        <v>0</v>
      </c>
      <c r="BE316" s="18">
        <f t="shared" si="307"/>
        <v>0</v>
      </c>
      <c r="BF316" s="25"/>
      <c r="BG316" s="65" t="s">
        <v>150</v>
      </c>
      <c r="BH316" s="66"/>
      <c r="BI316" s="66"/>
      <c r="BJ316" s="66"/>
      <c r="BK316" s="66"/>
      <c r="BL316" s="66"/>
      <c r="BM316" s="66"/>
      <c r="BN316" s="26"/>
      <c r="BO316" s="26"/>
      <c r="BP316" s="66"/>
      <c r="BQ316" s="66"/>
      <c r="BR316" s="26"/>
      <c r="BS316" s="26"/>
      <c r="BT316" s="18">
        <f t="shared" si="308"/>
        <v>0</v>
      </c>
      <c r="BU316" s="18">
        <f t="shared" si="309"/>
        <v>0</v>
      </c>
      <c r="BV316" s="25"/>
      <c r="BW316" s="65" t="s">
        <v>150</v>
      </c>
      <c r="BY316" s="66"/>
      <c r="CA316" s="66"/>
      <c r="CB316" s="66">
        <f t="shared" si="269"/>
        <v>0</v>
      </c>
      <c r="CC316" s="66">
        <f t="shared" si="270"/>
        <v>0</v>
      </c>
      <c r="CD316" s="323"/>
      <c r="CE316" s="323"/>
      <c r="CH316" s="323"/>
      <c r="CI316" s="323"/>
      <c r="CJ316" s="18">
        <f t="shared" si="310"/>
        <v>0</v>
      </c>
      <c r="CK316" s="18">
        <f t="shared" si="311"/>
        <v>0</v>
      </c>
      <c r="CL316" s="323"/>
      <c r="CM316" s="65" t="s">
        <v>150</v>
      </c>
      <c r="CO316" s="66"/>
      <c r="CQ316" s="66"/>
      <c r="CR316" s="66">
        <f>CB316</f>
        <v>0</v>
      </c>
      <c r="CS316" s="66">
        <f>CC316</f>
        <v>0</v>
      </c>
      <c r="CT316" s="323"/>
      <c r="CU316" s="323"/>
      <c r="CX316" s="323"/>
      <c r="CY316" s="323"/>
      <c r="DB316" s="323"/>
      <c r="DC316" s="65" t="s">
        <v>150</v>
      </c>
      <c r="DE316" s="66"/>
      <c r="DG316" s="66"/>
      <c r="DH316" s="66">
        <f>CR316</f>
        <v>0</v>
      </c>
      <c r="DI316" s="66">
        <f>CS316</f>
        <v>0</v>
      </c>
      <c r="DJ316" s="356"/>
      <c r="DK316" s="356"/>
      <c r="DN316" s="323"/>
      <c r="DO316" s="323"/>
      <c r="DP316" s="16">
        <f t="shared" si="312"/>
        <v>0</v>
      </c>
      <c r="DQ316" s="16">
        <f t="shared" si="313"/>
        <v>0</v>
      </c>
      <c r="DR316" s="323"/>
      <c r="DS316" s="65" t="s">
        <v>150</v>
      </c>
      <c r="DU316" s="66"/>
      <c r="DW316" s="66"/>
      <c r="DX316" s="66">
        <f>DH316</f>
        <v>0</v>
      </c>
      <c r="DY316" s="66">
        <f>DI316</f>
        <v>0</v>
      </c>
      <c r="DZ316" s="356"/>
      <c r="EA316" s="356"/>
      <c r="ED316" s="323"/>
      <c r="EE316" s="323"/>
      <c r="EF316" s="16">
        <f t="shared" si="302"/>
        <v>0</v>
      </c>
      <c r="EG316" s="16">
        <f t="shared" si="303"/>
        <v>0</v>
      </c>
      <c r="EH316" s="323"/>
    </row>
    <row r="317" spans="1:138" s="65" customFormat="1" ht="14" hidden="1" customHeight="1" outlineLevel="1" x14ac:dyDescent="0.15">
      <c r="B317" s="65" t="s">
        <v>283</v>
      </c>
      <c r="C317" s="66"/>
      <c r="D317" s="66"/>
      <c r="E317" s="66"/>
      <c r="F317" s="26"/>
      <c r="G317" s="66"/>
      <c r="H317" s="26"/>
      <c r="I317" s="18">
        <f t="shared" si="314"/>
        <v>0</v>
      </c>
      <c r="J317" s="25"/>
      <c r="K317" s="65" t="s">
        <v>283</v>
      </c>
      <c r="L317" s="66"/>
      <c r="M317" s="66"/>
      <c r="N317" s="66"/>
      <c r="O317" s="66"/>
      <c r="P317" s="66"/>
      <c r="Q317" s="66"/>
      <c r="R317" s="26"/>
      <c r="S317" s="26"/>
      <c r="T317" s="66"/>
      <c r="U317" s="66"/>
      <c r="V317" s="26"/>
      <c r="W317" s="26"/>
      <c r="X317" s="66"/>
      <c r="Y317" s="66"/>
      <c r="Z317" s="25"/>
      <c r="AA317" s="65" t="s">
        <v>283</v>
      </c>
      <c r="AB317" s="66"/>
      <c r="AC317" s="66"/>
      <c r="AD317" s="66"/>
      <c r="AE317" s="66"/>
      <c r="AF317" s="66"/>
      <c r="AG317" s="66"/>
      <c r="AH317" s="26"/>
      <c r="AI317" s="26"/>
      <c r="AJ317" s="66"/>
      <c r="AK317" s="66"/>
      <c r="AL317" s="26"/>
      <c r="AM317" s="26"/>
      <c r="AN317" s="18">
        <f t="shared" si="304"/>
        <v>0</v>
      </c>
      <c r="AO317" s="18">
        <f t="shared" si="305"/>
        <v>0</v>
      </c>
      <c r="AP317" s="25"/>
      <c r="AS317" s="66">
        <f t="shared" si="264"/>
        <v>0</v>
      </c>
      <c r="AT317" s="66">
        <f t="shared" si="259"/>
        <v>0</v>
      </c>
      <c r="AU317" s="66">
        <f t="shared" si="265"/>
        <v>0</v>
      </c>
      <c r="AV317" s="66">
        <f t="shared" si="260"/>
        <v>0</v>
      </c>
      <c r="AW317" s="66">
        <f t="shared" si="261"/>
        <v>0</v>
      </c>
      <c r="AX317" s="26"/>
      <c r="AY317" s="26"/>
      <c r="AZ317" s="66">
        <f t="shared" si="262"/>
        <v>0</v>
      </c>
      <c r="BA317" s="66">
        <f t="shared" si="263"/>
        <v>0</v>
      </c>
      <c r="BB317" s="26"/>
      <c r="BC317" s="26"/>
      <c r="BD317" s="18">
        <f t="shared" si="306"/>
        <v>0</v>
      </c>
      <c r="BE317" s="18">
        <f t="shared" si="307"/>
        <v>0</v>
      </c>
      <c r="BF317" s="25"/>
      <c r="BG317" s="65" t="s">
        <v>283</v>
      </c>
      <c r="BH317" s="66"/>
      <c r="BI317" s="66"/>
      <c r="BJ317" s="66"/>
      <c r="BK317" s="66"/>
      <c r="BL317" s="66"/>
      <c r="BM317" s="66"/>
      <c r="BN317" s="26"/>
      <c r="BO317" s="26"/>
      <c r="BP317" s="66"/>
      <c r="BQ317" s="66"/>
      <c r="BR317" s="26"/>
      <c r="BS317" s="26"/>
      <c r="BT317" s="18">
        <f t="shared" si="308"/>
        <v>0</v>
      </c>
      <c r="BU317" s="18">
        <f t="shared" si="309"/>
        <v>0</v>
      </c>
      <c r="BV317" s="25"/>
      <c r="BW317" s="65" t="s">
        <v>283</v>
      </c>
      <c r="BY317" s="66"/>
      <c r="CA317" s="66"/>
      <c r="CB317" s="66">
        <f t="shared" si="269"/>
        <v>0</v>
      </c>
      <c r="CC317" s="66">
        <f t="shared" si="270"/>
        <v>0</v>
      </c>
      <c r="CD317" s="323"/>
      <c r="CE317" s="323"/>
      <c r="CH317" s="323"/>
      <c r="CI317" s="323"/>
      <c r="CJ317" s="18">
        <f t="shared" si="310"/>
        <v>0</v>
      </c>
      <c r="CK317" s="18">
        <f t="shared" si="311"/>
        <v>0</v>
      </c>
      <c r="CL317" s="323"/>
      <c r="CM317" s="65" t="s">
        <v>283</v>
      </c>
      <c r="CO317" s="66"/>
      <c r="CQ317" s="66"/>
      <c r="CR317" s="66">
        <f>CB317</f>
        <v>0</v>
      </c>
      <c r="CS317" s="66">
        <f>CC317</f>
        <v>0</v>
      </c>
      <c r="CT317" s="323"/>
      <c r="CU317" s="323"/>
      <c r="CX317" s="323"/>
      <c r="CY317" s="323"/>
      <c r="DB317" s="323"/>
      <c r="DC317" s="65" t="s">
        <v>283</v>
      </c>
      <c r="DE317" s="66"/>
      <c r="DG317" s="66"/>
      <c r="DH317" s="66">
        <f>CR317</f>
        <v>0</v>
      </c>
      <c r="DI317" s="66">
        <f>CS317</f>
        <v>0</v>
      </c>
      <c r="DJ317" s="356"/>
      <c r="DK317" s="356"/>
      <c r="DN317" s="323"/>
      <c r="DO317" s="323"/>
      <c r="DP317" s="16">
        <f t="shared" si="312"/>
        <v>0</v>
      </c>
      <c r="DQ317" s="16">
        <f t="shared" si="313"/>
        <v>0</v>
      </c>
      <c r="DR317" s="323"/>
      <c r="DS317" s="65" t="s">
        <v>283</v>
      </c>
      <c r="DU317" s="66"/>
      <c r="DW317" s="66"/>
      <c r="DX317" s="66">
        <f>DH317</f>
        <v>0</v>
      </c>
      <c r="DY317" s="66">
        <f>DI317</f>
        <v>0</v>
      </c>
      <c r="DZ317" s="356"/>
      <c r="EA317" s="356"/>
      <c r="ED317" s="323"/>
      <c r="EE317" s="323"/>
      <c r="EF317" s="16">
        <f t="shared" si="302"/>
        <v>0</v>
      </c>
      <c r="EG317" s="16">
        <f t="shared" si="303"/>
        <v>0</v>
      </c>
      <c r="EH317" s="323"/>
    </row>
    <row r="318" spans="1:138" s="65" customFormat="1" ht="14" hidden="1" customHeight="1" outlineLevel="1" x14ac:dyDescent="0.15">
      <c r="B318" s="65" t="s">
        <v>266</v>
      </c>
      <c r="C318" s="66"/>
      <c r="D318" s="66"/>
      <c r="E318" s="66"/>
      <c r="F318" s="26"/>
      <c r="G318" s="66"/>
      <c r="H318" s="26"/>
      <c r="I318" s="18">
        <f t="shared" si="314"/>
        <v>0</v>
      </c>
      <c r="J318" s="25"/>
      <c r="K318" s="65" t="s">
        <v>266</v>
      </c>
      <c r="L318" s="66"/>
      <c r="M318" s="66"/>
      <c r="N318" s="66"/>
      <c r="O318" s="66"/>
      <c r="P318" s="66"/>
      <c r="Q318" s="66"/>
      <c r="R318" s="26"/>
      <c r="S318" s="26"/>
      <c r="T318" s="66"/>
      <c r="U318" s="66"/>
      <c r="V318" s="26"/>
      <c r="W318" s="26"/>
      <c r="X318" s="66"/>
      <c r="Y318" s="66"/>
      <c r="Z318" s="25"/>
      <c r="AA318" s="65" t="s">
        <v>266</v>
      </c>
      <c r="AB318" s="66"/>
      <c r="AC318" s="66"/>
      <c r="AD318" s="66"/>
      <c r="AE318" s="66"/>
      <c r="AF318" s="66"/>
      <c r="AG318" s="66"/>
      <c r="AH318" s="26"/>
      <c r="AI318" s="26"/>
      <c r="AJ318" s="66"/>
      <c r="AK318" s="66"/>
      <c r="AL318" s="26"/>
      <c r="AM318" s="26"/>
      <c r="AN318" s="18">
        <f t="shared" si="304"/>
        <v>0</v>
      </c>
      <c r="AO318" s="18">
        <f t="shared" si="305"/>
        <v>0</v>
      </c>
      <c r="AP318" s="25"/>
      <c r="AS318" s="66">
        <f t="shared" si="264"/>
        <v>0</v>
      </c>
      <c r="AT318" s="66">
        <f t="shared" si="259"/>
        <v>0</v>
      </c>
      <c r="AU318" s="66">
        <f t="shared" si="265"/>
        <v>0</v>
      </c>
      <c r="AV318" s="66">
        <f t="shared" si="260"/>
        <v>0</v>
      </c>
      <c r="AW318" s="66">
        <f t="shared" si="261"/>
        <v>0</v>
      </c>
      <c r="AX318" s="26"/>
      <c r="AY318" s="26"/>
      <c r="AZ318" s="66">
        <f t="shared" si="262"/>
        <v>0</v>
      </c>
      <c r="BA318" s="66">
        <f t="shared" si="263"/>
        <v>0</v>
      </c>
      <c r="BB318" s="26"/>
      <c r="BC318" s="26"/>
      <c r="BD318" s="18">
        <f t="shared" si="306"/>
        <v>0</v>
      </c>
      <c r="BE318" s="18">
        <f t="shared" si="307"/>
        <v>0</v>
      </c>
      <c r="BF318" s="25"/>
      <c r="BG318" s="65" t="s">
        <v>266</v>
      </c>
      <c r="BH318" s="66"/>
      <c r="BI318" s="66"/>
      <c r="BJ318" s="66"/>
      <c r="BK318" s="66"/>
      <c r="BL318" s="66"/>
      <c r="BM318" s="66"/>
      <c r="BN318" s="26"/>
      <c r="BO318" s="26"/>
      <c r="BP318" s="66"/>
      <c r="BQ318" s="66"/>
      <c r="BR318" s="26"/>
      <c r="BS318" s="26"/>
      <c r="BT318" s="18">
        <f t="shared" si="308"/>
        <v>0</v>
      </c>
      <c r="BU318" s="18">
        <f t="shared" si="309"/>
        <v>0</v>
      </c>
      <c r="BV318" s="25"/>
      <c r="BW318" s="65" t="s">
        <v>266</v>
      </c>
      <c r="BY318" s="66"/>
      <c r="CA318" s="66"/>
      <c r="CB318" s="66">
        <f t="shared" si="269"/>
        <v>0</v>
      </c>
      <c r="CC318" s="66">
        <f t="shared" si="270"/>
        <v>0</v>
      </c>
      <c r="CD318" s="323"/>
      <c r="CE318" s="323"/>
      <c r="CH318" s="323"/>
      <c r="CI318" s="323"/>
      <c r="CJ318" s="18">
        <f t="shared" si="310"/>
        <v>0</v>
      </c>
      <c r="CK318" s="18">
        <f t="shared" si="311"/>
        <v>0</v>
      </c>
      <c r="CL318" s="323"/>
      <c r="CM318" s="65" t="s">
        <v>266</v>
      </c>
      <c r="CO318" s="66"/>
      <c r="CQ318" s="66"/>
      <c r="CR318" s="66">
        <f>CB318</f>
        <v>0</v>
      </c>
      <c r="CS318" s="66">
        <f>CC318</f>
        <v>0</v>
      </c>
      <c r="CT318" s="323"/>
      <c r="CU318" s="323"/>
      <c r="CX318" s="323"/>
      <c r="CY318" s="323"/>
      <c r="DB318" s="323"/>
      <c r="DC318" s="65" t="s">
        <v>266</v>
      </c>
      <c r="DE318" s="66"/>
      <c r="DG318" s="66"/>
      <c r="DH318" s="66">
        <f>CR318</f>
        <v>0</v>
      </c>
      <c r="DI318" s="66">
        <f>CS318</f>
        <v>0</v>
      </c>
      <c r="DJ318" s="356"/>
      <c r="DK318" s="356"/>
      <c r="DN318" s="323"/>
      <c r="DO318" s="323"/>
      <c r="DP318" s="16">
        <f t="shared" si="312"/>
        <v>0</v>
      </c>
      <c r="DQ318" s="16">
        <f t="shared" si="313"/>
        <v>0</v>
      </c>
      <c r="DR318" s="323"/>
      <c r="DS318" s="65" t="s">
        <v>266</v>
      </c>
      <c r="DU318" s="66"/>
      <c r="DW318" s="66"/>
      <c r="DX318" s="66">
        <f>DH318</f>
        <v>0</v>
      </c>
      <c r="DY318" s="66">
        <f>DI318</f>
        <v>0</v>
      </c>
      <c r="DZ318" s="356"/>
      <c r="EA318" s="356"/>
      <c r="ED318" s="323"/>
      <c r="EE318" s="323"/>
      <c r="EF318" s="16">
        <f t="shared" si="302"/>
        <v>0</v>
      </c>
      <c r="EG318" s="16">
        <f t="shared" si="303"/>
        <v>0</v>
      </c>
      <c r="EH318" s="323"/>
    </row>
    <row r="319" spans="1:138" s="65" customFormat="1" ht="14" hidden="1" customHeight="1" outlineLevel="1" x14ac:dyDescent="0.15">
      <c r="B319" s="65" t="s">
        <v>200</v>
      </c>
      <c r="C319" s="66"/>
      <c r="D319" s="66"/>
      <c r="E319" s="66"/>
      <c r="F319" s="26"/>
      <c r="G319" s="66"/>
      <c r="H319" s="26"/>
      <c r="I319" s="18">
        <f t="shared" si="314"/>
        <v>0</v>
      </c>
      <c r="J319" s="25"/>
      <c r="K319" s="65" t="s">
        <v>200</v>
      </c>
      <c r="L319" s="66"/>
      <c r="M319" s="66"/>
      <c r="N319" s="66"/>
      <c r="O319" s="66"/>
      <c r="P319" s="66"/>
      <c r="Q319" s="66"/>
      <c r="R319" s="26"/>
      <c r="S319" s="26"/>
      <c r="T319" s="66"/>
      <c r="U319" s="66"/>
      <c r="V319" s="26"/>
      <c r="W319" s="26"/>
      <c r="X319" s="66"/>
      <c r="Y319" s="66"/>
      <c r="Z319" s="25"/>
      <c r="AA319" s="65" t="s">
        <v>200</v>
      </c>
      <c r="AB319" s="66"/>
      <c r="AC319" s="66"/>
      <c r="AD319" s="66"/>
      <c r="AE319" s="66"/>
      <c r="AF319" s="66"/>
      <c r="AG319" s="66"/>
      <c r="AH319" s="26"/>
      <c r="AI319" s="26"/>
      <c r="AJ319" s="66"/>
      <c r="AK319" s="66"/>
      <c r="AL319" s="26"/>
      <c r="AM319" s="26"/>
      <c r="AN319" s="18">
        <f t="shared" si="304"/>
        <v>0</v>
      </c>
      <c r="AO319" s="18">
        <f t="shared" si="305"/>
        <v>0</v>
      </c>
      <c r="AP319" s="25"/>
      <c r="AS319" s="66">
        <f t="shared" si="264"/>
        <v>0</v>
      </c>
      <c r="AT319" s="66">
        <f t="shared" si="259"/>
        <v>0</v>
      </c>
      <c r="AU319" s="66">
        <f t="shared" si="265"/>
        <v>0</v>
      </c>
      <c r="AV319" s="66">
        <f t="shared" si="260"/>
        <v>0</v>
      </c>
      <c r="AW319" s="66">
        <f t="shared" si="261"/>
        <v>0</v>
      </c>
      <c r="AX319" s="26"/>
      <c r="AY319" s="26"/>
      <c r="AZ319" s="66">
        <f t="shared" si="262"/>
        <v>0</v>
      </c>
      <c r="BA319" s="66">
        <f t="shared" si="263"/>
        <v>0</v>
      </c>
      <c r="BB319" s="26"/>
      <c r="BC319" s="26"/>
      <c r="BD319" s="18">
        <f t="shared" si="306"/>
        <v>0</v>
      </c>
      <c r="BE319" s="18">
        <f t="shared" si="307"/>
        <v>0</v>
      </c>
      <c r="BF319" s="25"/>
      <c r="BG319" s="65" t="s">
        <v>200</v>
      </c>
      <c r="BH319" s="66"/>
      <c r="BI319" s="66"/>
      <c r="BJ319" s="66"/>
      <c r="BK319" s="66"/>
      <c r="BL319" s="66"/>
      <c r="BM319" s="66"/>
      <c r="BN319" s="26"/>
      <c r="BO319" s="26"/>
      <c r="BP319" s="66"/>
      <c r="BQ319" s="66"/>
      <c r="BR319" s="26"/>
      <c r="BS319" s="26"/>
      <c r="BT319" s="18">
        <f t="shared" si="308"/>
        <v>0</v>
      </c>
      <c r="BU319" s="18">
        <f t="shared" si="309"/>
        <v>0</v>
      </c>
      <c r="BV319" s="25"/>
      <c r="BW319" s="65" t="s">
        <v>200</v>
      </c>
      <c r="BY319" s="66"/>
      <c r="CA319" s="66"/>
      <c r="CB319" s="66">
        <f t="shared" si="269"/>
        <v>0</v>
      </c>
      <c r="CC319" s="66">
        <f t="shared" si="270"/>
        <v>0</v>
      </c>
      <c r="CD319" s="323"/>
      <c r="CE319" s="323"/>
      <c r="CH319" s="323"/>
      <c r="CI319" s="323"/>
      <c r="CJ319" s="18">
        <f t="shared" si="310"/>
        <v>0</v>
      </c>
      <c r="CK319" s="18">
        <f t="shared" si="311"/>
        <v>0</v>
      </c>
      <c r="CL319" s="323"/>
      <c r="CM319" s="65" t="s">
        <v>200</v>
      </c>
      <c r="CO319" s="66"/>
      <c r="CQ319" s="66"/>
      <c r="CR319" s="66">
        <f>CB319</f>
        <v>0</v>
      </c>
      <c r="CS319" s="66">
        <f>CC319</f>
        <v>0</v>
      </c>
      <c r="CT319" s="323"/>
      <c r="CU319" s="323"/>
      <c r="CX319" s="323"/>
      <c r="CY319" s="323"/>
      <c r="DB319" s="323"/>
      <c r="DC319" s="65" t="s">
        <v>200</v>
      </c>
      <c r="DE319" s="66"/>
      <c r="DG319" s="66"/>
      <c r="DH319" s="66">
        <f>CR319</f>
        <v>0</v>
      </c>
      <c r="DI319" s="66">
        <f>CS319</f>
        <v>0</v>
      </c>
      <c r="DJ319" s="356"/>
      <c r="DK319" s="356"/>
      <c r="DN319" s="323"/>
      <c r="DO319" s="323"/>
      <c r="DP319" s="16">
        <f t="shared" si="312"/>
        <v>0</v>
      </c>
      <c r="DQ319" s="16">
        <f t="shared" si="313"/>
        <v>0</v>
      </c>
      <c r="DR319" s="323"/>
      <c r="DS319" s="65" t="s">
        <v>200</v>
      </c>
      <c r="DU319" s="66"/>
      <c r="DW319" s="66"/>
      <c r="DX319" s="66">
        <f>DH319</f>
        <v>0</v>
      </c>
      <c r="DY319" s="66">
        <f>DI319</f>
        <v>0</v>
      </c>
      <c r="DZ319" s="356"/>
      <c r="EA319" s="356"/>
      <c r="ED319" s="323"/>
      <c r="EE319" s="323"/>
      <c r="EF319" s="16">
        <f t="shared" si="302"/>
        <v>0</v>
      </c>
      <c r="EG319" s="16">
        <f t="shared" si="303"/>
        <v>0</v>
      </c>
      <c r="EH319" s="323"/>
    </row>
    <row r="320" spans="1:138" collapsed="1" x14ac:dyDescent="0.15">
      <c r="A320" s="3" t="s">
        <v>20</v>
      </c>
      <c r="C320" s="18">
        <f>SUM(C314:C319)</f>
        <v>-40346</v>
      </c>
      <c r="D320" s="18">
        <f t="shared" ref="D320:G320" si="347">SUM(D314:D319)</f>
        <v>-13849</v>
      </c>
      <c r="E320" s="18">
        <f t="shared" si="347"/>
        <v>0</v>
      </c>
      <c r="F320" s="17"/>
      <c r="G320" s="18">
        <f t="shared" si="347"/>
        <v>0</v>
      </c>
      <c r="H320" s="17"/>
      <c r="I320" s="18">
        <f t="shared" si="314"/>
        <v>-54195</v>
      </c>
      <c r="J320" s="16"/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7"/>
      <c r="S320" s="17"/>
      <c r="T320" s="18">
        <f t="shared" ref="T320:U320" si="348">SUM(T314:T319)</f>
        <v>0</v>
      </c>
      <c r="U320" s="18">
        <f t="shared" si="348"/>
        <v>0</v>
      </c>
      <c r="V320" s="17"/>
      <c r="W320" s="17"/>
      <c r="X320" s="18">
        <f>SUM(L320,N320,P320,T320)</f>
        <v>0</v>
      </c>
      <c r="Y320" s="18">
        <f>SUM(M320,O320,Q320,U320)</f>
        <v>0</v>
      </c>
      <c r="Z320" s="16"/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7"/>
      <c r="AI320" s="17"/>
      <c r="AJ320" s="18">
        <f t="shared" ref="AJ320" si="349">SUM(AJ314:AJ319)</f>
        <v>0</v>
      </c>
      <c r="AK320" s="18">
        <v>0</v>
      </c>
      <c r="AL320" s="17"/>
      <c r="AM320" s="17"/>
      <c r="AN320" s="18">
        <f t="shared" si="304"/>
        <v>0</v>
      </c>
      <c r="AO320" s="18">
        <f t="shared" si="305"/>
        <v>0</v>
      </c>
      <c r="AP320" s="16"/>
      <c r="AR320" s="18">
        <v>0</v>
      </c>
      <c r="AS320" s="18">
        <v>0</v>
      </c>
      <c r="AT320" s="18">
        <v>0</v>
      </c>
      <c r="AU320" s="18">
        <v>0</v>
      </c>
      <c r="AV320" s="18">
        <f t="shared" si="260"/>
        <v>0</v>
      </c>
      <c r="AW320" s="18">
        <f t="shared" si="261"/>
        <v>0</v>
      </c>
      <c r="AX320" s="17"/>
      <c r="AY320" s="17"/>
      <c r="AZ320" s="18">
        <f t="shared" si="262"/>
        <v>0</v>
      </c>
      <c r="BA320" s="18">
        <f t="shared" si="263"/>
        <v>0</v>
      </c>
      <c r="BB320" s="17"/>
      <c r="BC320" s="17"/>
      <c r="BD320" s="18">
        <f t="shared" si="306"/>
        <v>0</v>
      </c>
      <c r="BE320" s="18">
        <f t="shared" si="307"/>
        <v>0</v>
      </c>
      <c r="BF320" s="16"/>
      <c r="BH320" s="18">
        <v>0</v>
      </c>
      <c r="BI320" s="18">
        <v>0</v>
      </c>
      <c r="BJ320" s="18">
        <v>0</v>
      </c>
      <c r="BK320" s="18">
        <v>0</v>
      </c>
      <c r="BL320" s="18">
        <v>0</v>
      </c>
      <c r="BM320" s="18">
        <v>0</v>
      </c>
      <c r="BN320" s="17"/>
      <c r="BO320" s="17"/>
      <c r="BP320" s="18">
        <f t="shared" ref="BP320" si="350">SUM(BP314:BP319)</f>
        <v>0</v>
      </c>
      <c r="BQ320" s="18">
        <v>0</v>
      </c>
      <c r="BR320" s="17"/>
      <c r="BS320" s="17"/>
      <c r="BT320" s="18">
        <f t="shared" si="308"/>
        <v>0</v>
      </c>
      <c r="BU320" s="18">
        <f t="shared" si="309"/>
        <v>0</v>
      </c>
      <c r="BV320" s="16"/>
      <c r="BX320" s="18">
        <v>0</v>
      </c>
      <c r="BY320" s="18">
        <v>0</v>
      </c>
      <c r="BZ320" s="18">
        <v>0</v>
      </c>
      <c r="CA320" s="18">
        <v>0</v>
      </c>
      <c r="CB320" s="18">
        <f t="shared" si="269"/>
        <v>0</v>
      </c>
      <c r="CC320" s="18">
        <f t="shared" si="270"/>
        <v>0</v>
      </c>
      <c r="CD320" s="13"/>
      <c r="CE320" s="13"/>
      <c r="CF320" s="18">
        <f t="shared" ref="CF320:CG320" si="351">SUM(CF314:CF319)</f>
        <v>0</v>
      </c>
      <c r="CG320" s="18">
        <f t="shared" si="351"/>
        <v>0</v>
      </c>
      <c r="CH320" s="13"/>
      <c r="CI320" s="13"/>
      <c r="CJ320" s="18">
        <f t="shared" si="310"/>
        <v>0</v>
      </c>
      <c r="CK320" s="18">
        <f t="shared" si="311"/>
        <v>0</v>
      </c>
      <c r="CL320" s="13"/>
      <c r="CN320" s="18">
        <v>0</v>
      </c>
      <c r="CO320" s="18">
        <v>0</v>
      </c>
      <c r="CP320" s="18">
        <v>0</v>
      </c>
      <c r="CQ320" s="18">
        <v>0</v>
      </c>
      <c r="CR320" s="18">
        <f>CB320</f>
        <v>0</v>
      </c>
      <c r="CS320" s="18">
        <f>CC320</f>
        <v>0</v>
      </c>
      <c r="CT320" s="13"/>
      <c r="CU320" s="13"/>
      <c r="CV320" s="18">
        <f t="shared" ref="CV320:CW320" si="352">SUM(CV314:CV319)</f>
        <v>0</v>
      </c>
      <c r="CW320" s="18">
        <f t="shared" si="352"/>
        <v>0</v>
      </c>
      <c r="CX320" s="13"/>
      <c r="CY320" s="13"/>
      <c r="CZ320" s="18">
        <f>SUM(CN320,CP320,CR320,CV320)</f>
        <v>0</v>
      </c>
      <c r="DA320" s="18">
        <f>SUM(CO320,CQ320,CS320,CW320)</f>
        <v>0</v>
      </c>
      <c r="DB320" s="13"/>
      <c r="DD320" s="18">
        <v>0</v>
      </c>
      <c r="DE320" s="18">
        <v>0</v>
      </c>
      <c r="DF320" s="18">
        <v>0</v>
      </c>
      <c r="DG320" s="18">
        <v>0</v>
      </c>
      <c r="DH320" s="18">
        <f>CR320</f>
        <v>0</v>
      </c>
      <c r="DI320" s="18">
        <f>CS320</f>
        <v>0</v>
      </c>
      <c r="DJ320" s="355"/>
      <c r="DK320" s="355"/>
      <c r="DL320" s="18">
        <f t="shared" ref="DL320:DM320" si="353">SUM(DL314:DL319)</f>
        <v>0</v>
      </c>
      <c r="DM320" s="18">
        <f t="shared" si="353"/>
        <v>0</v>
      </c>
      <c r="DN320" s="13"/>
      <c r="DO320" s="13"/>
      <c r="DP320" s="16">
        <f t="shared" si="312"/>
        <v>0</v>
      </c>
      <c r="DQ320" s="16">
        <f t="shared" si="313"/>
        <v>0</v>
      </c>
      <c r="DR320" s="13"/>
      <c r="DT320" s="18">
        <v>0</v>
      </c>
      <c r="DU320" s="18">
        <v>0</v>
      </c>
      <c r="DV320" s="18">
        <v>0</v>
      </c>
      <c r="DW320" s="18">
        <v>0</v>
      </c>
      <c r="DX320" s="18">
        <f>DH320</f>
        <v>0</v>
      </c>
      <c r="DY320" s="18">
        <f>DI320</f>
        <v>0</v>
      </c>
      <c r="DZ320" s="355"/>
      <c r="EA320" s="355"/>
      <c r="EB320" s="18">
        <f t="shared" ref="EB320:EC320" si="354">SUM(EB314:EB319)</f>
        <v>0</v>
      </c>
      <c r="EC320" s="18">
        <f t="shared" si="354"/>
        <v>0</v>
      </c>
      <c r="ED320" s="13"/>
      <c r="EE320" s="13"/>
      <c r="EF320" s="16">
        <f t="shared" si="302"/>
        <v>0</v>
      </c>
      <c r="EG320" s="16">
        <f t="shared" si="303"/>
        <v>0</v>
      </c>
      <c r="EH320" s="13"/>
    </row>
    <row r="321" spans="1:138" s="37" customFormat="1" ht="14" hidden="1" customHeight="1" outlineLevel="1" x14ac:dyDescent="0.15">
      <c r="A321" s="37" t="s">
        <v>335</v>
      </c>
      <c r="B321" s="37" t="s">
        <v>129</v>
      </c>
      <c r="C321" s="38"/>
      <c r="D321" s="38"/>
      <c r="E321" s="38"/>
      <c r="F321" s="26"/>
      <c r="G321" s="38"/>
      <c r="H321" s="26"/>
      <c r="I321" s="18">
        <f t="shared" si="314"/>
        <v>0</v>
      </c>
      <c r="J321" s="25"/>
      <c r="K321" s="37" t="s">
        <v>129</v>
      </c>
      <c r="L321" s="38"/>
      <c r="M321" s="38"/>
      <c r="N321" s="38"/>
      <c r="O321" s="38"/>
      <c r="P321" s="38"/>
      <c r="Q321" s="38"/>
      <c r="R321" s="26"/>
      <c r="S321" s="26"/>
      <c r="T321" s="38"/>
      <c r="U321" s="38"/>
      <c r="V321" s="26"/>
      <c r="W321" s="26"/>
      <c r="X321" s="38"/>
      <c r="Y321" s="38"/>
      <c r="Z321" s="25"/>
      <c r="AA321" s="37" t="s">
        <v>129</v>
      </c>
      <c r="AB321" s="38"/>
      <c r="AC321" s="38"/>
      <c r="AD321" s="38"/>
      <c r="AE321" s="38"/>
      <c r="AF321" s="38"/>
      <c r="AG321" s="38"/>
      <c r="AH321" s="26"/>
      <c r="AI321" s="26"/>
      <c r="AJ321" s="38"/>
      <c r="AK321" s="38"/>
      <c r="AL321" s="26"/>
      <c r="AM321" s="26"/>
      <c r="AN321" s="18">
        <f t="shared" si="304"/>
        <v>0</v>
      </c>
      <c r="AO321" s="18">
        <f t="shared" si="305"/>
        <v>0</v>
      </c>
      <c r="AP321" s="25"/>
      <c r="AS321" s="38">
        <f t="shared" si="264"/>
        <v>0</v>
      </c>
      <c r="AT321" s="38">
        <f t="shared" si="259"/>
        <v>0</v>
      </c>
      <c r="AU321" s="38">
        <f t="shared" si="265"/>
        <v>0</v>
      </c>
      <c r="AV321" s="38">
        <f t="shared" si="260"/>
        <v>0</v>
      </c>
      <c r="AW321" s="38">
        <f t="shared" si="261"/>
        <v>0</v>
      </c>
      <c r="AX321" s="26"/>
      <c r="AY321" s="26"/>
      <c r="AZ321" s="38">
        <f t="shared" si="262"/>
        <v>0</v>
      </c>
      <c r="BA321" s="38">
        <f t="shared" si="263"/>
        <v>0</v>
      </c>
      <c r="BB321" s="26"/>
      <c r="BC321" s="26"/>
      <c r="BD321" s="18">
        <f t="shared" si="306"/>
        <v>0</v>
      </c>
      <c r="BE321" s="18">
        <f t="shared" si="307"/>
        <v>0</v>
      </c>
      <c r="BF321" s="25"/>
      <c r="BG321" s="37" t="s">
        <v>129</v>
      </c>
      <c r="BH321" s="38"/>
      <c r="BI321" s="38"/>
      <c r="BJ321" s="38"/>
      <c r="BK321" s="38"/>
      <c r="BL321" s="38"/>
      <c r="BM321" s="38"/>
      <c r="BN321" s="26"/>
      <c r="BO321" s="26"/>
      <c r="BP321" s="38"/>
      <c r="BQ321" s="38"/>
      <c r="BR321" s="26"/>
      <c r="BS321" s="26"/>
      <c r="BT321" s="18">
        <f t="shared" si="308"/>
        <v>0</v>
      </c>
      <c r="BU321" s="18">
        <f t="shared" si="309"/>
        <v>0</v>
      </c>
      <c r="BV321" s="25"/>
      <c r="BW321" s="37" t="s">
        <v>129</v>
      </c>
      <c r="BY321" s="38"/>
      <c r="CA321" s="38"/>
      <c r="CB321" s="38">
        <f t="shared" si="269"/>
        <v>0</v>
      </c>
      <c r="CC321" s="38">
        <f t="shared" si="270"/>
        <v>0</v>
      </c>
      <c r="CD321" s="323"/>
      <c r="CE321" s="323"/>
      <c r="CH321" s="323"/>
      <c r="CI321" s="323"/>
      <c r="CJ321" s="18">
        <f t="shared" si="310"/>
        <v>0</v>
      </c>
      <c r="CK321" s="18">
        <f t="shared" si="311"/>
        <v>0</v>
      </c>
      <c r="CL321" s="323"/>
      <c r="CM321" s="37" t="s">
        <v>129</v>
      </c>
      <c r="CO321" s="38"/>
      <c r="CQ321" s="38"/>
      <c r="CR321" s="38">
        <f>CB321</f>
        <v>0</v>
      </c>
      <c r="CS321" s="38">
        <f>CC321</f>
        <v>0</v>
      </c>
      <c r="CT321" s="323"/>
      <c r="CU321" s="323"/>
      <c r="CX321" s="323"/>
      <c r="CY321" s="323"/>
      <c r="DB321" s="323"/>
      <c r="DC321" s="37" t="s">
        <v>129</v>
      </c>
      <c r="DE321" s="38"/>
      <c r="DG321" s="38"/>
      <c r="DH321" s="38">
        <f>CR321</f>
        <v>0</v>
      </c>
      <c r="DI321" s="38">
        <f>CS321</f>
        <v>0</v>
      </c>
      <c r="DJ321" s="357"/>
      <c r="DK321" s="357"/>
      <c r="DN321" s="323"/>
      <c r="DO321" s="323"/>
      <c r="DP321" s="16">
        <f t="shared" si="312"/>
        <v>0</v>
      </c>
      <c r="DQ321" s="16">
        <f t="shared" si="313"/>
        <v>0</v>
      </c>
      <c r="DR321" s="323"/>
      <c r="DS321" s="37" t="s">
        <v>129</v>
      </c>
      <c r="DU321" s="38"/>
      <c r="DW321" s="38"/>
      <c r="DX321" s="38">
        <f>DH321</f>
        <v>0</v>
      </c>
      <c r="DY321" s="38">
        <f>DI321</f>
        <v>0</v>
      </c>
      <c r="DZ321" s="357"/>
      <c r="EA321" s="357"/>
      <c r="ED321" s="323"/>
      <c r="EE321" s="323"/>
      <c r="EF321" s="16">
        <f t="shared" si="302"/>
        <v>0</v>
      </c>
      <c r="EG321" s="16">
        <f t="shared" si="303"/>
        <v>0</v>
      </c>
      <c r="EH321" s="323"/>
    </row>
    <row r="322" spans="1:138" s="37" customFormat="1" ht="14" hidden="1" customHeight="1" outlineLevel="1" x14ac:dyDescent="0.15">
      <c r="B322" s="37" t="s">
        <v>201</v>
      </c>
      <c r="C322" s="38"/>
      <c r="D322" s="38"/>
      <c r="E322" s="38"/>
      <c r="F322" s="26"/>
      <c r="G322" s="38"/>
      <c r="H322" s="26"/>
      <c r="I322" s="18">
        <f t="shared" si="314"/>
        <v>0</v>
      </c>
      <c r="J322" s="25"/>
      <c r="K322" s="37" t="s">
        <v>201</v>
      </c>
      <c r="L322" s="38"/>
      <c r="M322" s="38"/>
      <c r="N322" s="38"/>
      <c r="O322" s="38"/>
      <c r="P322" s="38"/>
      <c r="Q322" s="38"/>
      <c r="R322" s="26"/>
      <c r="S322" s="26"/>
      <c r="T322" s="38"/>
      <c r="U322" s="38"/>
      <c r="V322" s="26"/>
      <c r="W322" s="26"/>
      <c r="X322" s="38"/>
      <c r="Y322" s="38"/>
      <c r="Z322" s="25"/>
      <c r="AA322" s="37" t="s">
        <v>201</v>
      </c>
      <c r="AB322" s="38"/>
      <c r="AC322" s="38"/>
      <c r="AD322" s="38"/>
      <c r="AE322" s="38"/>
      <c r="AF322" s="38"/>
      <c r="AG322" s="38"/>
      <c r="AH322" s="26"/>
      <c r="AI322" s="26"/>
      <c r="AJ322" s="38"/>
      <c r="AK322" s="38"/>
      <c r="AL322" s="26"/>
      <c r="AM322" s="26"/>
      <c r="AN322" s="18">
        <f t="shared" si="304"/>
        <v>0</v>
      </c>
      <c r="AO322" s="18">
        <f t="shared" si="305"/>
        <v>0</v>
      </c>
      <c r="AP322" s="25"/>
      <c r="AS322" s="38">
        <f t="shared" si="264"/>
        <v>0</v>
      </c>
      <c r="AT322" s="38">
        <f t="shared" ref="AT322:AT346" si="355">AD322</f>
        <v>0</v>
      </c>
      <c r="AU322" s="38">
        <f t="shared" si="265"/>
        <v>0</v>
      </c>
      <c r="AV322" s="38">
        <f t="shared" ref="AV322:AV346" si="356">AF322</f>
        <v>0</v>
      </c>
      <c r="AW322" s="38">
        <f t="shared" ref="AW322:AW346" si="357">AG322</f>
        <v>0</v>
      </c>
      <c r="AX322" s="26"/>
      <c r="AY322" s="26"/>
      <c r="AZ322" s="38">
        <f t="shared" ref="AZ322:AZ346" si="358">AJ322</f>
        <v>0</v>
      </c>
      <c r="BA322" s="38">
        <f t="shared" ref="BA322:BA346" si="359">AK322</f>
        <v>0</v>
      </c>
      <c r="BB322" s="26"/>
      <c r="BC322" s="26"/>
      <c r="BD322" s="18">
        <f t="shared" si="306"/>
        <v>0</v>
      </c>
      <c r="BE322" s="18">
        <f t="shared" si="307"/>
        <v>0</v>
      </c>
      <c r="BF322" s="25"/>
      <c r="BG322" s="37" t="s">
        <v>201</v>
      </c>
      <c r="BH322" s="38"/>
      <c r="BI322" s="38"/>
      <c r="BJ322" s="38"/>
      <c r="BK322" s="38"/>
      <c r="BL322" s="38"/>
      <c r="BM322" s="38"/>
      <c r="BN322" s="26"/>
      <c r="BO322" s="26"/>
      <c r="BP322" s="38"/>
      <c r="BQ322" s="38"/>
      <c r="BR322" s="26"/>
      <c r="BS322" s="26"/>
      <c r="BT322" s="18">
        <f t="shared" si="308"/>
        <v>0</v>
      </c>
      <c r="BU322" s="18">
        <f t="shared" si="309"/>
        <v>0</v>
      </c>
      <c r="BV322" s="25"/>
      <c r="BW322" s="37" t="s">
        <v>201</v>
      </c>
      <c r="BY322" s="38"/>
      <c r="CA322" s="38"/>
      <c r="CB322" s="38">
        <f t="shared" si="269"/>
        <v>0</v>
      </c>
      <c r="CC322" s="38">
        <f t="shared" si="270"/>
        <v>0</v>
      </c>
      <c r="CD322" s="323"/>
      <c r="CE322" s="323"/>
      <c r="CH322" s="323"/>
      <c r="CI322" s="323"/>
      <c r="CJ322" s="18">
        <f t="shared" si="310"/>
        <v>0</v>
      </c>
      <c r="CK322" s="18">
        <f t="shared" si="311"/>
        <v>0</v>
      </c>
      <c r="CL322" s="323"/>
      <c r="CM322" s="37" t="s">
        <v>201</v>
      </c>
      <c r="CO322" s="38"/>
      <c r="CQ322" s="38"/>
      <c r="CR322" s="38">
        <f>CB322</f>
        <v>0</v>
      </c>
      <c r="CS322" s="38">
        <f>CC322</f>
        <v>0</v>
      </c>
      <c r="CT322" s="323"/>
      <c r="CU322" s="323"/>
      <c r="CX322" s="323"/>
      <c r="CY322" s="323"/>
      <c r="DB322" s="323"/>
      <c r="DC322" s="37" t="s">
        <v>201</v>
      </c>
      <c r="DE322" s="38"/>
      <c r="DG322" s="38"/>
      <c r="DH322" s="38">
        <f>CR322</f>
        <v>0</v>
      </c>
      <c r="DI322" s="38">
        <f>CS322</f>
        <v>0</v>
      </c>
      <c r="DJ322" s="357"/>
      <c r="DK322" s="357"/>
      <c r="DN322" s="323"/>
      <c r="DO322" s="323"/>
      <c r="DP322" s="16">
        <f t="shared" si="312"/>
        <v>0</v>
      </c>
      <c r="DQ322" s="16">
        <f t="shared" si="313"/>
        <v>0</v>
      </c>
      <c r="DR322" s="323"/>
      <c r="DS322" s="37" t="s">
        <v>201</v>
      </c>
      <c r="DU322" s="38"/>
      <c r="DW322" s="38"/>
      <c r="DX322" s="38">
        <f>DH322</f>
        <v>0</v>
      </c>
      <c r="DY322" s="38">
        <f>DI322</f>
        <v>0</v>
      </c>
      <c r="DZ322" s="357"/>
      <c r="EA322" s="357"/>
      <c r="ED322" s="323"/>
      <c r="EE322" s="323"/>
      <c r="EF322" s="16">
        <f t="shared" si="302"/>
        <v>0</v>
      </c>
      <c r="EG322" s="16">
        <f t="shared" si="303"/>
        <v>0</v>
      </c>
      <c r="EH322" s="323"/>
    </row>
    <row r="323" spans="1:138" s="37" customFormat="1" ht="14" hidden="1" customHeight="1" outlineLevel="1" x14ac:dyDescent="0.15">
      <c r="B323" s="37" t="s">
        <v>215</v>
      </c>
      <c r="C323" s="38"/>
      <c r="D323" s="38"/>
      <c r="E323" s="38"/>
      <c r="F323" s="26"/>
      <c r="G323" s="38"/>
      <c r="H323" s="26"/>
      <c r="I323" s="18">
        <f t="shared" si="314"/>
        <v>0</v>
      </c>
      <c r="J323" s="25"/>
      <c r="K323" s="37" t="s">
        <v>215</v>
      </c>
      <c r="L323" s="38"/>
      <c r="M323" s="38"/>
      <c r="N323" s="38"/>
      <c r="O323" s="38"/>
      <c r="P323" s="38"/>
      <c r="Q323" s="38"/>
      <c r="R323" s="26"/>
      <c r="S323" s="26"/>
      <c r="T323" s="38"/>
      <c r="U323" s="38"/>
      <c r="V323" s="26"/>
      <c r="W323" s="26"/>
      <c r="X323" s="38"/>
      <c r="Y323" s="38"/>
      <c r="Z323" s="25"/>
      <c r="AA323" s="37" t="s">
        <v>215</v>
      </c>
      <c r="AB323" s="38"/>
      <c r="AC323" s="38"/>
      <c r="AD323" s="38"/>
      <c r="AE323" s="38"/>
      <c r="AF323" s="38"/>
      <c r="AG323" s="38"/>
      <c r="AH323" s="26"/>
      <c r="AI323" s="26"/>
      <c r="AJ323" s="38"/>
      <c r="AK323" s="38"/>
      <c r="AL323" s="26"/>
      <c r="AM323" s="26"/>
      <c r="AN323" s="18">
        <f t="shared" si="304"/>
        <v>0</v>
      </c>
      <c r="AO323" s="18">
        <f t="shared" si="305"/>
        <v>0</v>
      </c>
      <c r="AP323" s="25"/>
      <c r="AS323" s="38">
        <f t="shared" si="264"/>
        <v>0</v>
      </c>
      <c r="AT323" s="38">
        <f t="shared" si="355"/>
        <v>0</v>
      </c>
      <c r="AU323" s="38">
        <f t="shared" si="265"/>
        <v>0</v>
      </c>
      <c r="AV323" s="38">
        <f t="shared" si="356"/>
        <v>0</v>
      </c>
      <c r="AW323" s="38">
        <f t="shared" si="357"/>
        <v>0</v>
      </c>
      <c r="AX323" s="26"/>
      <c r="AY323" s="26"/>
      <c r="AZ323" s="38">
        <f t="shared" si="358"/>
        <v>0</v>
      </c>
      <c r="BA323" s="38">
        <f t="shared" si="359"/>
        <v>0</v>
      </c>
      <c r="BB323" s="26"/>
      <c r="BC323" s="26"/>
      <c r="BD323" s="18">
        <f t="shared" si="306"/>
        <v>0</v>
      </c>
      <c r="BE323" s="18">
        <f t="shared" si="307"/>
        <v>0</v>
      </c>
      <c r="BF323" s="25"/>
      <c r="BG323" s="37" t="s">
        <v>215</v>
      </c>
      <c r="BH323" s="38"/>
      <c r="BI323" s="38"/>
      <c r="BJ323" s="38"/>
      <c r="BK323" s="38"/>
      <c r="BL323" s="38"/>
      <c r="BM323" s="38"/>
      <c r="BN323" s="26"/>
      <c r="BO323" s="26"/>
      <c r="BP323" s="38"/>
      <c r="BQ323" s="38"/>
      <c r="BR323" s="26"/>
      <c r="BS323" s="26"/>
      <c r="BT323" s="18">
        <f t="shared" si="308"/>
        <v>0</v>
      </c>
      <c r="BU323" s="18">
        <f t="shared" si="309"/>
        <v>0</v>
      </c>
      <c r="BV323" s="25"/>
      <c r="BW323" s="37" t="s">
        <v>215</v>
      </c>
      <c r="BY323" s="38"/>
      <c r="CA323" s="38"/>
      <c r="CB323" s="38">
        <f t="shared" si="269"/>
        <v>0</v>
      </c>
      <c r="CC323" s="38">
        <f t="shared" si="270"/>
        <v>0</v>
      </c>
      <c r="CD323" s="323"/>
      <c r="CE323" s="323"/>
      <c r="CH323" s="323"/>
      <c r="CI323" s="323"/>
      <c r="CJ323" s="18">
        <f t="shared" si="310"/>
        <v>0</v>
      </c>
      <c r="CK323" s="18">
        <f t="shared" si="311"/>
        <v>0</v>
      </c>
      <c r="CL323" s="323"/>
      <c r="CM323" s="37" t="s">
        <v>215</v>
      </c>
      <c r="CO323" s="38"/>
      <c r="CQ323" s="38"/>
      <c r="CR323" s="38">
        <f>CB323</f>
        <v>0</v>
      </c>
      <c r="CS323" s="38">
        <f>CC323</f>
        <v>0</v>
      </c>
      <c r="CT323" s="323"/>
      <c r="CU323" s="323"/>
      <c r="CX323" s="323"/>
      <c r="CY323" s="323"/>
      <c r="DB323" s="323"/>
      <c r="DC323" s="37" t="s">
        <v>215</v>
      </c>
      <c r="DE323" s="38"/>
      <c r="DG323" s="38"/>
      <c r="DH323" s="38">
        <f>CR323</f>
        <v>0</v>
      </c>
      <c r="DI323" s="38">
        <f>CS323</f>
        <v>0</v>
      </c>
      <c r="DJ323" s="357"/>
      <c r="DK323" s="357"/>
      <c r="DN323" s="323"/>
      <c r="DO323" s="323"/>
      <c r="DP323" s="16">
        <f t="shared" si="312"/>
        <v>0</v>
      </c>
      <c r="DQ323" s="16">
        <f t="shared" si="313"/>
        <v>0</v>
      </c>
      <c r="DR323" s="323"/>
      <c r="DS323" s="37" t="s">
        <v>215</v>
      </c>
      <c r="DU323" s="38"/>
      <c r="DW323" s="38"/>
      <c r="DX323" s="38">
        <f>DH323</f>
        <v>0</v>
      </c>
      <c r="DY323" s="38">
        <f>DI323</f>
        <v>0</v>
      </c>
      <c r="DZ323" s="357"/>
      <c r="EA323" s="357"/>
      <c r="ED323" s="323"/>
      <c r="EE323" s="323"/>
      <c r="EF323" s="16">
        <f t="shared" si="302"/>
        <v>0</v>
      </c>
      <c r="EG323" s="16">
        <f t="shared" si="303"/>
        <v>0</v>
      </c>
      <c r="EH323" s="323"/>
    </row>
    <row r="324" spans="1:138" s="37" customFormat="1" ht="14" hidden="1" customHeight="1" outlineLevel="1" x14ac:dyDescent="0.15">
      <c r="B324" s="37" t="s">
        <v>151</v>
      </c>
      <c r="C324" s="38"/>
      <c r="D324" s="38"/>
      <c r="E324" s="38"/>
      <c r="F324" s="26"/>
      <c r="G324" s="38"/>
      <c r="H324" s="26"/>
      <c r="I324" s="18">
        <f t="shared" si="314"/>
        <v>0</v>
      </c>
      <c r="J324" s="25"/>
      <c r="K324" s="37" t="s">
        <v>151</v>
      </c>
      <c r="L324" s="38"/>
      <c r="M324" s="38"/>
      <c r="N324" s="38"/>
      <c r="O324" s="38"/>
      <c r="P324" s="38"/>
      <c r="Q324" s="38"/>
      <c r="R324" s="26"/>
      <c r="S324" s="26"/>
      <c r="T324" s="38"/>
      <c r="U324" s="38"/>
      <c r="V324" s="26"/>
      <c r="W324" s="26"/>
      <c r="X324" s="38"/>
      <c r="Y324" s="38"/>
      <c r="Z324" s="25"/>
      <c r="AA324" s="37" t="s">
        <v>151</v>
      </c>
      <c r="AB324" s="38"/>
      <c r="AC324" s="38"/>
      <c r="AD324" s="38"/>
      <c r="AE324" s="38"/>
      <c r="AF324" s="38"/>
      <c r="AG324" s="38"/>
      <c r="AH324" s="26"/>
      <c r="AI324" s="26"/>
      <c r="AJ324" s="38"/>
      <c r="AK324" s="38"/>
      <c r="AL324" s="26"/>
      <c r="AM324" s="26"/>
      <c r="AN324" s="18">
        <f t="shared" si="304"/>
        <v>0</v>
      </c>
      <c r="AO324" s="18">
        <f t="shared" si="305"/>
        <v>0</v>
      </c>
      <c r="AP324" s="25"/>
      <c r="AS324" s="38">
        <f t="shared" si="264"/>
        <v>0</v>
      </c>
      <c r="AT324" s="38">
        <f t="shared" si="355"/>
        <v>0</v>
      </c>
      <c r="AU324" s="38">
        <f t="shared" si="265"/>
        <v>0</v>
      </c>
      <c r="AV324" s="38">
        <f t="shared" si="356"/>
        <v>0</v>
      </c>
      <c r="AW324" s="38">
        <f t="shared" si="357"/>
        <v>0</v>
      </c>
      <c r="AX324" s="26"/>
      <c r="AY324" s="26"/>
      <c r="AZ324" s="38">
        <f t="shared" si="358"/>
        <v>0</v>
      </c>
      <c r="BA324" s="38">
        <f t="shared" si="359"/>
        <v>0</v>
      </c>
      <c r="BB324" s="26"/>
      <c r="BC324" s="26"/>
      <c r="BD324" s="18">
        <f t="shared" si="306"/>
        <v>0</v>
      </c>
      <c r="BE324" s="18">
        <f t="shared" si="307"/>
        <v>0</v>
      </c>
      <c r="BF324" s="25"/>
      <c r="BG324" s="37" t="s">
        <v>151</v>
      </c>
      <c r="BH324" s="38"/>
      <c r="BI324" s="38"/>
      <c r="BJ324" s="38"/>
      <c r="BK324" s="38"/>
      <c r="BL324" s="38"/>
      <c r="BM324" s="38"/>
      <c r="BN324" s="26"/>
      <c r="BO324" s="26"/>
      <c r="BP324" s="38"/>
      <c r="BQ324" s="38"/>
      <c r="BR324" s="26"/>
      <c r="BS324" s="26"/>
      <c r="BT324" s="18">
        <f t="shared" si="308"/>
        <v>0</v>
      </c>
      <c r="BU324" s="18">
        <f t="shared" si="309"/>
        <v>0</v>
      </c>
      <c r="BV324" s="25"/>
      <c r="BW324" s="37" t="s">
        <v>151</v>
      </c>
      <c r="BY324" s="38"/>
      <c r="CA324" s="38"/>
      <c r="CB324" s="38">
        <f t="shared" si="269"/>
        <v>0</v>
      </c>
      <c r="CC324" s="38">
        <f t="shared" si="270"/>
        <v>0</v>
      </c>
      <c r="CD324" s="323"/>
      <c r="CE324" s="323"/>
      <c r="CH324" s="323"/>
      <c r="CI324" s="323"/>
      <c r="CJ324" s="18">
        <f t="shared" si="310"/>
        <v>0</v>
      </c>
      <c r="CK324" s="18">
        <f t="shared" si="311"/>
        <v>0</v>
      </c>
      <c r="CL324" s="323"/>
      <c r="CM324" s="37" t="s">
        <v>151</v>
      </c>
      <c r="CO324" s="38"/>
      <c r="CQ324" s="38"/>
      <c r="CR324" s="38">
        <f>CB324</f>
        <v>0</v>
      </c>
      <c r="CS324" s="38">
        <f>CC324</f>
        <v>0</v>
      </c>
      <c r="CT324" s="323"/>
      <c r="CU324" s="323"/>
      <c r="CX324" s="323"/>
      <c r="CY324" s="323"/>
      <c r="DB324" s="323"/>
      <c r="DC324" s="37" t="s">
        <v>151</v>
      </c>
      <c r="DE324" s="38"/>
      <c r="DG324" s="38"/>
      <c r="DH324" s="38">
        <f>CR324</f>
        <v>0</v>
      </c>
      <c r="DI324" s="38">
        <f>CS324</f>
        <v>0</v>
      </c>
      <c r="DJ324" s="357"/>
      <c r="DK324" s="357"/>
      <c r="DN324" s="323"/>
      <c r="DO324" s="323"/>
      <c r="DP324" s="16">
        <f t="shared" si="312"/>
        <v>0</v>
      </c>
      <c r="DQ324" s="16">
        <f t="shared" si="313"/>
        <v>0</v>
      </c>
      <c r="DR324" s="323"/>
      <c r="DS324" s="37" t="s">
        <v>151</v>
      </c>
      <c r="DU324" s="38"/>
      <c r="DW324" s="38"/>
      <c r="DX324" s="38">
        <f>DH324</f>
        <v>0</v>
      </c>
      <c r="DY324" s="38">
        <f>DI324</f>
        <v>0</v>
      </c>
      <c r="DZ324" s="357"/>
      <c r="EA324" s="357"/>
      <c r="ED324" s="323"/>
      <c r="EE324" s="323"/>
      <c r="EF324" s="16">
        <f t="shared" si="302"/>
        <v>0</v>
      </c>
      <c r="EG324" s="16">
        <f t="shared" si="303"/>
        <v>0</v>
      </c>
      <c r="EH324" s="323"/>
    </row>
    <row r="325" spans="1:138" collapsed="1" x14ac:dyDescent="0.15">
      <c r="A325" s="3" t="s">
        <v>335</v>
      </c>
      <c r="C325" s="18">
        <f>SUM(C321:C324)</f>
        <v>0</v>
      </c>
      <c r="D325" s="18">
        <f t="shared" ref="D325:G325" si="360">SUM(D321:D324)</f>
        <v>0</v>
      </c>
      <c r="E325" s="18">
        <f t="shared" si="360"/>
        <v>0</v>
      </c>
      <c r="F325" s="17"/>
      <c r="G325" s="18">
        <f t="shared" si="360"/>
        <v>0</v>
      </c>
      <c r="H325" s="17"/>
      <c r="I325" s="18">
        <f t="shared" si="314"/>
        <v>0</v>
      </c>
      <c r="J325" s="16"/>
      <c r="L325" s="18">
        <v>0</v>
      </c>
      <c r="M325" s="18">
        <v>0</v>
      </c>
      <c r="N325" s="18">
        <v>0</v>
      </c>
      <c r="O325" s="18">
        <v>0</v>
      </c>
      <c r="P325" s="18">
        <v>0</v>
      </c>
      <c r="Q325" s="18">
        <v>0</v>
      </c>
      <c r="R325" s="17"/>
      <c r="S325" s="17"/>
      <c r="T325" s="18">
        <f t="shared" ref="T325:U325" si="361">SUM(T321:T324)</f>
        <v>0</v>
      </c>
      <c r="U325" s="18">
        <f t="shared" si="361"/>
        <v>0</v>
      </c>
      <c r="V325" s="17"/>
      <c r="W325" s="17"/>
      <c r="X325" s="18">
        <f>SUM(L325,N325,P325,T325)</f>
        <v>0</v>
      </c>
      <c r="Y325" s="18">
        <f>SUM(M325,O325,Q325,U325)</f>
        <v>0</v>
      </c>
      <c r="Z325" s="16"/>
      <c r="AB325" s="18">
        <v>0</v>
      </c>
      <c r="AC325" s="18">
        <v>0</v>
      </c>
      <c r="AD325" s="18">
        <v>0</v>
      </c>
      <c r="AE325" s="18">
        <v>0</v>
      </c>
      <c r="AF325" s="18">
        <v>0</v>
      </c>
      <c r="AG325" s="18">
        <v>0</v>
      </c>
      <c r="AH325" s="17"/>
      <c r="AI325" s="17"/>
      <c r="AJ325" s="18">
        <f t="shared" ref="AJ325" si="362">SUM(AJ321:AJ324)</f>
        <v>0</v>
      </c>
      <c r="AK325" s="18">
        <v>0</v>
      </c>
      <c r="AL325" s="17"/>
      <c r="AM325" s="17"/>
      <c r="AN325" s="18">
        <f t="shared" si="304"/>
        <v>0</v>
      </c>
      <c r="AO325" s="18">
        <f t="shared" si="305"/>
        <v>0</v>
      </c>
      <c r="AP325" s="16"/>
      <c r="AR325" s="18">
        <v>0</v>
      </c>
      <c r="AS325" s="18">
        <v>0</v>
      </c>
      <c r="AT325" s="18">
        <v>0</v>
      </c>
      <c r="AU325" s="18">
        <v>0</v>
      </c>
      <c r="AV325" s="18">
        <f t="shared" si="356"/>
        <v>0</v>
      </c>
      <c r="AW325" s="18">
        <f t="shared" si="357"/>
        <v>0</v>
      </c>
      <c r="AX325" s="17"/>
      <c r="AY325" s="17"/>
      <c r="AZ325" s="18">
        <f t="shared" si="358"/>
        <v>0</v>
      </c>
      <c r="BA325" s="18">
        <f t="shared" si="359"/>
        <v>0</v>
      </c>
      <c r="BB325" s="17"/>
      <c r="BC325" s="17"/>
      <c r="BD325" s="18">
        <f t="shared" si="306"/>
        <v>0</v>
      </c>
      <c r="BE325" s="18">
        <f t="shared" si="307"/>
        <v>0</v>
      </c>
      <c r="BF325" s="16"/>
      <c r="BH325" s="18">
        <v>0</v>
      </c>
      <c r="BI325" s="18">
        <v>0</v>
      </c>
      <c r="BJ325" s="18">
        <v>0</v>
      </c>
      <c r="BK325" s="18">
        <v>0</v>
      </c>
      <c r="BL325" s="22">
        <v>-7885</v>
      </c>
      <c r="BM325" s="22">
        <v>-7885</v>
      </c>
      <c r="BN325" s="17"/>
      <c r="BO325" s="17"/>
      <c r="BP325" s="18">
        <f t="shared" ref="BP325" si="363">SUM(BP321:BP324)</f>
        <v>0</v>
      </c>
      <c r="BQ325" s="18">
        <v>0</v>
      </c>
      <c r="BR325" s="17"/>
      <c r="BS325" s="17"/>
      <c r="BT325" s="18">
        <f t="shared" si="308"/>
        <v>-7885</v>
      </c>
      <c r="BU325" s="18">
        <f t="shared" si="309"/>
        <v>-7885</v>
      </c>
      <c r="BV325" s="16"/>
      <c r="BX325" s="18">
        <v>0</v>
      </c>
      <c r="BY325" s="18">
        <v>0</v>
      </c>
      <c r="BZ325" s="18">
        <v>0</v>
      </c>
      <c r="CA325" s="18">
        <v>0</v>
      </c>
      <c r="CB325" s="18">
        <v>0</v>
      </c>
      <c r="CC325" s="18">
        <v>0</v>
      </c>
      <c r="CD325" s="13"/>
      <c r="CE325" s="13"/>
      <c r="CF325" s="18">
        <f t="shared" ref="CF325:CG325" si="364">SUM(CF321:CF324)</f>
        <v>0</v>
      </c>
      <c r="CG325" s="18">
        <f t="shared" si="364"/>
        <v>0</v>
      </c>
      <c r="CH325" s="13"/>
      <c r="CI325" s="13"/>
      <c r="CJ325" s="18">
        <f t="shared" si="310"/>
        <v>0</v>
      </c>
      <c r="CK325" s="18">
        <f t="shared" si="311"/>
        <v>0</v>
      </c>
      <c r="CL325" s="13"/>
      <c r="CN325" s="18">
        <v>0</v>
      </c>
      <c r="CO325" s="18">
        <v>0</v>
      </c>
      <c r="CP325" s="18">
        <v>0</v>
      </c>
      <c r="CQ325" s="18">
        <v>0</v>
      </c>
      <c r="CR325" s="18">
        <v>0</v>
      </c>
      <c r="CS325" s="18">
        <v>0</v>
      </c>
      <c r="CT325" s="13"/>
      <c r="CU325" s="13"/>
      <c r="CV325" s="18">
        <f t="shared" ref="CV325:CW325" si="365">SUM(CV321:CV324)</f>
        <v>0</v>
      </c>
      <c r="CW325" s="18">
        <f t="shared" si="365"/>
        <v>0</v>
      </c>
      <c r="CX325" s="13"/>
      <c r="CY325" s="13"/>
      <c r="CZ325" s="18">
        <f>SUM(CN325,CP325,CR325,CV325)</f>
        <v>0</v>
      </c>
      <c r="DA325" s="18">
        <f>SUM(CO325,CQ325,CS325,CW325)</f>
        <v>0</v>
      </c>
      <c r="DB325" s="13"/>
      <c r="DD325" s="18">
        <v>0</v>
      </c>
      <c r="DE325" s="18">
        <v>0</v>
      </c>
      <c r="DF325" s="18">
        <v>0</v>
      </c>
      <c r="DG325" s="18">
        <v>0</v>
      </c>
      <c r="DH325" s="18">
        <v>0</v>
      </c>
      <c r="DI325" s="18">
        <v>0</v>
      </c>
      <c r="DJ325" s="355"/>
      <c r="DK325" s="355"/>
      <c r="DL325" s="18">
        <f t="shared" ref="DL325:DM325" si="366">SUM(DL321:DL324)</f>
        <v>0</v>
      </c>
      <c r="DM325" s="18">
        <f t="shared" si="366"/>
        <v>0</v>
      </c>
      <c r="DN325" s="13"/>
      <c r="DO325" s="13"/>
      <c r="DP325" s="16">
        <f t="shared" si="312"/>
        <v>0</v>
      </c>
      <c r="DQ325" s="16">
        <f t="shared" si="313"/>
        <v>0</v>
      </c>
      <c r="DR325" s="13"/>
      <c r="DT325" s="18">
        <v>0</v>
      </c>
      <c r="DU325" s="18">
        <v>0</v>
      </c>
      <c r="DV325" s="18">
        <v>0</v>
      </c>
      <c r="DW325" s="18">
        <v>0</v>
      </c>
      <c r="DX325" s="18">
        <v>0</v>
      </c>
      <c r="DY325" s="18">
        <v>0</v>
      </c>
      <c r="DZ325" s="355"/>
      <c r="EA325" s="355"/>
      <c r="EB325" s="18">
        <f t="shared" ref="EB325:EC325" si="367">SUM(EB321:EB324)</f>
        <v>0</v>
      </c>
      <c r="EC325" s="18">
        <f t="shared" si="367"/>
        <v>0</v>
      </c>
      <c r="ED325" s="13"/>
      <c r="EE325" s="13"/>
      <c r="EF325" s="16">
        <f t="shared" si="302"/>
        <v>0</v>
      </c>
      <c r="EG325" s="16">
        <f t="shared" si="303"/>
        <v>0</v>
      </c>
      <c r="EH325" s="13"/>
    </row>
    <row r="326" spans="1:138" s="67" customFormat="1" ht="14" hidden="1" customHeight="1" outlineLevel="1" x14ac:dyDescent="0.15">
      <c r="A326" s="67" t="s">
        <v>336</v>
      </c>
      <c r="B326" s="67" t="s">
        <v>279</v>
      </c>
      <c r="C326" s="68"/>
      <c r="D326" s="68"/>
      <c r="E326" s="68"/>
      <c r="F326" s="26"/>
      <c r="G326" s="68"/>
      <c r="H326" s="26"/>
      <c r="I326" s="18">
        <f t="shared" si="314"/>
        <v>0</v>
      </c>
      <c r="J326" s="25"/>
      <c r="K326" s="67" t="s">
        <v>279</v>
      </c>
      <c r="L326" s="68"/>
      <c r="M326" s="68"/>
      <c r="N326" s="68"/>
      <c r="O326" s="68"/>
      <c r="P326" s="68"/>
      <c r="Q326" s="68"/>
      <c r="R326" s="26"/>
      <c r="S326" s="26"/>
      <c r="T326" s="68"/>
      <c r="U326" s="68"/>
      <c r="V326" s="26"/>
      <c r="W326" s="26"/>
      <c r="X326" s="68"/>
      <c r="Y326" s="68"/>
      <c r="Z326" s="25"/>
      <c r="AA326" s="67" t="s">
        <v>279</v>
      </c>
      <c r="AB326" s="68"/>
      <c r="AC326" s="68"/>
      <c r="AD326" s="68"/>
      <c r="AE326" s="68"/>
      <c r="AF326" s="68"/>
      <c r="AG326" s="68"/>
      <c r="AH326" s="26"/>
      <c r="AI326" s="26"/>
      <c r="AJ326" s="68"/>
      <c r="AK326" s="68"/>
      <c r="AL326" s="26"/>
      <c r="AM326" s="26"/>
      <c r="AN326" s="18">
        <f t="shared" si="304"/>
        <v>0</v>
      </c>
      <c r="AO326" s="18">
        <f t="shared" si="305"/>
        <v>0</v>
      </c>
      <c r="AP326" s="25"/>
      <c r="AS326" s="68">
        <f t="shared" si="264"/>
        <v>0</v>
      </c>
      <c r="AT326" s="68">
        <f t="shared" si="355"/>
        <v>0</v>
      </c>
      <c r="AU326" s="68">
        <f t="shared" si="265"/>
        <v>0</v>
      </c>
      <c r="AV326" s="68">
        <f t="shared" si="356"/>
        <v>0</v>
      </c>
      <c r="AW326" s="68">
        <f t="shared" si="357"/>
        <v>0</v>
      </c>
      <c r="AX326" s="26"/>
      <c r="AY326" s="26"/>
      <c r="AZ326" s="68">
        <f t="shared" si="358"/>
        <v>0</v>
      </c>
      <c r="BA326" s="68">
        <f t="shared" si="359"/>
        <v>0</v>
      </c>
      <c r="BB326" s="26"/>
      <c r="BC326" s="26"/>
      <c r="BD326" s="18">
        <f t="shared" si="306"/>
        <v>0</v>
      </c>
      <c r="BE326" s="18">
        <f t="shared" si="307"/>
        <v>0</v>
      </c>
      <c r="BF326" s="25"/>
      <c r="BG326" s="67" t="s">
        <v>279</v>
      </c>
      <c r="BH326" s="68"/>
      <c r="BI326" s="68"/>
      <c r="BJ326" s="68"/>
      <c r="BK326" s="68"/>
      <c r="BL326" s="68"/>
      <c r="BM326" s="68"/>
      <c r="BN326" s="26"/>
      <c r="BO326" s="26"/>
      <c r="BP326" s="68"/>
      <c r="BQ326" s="68"/>
      <c r="BR326" s="26"/>
      <c r="BS326" s="26"/>
      <c r="BT326" s="18">
        <f t="shared" si="308"/>
        <v>0</v>
      </c>
      <c r="BU326" s="18">
        <f t="shared" si="309"/>
        <v>0</v>
      </c>
      <c r="BV326" s="25"/>
      <c r="BW326" s="67" t="s">
        <v>279</v>
      </c>
      <c r="BY326" s="68"/>
      <c r="CA326" s="68"/>
      <c r="CB326" s="68">
        <f t="shared" si="269"/>
        <v>0</v>
      </c>
      <c r="CC326" s="68">
        <f t="shared" si="270"/>
        <v>0</v>
      </c>
      <c r="CD326" s="323"/>
      <c r="CE326" s="323"/>
      <c r="CH326" s="323"/>
      <c r="CI326" s="323"/>
      <c r="CJ326" s="18">
        <f t="shared" si="310"/>
        <v>0</v>
      </c>
      <c r="CK326" s="18">
        <f t="shared" si="311"/>
        <v>0</v>
      </c>
      <c r="CL326" s="323"/>
      <c r="CM326" s="67" t="s">
        <v>279</v>
      </c>
      <c r="CO326" s="68"/>
      <c r="CQ326" s="68"/>
      <c r="CR326" s="68">
        <f>CB326</f>
        <v>0</v>
      </c>
      <c r="CS326" s="68">
        <f>CC326</f>
        <v>0</v>
      </c>
      <c r="CT326" s="323"/>
      <c r="CU326" s="323"/>
      <c r="CX326" s="323"/>
      <c r="CY326" s="323"/>
      <c r="DB326" s="323"/>
      <c r="DC326" s="67" t="s">
        <v>279</v>
      </c>
      <c r="DE326" s="68"/>
      <c r="DG326" s="68"/>
      <c r="DH326" s="68">
        <f>CR326</f>
        <v>0</v>
      </c>
      <c r="DI326" s="68">
        <f>CS326</f>
        <v>0</v>
      </c>
      <c r="DJ326" s="356"/>
      <c r="DK326" s="356"/>
      <c r="DN326" s="323"/>
      <c r="DO326" s="323"/>
      <c r="DP326" s="16">
        <f t="shared" si="312"/>
        <v>0</v>
      </c>
      <c r="DQ326" s="16">
        <f t="shared" si="313"/>
        <v>0</v>
      </c>
      <c r="DR326" s="323"/>
      <c r="DS326" s="67" t="s">
        <v>279</v>
      </c>
      <c r="DU326" s="68"/>
      <c r="DW326" s="68"/>
      <c r="DX326" s="68">
        <f>DH326</f>
        <v>0</v>
      </c>
      <c r="DY326" s="68">
        <f>DI326</f>
        <v>0</v>
      </c>
      <c r="DZ326" s="356"/>
      <c r="EA326" s="356"/>
      <c r="ED326" s="323"/>
      <c r="EE326" s="323"/>
      <c r="EF326" s="16">
        <f t="shared" si="302"/>
        <v>0</v>
      </c>
      <c r="EG326" s="16">
        <f t="shared" si="303"/>
        <v>0</v>
      </c>
      <c r="EH326" s="323"/>
    </row>
    <row r="327" spans="1:138" s="67" customFormat="1" ht="14" hidden="1" customHeight="1" outlineLevel="1" x14ac:dyDescent="0.15">
      <c r="B327" s="67" t="s">
        <v>39</v>
      </c>
      <c r="C327" s="68">
        <v>-46002</v>
      </c>
      <c r="D327" s="68"/>
      <c r="E327" s="68"/>
      <c r="F327" s="26"/>
      <c r="G327" s="68"/>
      <c r="H327" s="26"/>
      <c r="I327" s="18">
        <f t="shared" si="314"/>
        <v>-46002</v>
      </c>
      <c r="J327" s="25"/>
      <c r="K327" s="67" t="s">
        <v>39</v>
      </c>
      <c r="L327" s="68">
        <v>-46002</v>
      </c>
      <c r="M327" s="68"/>
      <c r="N327" s="68"/>
      <c r="O327" s="68"/>
      <c r="P327" s="68"/>
      <c r="Q327" s="68"/>
      <c r="R327" s="26"/>
      <c r="S327" s="26"/>
      <c r="T327" s="68"/>
      <c r="U327" s="68"/>
      <c r="V327" s="26"/>
      <c r="W327" s="26"/>
      <c r="X327" s="68"/>
      <c r="Y327" s="68"/>
      <c r="Z327" s="25"/>
      <c r="AA327" s="67" t="s">
        <v>39</v>
      </c>
      <c r="AB327" s="68">
        <v>-46002</v>
      </c>
      <c r="AC327" s="68"/>
      <c r="AD327" s="68"/>
      <c r="AE327" s="68"/>
      <c r="AF327" s="68"/>
      <c r="AG327" s="68"/>
      <c r="AH327" s="26"/>
      <c r="AI327" s="26"/>
      <c r="AJ327" s="68"/>
      <c r="AK327" s="68"/>
      <c r="AL327" s="26"/>
      <c r="AM327" s="26"/>
      <c r="AN327" s="18">
        <f t="shared" si="304"/>
        <v>-46002</v>
      </c>
      <c r="AO327" s="18">
        <f t="shared" si="305"/>
        <v>0</v>
      </c>
      <c r="AP327" s="25"/>
      <c r="AR327" s="68">
        <v>-46002</v>
      </c>
      <c r="AS327" s="68">
        <f t="shared" ref="AS327:AS346" si="368">AC327</f>
        <v>0</v>
      </c>
      <c r="AT327" s="68">
        <f t="shared" si="355"/>
        <v>0</v>
      </c>
      <c r="AU327" s="68">
        <f t="shared" ref="AU327:AU346" si="369">AE327</f>
        <v>0</v>
      </c>
      <c r="AV327" s="68">
        <f t="shared" si="356"/>
        <v>0</v>
      </c>
      <c r="AW327" s="68">
        <f t="shared" si="357"/>
        <v>0</v>
      </c>
      <c r="AX327" s="26"/>
      <c r="AY327" s="26"/>
      <c r="AZ327" s="68">
        <f t="shared" si="358"/>
        <v>0</v>
      </c>
      <c r="BA327" s="68">
        <f t="shared" si="359"/>
        <v>0</v>
      </c>
      <c r="BB327" s="26"/>
      <c r="BC327" s="26"/>
      <c r="BD327" s="18">
        <f t="shared" si="306"/>
        <v>-46002</v>
      </c>
      <c r="BE327" s="18">
        <f t="shared" si="307"/>
        <v>0</v>
      </c>
      <c r="BF327" s="25"/>
      <c r="BG327" s="67" t="s">
        <v>39</v>
      </c>
      <c r="BH327" s="68">
        <v>-46002</v>
      </c>
      <c r="BI327" s="68"/>
      <c r="BJ327" s="68"/>
      <c r="BK327" s="68"/>
      <c r="BL327" s="68"/>
      <c r="BM327" s="68"/>
      <c r="BN327" s="26"/>
      <c r="BO327" s="26"/>
      <c r="BP327" s="68"/>
      <c r="BQ327" s="68"/>
      <c r="BR327" s="26"/>
      <c r="BS327" s="26"/>
      <c r="BT327" s="18">
        <f t="shared" si="308"/>
        <v>-46002</v>
      </c>
      <c r="BU327" s="18">
        <f t="shared" si="309"/>
        <v>0</v>
      </c>
      <c r="BV327" s="25"/>
      <c r="BW327" s="67" t="s">
        <v>39</v>
      </c>
      <c r="BX327" s="68">
        <v>-46002</v>
      </c>
      <c r="BY327" s="68"/>
      <c r="CA327" s="68"/>
      <c r="CB327" s="68">
        <f t="shared" si="269"/>
        <v>0</v>
      </c>
      <c r="CC327" s="68">
        <f t="shared" si="270"/>
        <v>0</v>
      </c>
      <c r="CD327" s="323"/>
      <c r="CE327" s="323"/>
      <c r="CH327" s="323"/>
      <c r="CI327" s="323"/>
      <c r="CJ327" s="18">
        <f t="shared" si="310"/>
        <v>-46002</v>
      </c>
      <c r="CK327" s="18">
        <f t="shared" si="311"/>
        <v>0</v>
      </c>
      <c r="CL327" s="323"/>
      <c r="CM327" s="67" t="s">
        <v>39</v>
      </c>
      <c r="CN327" s="68">
        <v>-46002</v>
      </c>
      <c r="CO327" s="68"/>
      <c r="CQ327" s="68"/>
      <c r="CR327" s="68">
        <f>CB327</f>
        <v>0</v>
      </c>
      <c r="CS327" s="68">
        <f>CC327</f>
        <v>0</v>
      </c>
      <c r="CT327" s="323"/>
      <c r="CU327" s="323"/>
      <c r="CX327" s="323"/>
      <c r="CY327" s="323"/>
      <c r="DB327" s="323"/>
      <c r="DC327" s="67" t="s">
        <v>39</v>
      </c>
      <c r="DD327" s="68">
        <v>-46002</v>
      </c>
      <c r="DE327" s="68"/>
      <c r="DG327" s="68"/>
      <c r="DH327" s="68">
        <f>CR327</f>
        <v>0</v>
      </c>
      <c r="DI327" s="68">
        <f>CS327</f>
        <v>0</v>
      </c>
      <c r="DJ327" s="356"/>
      <c r="DK327" s="356"/>
      <c r="DN327" s="323"/>
      <c r="DO327" s="323"/>
      <c r="DP327" s="16">
        <f t="shared" si="312"/>
        <v>-46002</v>
      </c>
      <c r="DQ327" s="16">
        <f t="shared" si="313"/>
        <v>0</v>
      </c>
      <c r="DR327" s="323"/>
      <c r="DS327" s="67" t="s">
        <v>39</v>
      </c>
      <c r="DT327" s="68">
        <v>-46002</v>
      </c>
      <c r="DU327" s="68"/>
      <c r="DW327" s="68"/>
      <c r="DX327" s="68">
        <f>DH327</f>
        <v>0</v>
      </c>
      <c r="DY327" s="68">
        <f>DI327</f>
        <v>0</v>
      </c>
      <c r="DZ327" s="356"/>
      <c r="EA327" s="356"/>
      <c r="ED327" s="323"/>
      <c r="EE327" s="323"/>
      <c r="EF327" s="16">
        <f t="shared" si="302"/>
        <v>-46002</v>
      </c>
      <c r="EG327" s="16">
        <f t="shared" si="303"/>
        <v>0</v>
      </c>
      <c r="EH327" s="323"/>
    </row>
    <row r="328" spans="1:138" s="67" customFormat="1" ht="14" hidden="1" customHeight="1" outlineLevel="1" x14ac:dyDescent="0.15">
      <c r="B328" s="67" t="s">
        <v>282</v>
      </c>
      <c r="C328" s="68"/>
      <c r="D328" s="68"/>
      <c r="E328" s="68"/>
      <c r="F328" s="26"/>
      <c r="G328" s="68"/>
      <c r="H328" s="26"/>
      <c r="I328" s="18">
        <f t="shared" si="314"/>
        <v>0</v>
      </c>
      <c r="J328" s="25"/>
      <c r="K328" s="67" t="s">
        <v>282</v>
      </c>
      <c r="L328" s="68"/>
      <c r="M328" s="68"/>
      <c r="N328" s="68"/>
      <c r="O328" s="68"/>
      <c r="P328" s="68"/>
      <c r="Q328" s="68"/>
      <c r="R328" s="26"/>
      <c r="S328" s="26"/>
      <c r="T328" s="68"/>
      <c r="U328" s="68"/>
      <c r="V328" s="26"/>
      <c r="W328" s="26"/>
      <c r="X328" s="68"/>
      <c r="Y328" s="68"/>
      <c r="Z328" s="25"/>
      <c r="AA328" s="67" t="s">
        <v>282</v>
      </c>
      <c r="AB328" s="68"/>
      <c r="AC328" s="68"/>
      <c r="AD328" s="68"/>
      <c r="AE328" s="68"/>
      <c r="AF328" s="68"/>
      <c r="AG328" s="68"/>
      <c r="AH328" s="26"/>
      <c r="AI328" s="26"/>
      <c r="AJ328" s="68"/>
      <c r="AK328" s="68"/>
      <c r="AL328" s="26"/>
      <c r="AM328" s="26"/>
      <c r="AN328" s="18">
        <f t="shared" si="304"/>
        <v>0</v>
      </c>
      <c r="AO328" s="18">
        <f t="shared" si="305"/>
        <v>0</v>
      </c>
      <c r="AP328" s="25"/>
      <c r="AS328" s="68">
        <f t="shared" si="368"/>
        <v>0</v>
      </c>
      <c r="AT328" s="68">
        <f t="shared" si="355"/>
        <v>0</v>
      </c>
      <c r="AU328" s="68">
        <f t="shared" si="369"/>
        <v>0</v>
      </c>
      <c r="AV328" s="68">
        <f t="shared" si="356"/>
        <v>0</v>
      </c>
      <c r="AW328" s="68">
        <f t="shared" si="357"/>
        <v>0</v>
      </c>
      <c r="AX328" s="26"/>
      <c r="AY328" s="26"/>
      <c r="AZ328" s="68">
        <f t="shared" si="358"/>
        <v>0</v>
      </c>
      <c r="BA328" s="68">
        <f t="shared" si="359"/>
        <v>0</v>
      </c>
      <c r="BB328" s="26"/>
      <c r="BC328" s="26"/>
      <c r="BD328" s="18">
        <f t="shared" si="306"/>
        <v>0</v>
      </c>
      <c r="BE328" s="18">
        <f t="shared" si="307"/>
        <v>0</v>
      </c>
      <c r="BF328" s="25"/>
      <c r="BG328" s="67" t="s">
        <v>282</v>
      </c>
      <c r="BH328" s="68"/>
      <c r="BI328" s="68"/>
      <c r="BJ328" s="68"/>
      <c r="BK328" s="68"/>
      <c r="BL328" s="68"/>
      <c r="BM328" s="68"/>
      <c r="BN328" s="26"/>
      <c r="BO328" s="26"/>
      <c r="BP328" s="68"/>
      <c r="BQ328" s="68"/>
      <c r="BR328" s="26"/>
      <c r="BS328" s="26"/>
      <c r="BT328" s="18">
        <f t="shared" si="308"/>
        <v>0</v>
      </c>
      <c r="BU328" s="18">
        <f t="shared" si="309"/>
        <v>0</v>
      </c>
      <c r="BV328" s="25"/>
      <c r="BW328" s="67" t="s">
        <v>282</v>
      </c>
      <c r="BY328" s="68"/>
      <c r="CA328" s="68"/>
      <c r="CB328" s="68">
        <f t="shared" si="269"/>
        <v>0</v>
      </c>
      <c r="CC328" s="68">
        <f t="shared" si="270"/>
        <v>0</v>
      </c>
      <c r="CD328" s="323"/>
      <c r="CE328" s="323"/>
      <c r="CH328" s="323"/>
      <c r="CI328" s="323"/>
      <c r="CJ328" s="18">
        <f t="shared" si="310"/>
        <v>0</v>
      </c>
      <c r="CK328" s="18">
        <f t="shared" si="311"/>
        <v>0</v>
      </c>
      <c r="CL328" s="323"/>
      <c r="CM328" s="67" t="s">
        <v>282</v>
      </c>
      <c r="CO328" s="68"/>
      <c r="CQ328" s="68"/>
      <c r="CR328" s="68">
        <f>CB328</f>
        <v>0</v>
      </c>
      <c r="CS328" s="68">
        <f>CC328</f>
        <v>0</v>
      </c>
      <c r="CT328" s="323"/>
      <c r="CU328" s="323"/>
      <c r="CX328" s="323"/>
      <c r="CY328" s="323"/>
      <c r="DB328" s="323"/>
      <c r="DC328" s="67" t="s">
        <v>282</v>
      </c>
      <c r="DE328" s="68"/>
      <c r="DG328" s="68"/>
      <c r="DH328" s="68">
        <f>CR328</f>
        <v>0</v>
      </c>
      <c r="DI328" s="68">
        <f>CS328</f>
        <v>0</v>
      </c>
      <c r="DJ328" s="356"/>
      <c r="DK328" s="356"/>
      <c r="DN328" s="323"/>
      <c r="DO328" s="323"/>
      <c r="DP328" s="16">
        <f t="shared" si="312"/>
        <v>0</v>
      </c>
      <c r="DQ328" s="16">
        <f t="shared" si="313"/>
        <v>0</v>
      </c>
      <c r="DR328" s="323"/>
      <c r="DS328" s="67" t="s">
        <v>282</v>
      </c>
      <c r="DU328" s="68"/>
      <c r="DW328" s="68"/>
      <c r="DX328" s="68">
        <f>DH328</f>
        <v>0</v>
      </c>
      <c r="DY328" s="68">
        <f>DI328</f>
        <v>0</v>
      </c>
      <c r="DZ328" s="356"/>
      <c r="EA328" s="356"/>
      <c r="ED328" s="323"/>
      <c r="EE328" s="323"/>
      <c r="EF328" s="16">
        <f t="shared" si="302"/>
        <v>0</v>
      </c>
      <c r="EG328" s="16">
        <f t="shared" si="303"/>
        <v>0</v>
      </c>
      <c r="EH328" s="323"/>
    </row>
    <row r="329" spans="1:138" s="67" customFormat="1" ht="14" hidden="1" customHeight="1" outlineLevel="1" x14ac:dyDescent="0.15">
      <c r="B329" s="67" t="s">
        <v>64</v>
      </c>
      <c r="C329" s="68"/>
      <c r="D329" s="68">
        <v>-77238</v>
      </c>
      <c r="E329" s="68">
        <v>-7885</v>
      </c>
      <c r="F329" s="26"/>
      <c r="G329" s="68"/>
      <c r="H329" s="26"/>
      <c r="I329" s="18">
        <f t="shared" si="314"/>
        <v>-85123</v>
      </c>
      <c r="J329" s="25"/>
      <c r="K329" s="67" t="s">
        <v>64</v>
      </c>
      <c r="L329" s="68"/>
      <c r="M329" s="68"/>
      <c r="N329" s="68">
        <v>-77238</v>
      </c>
      <c r="O329" s="68"/>
      <c r="P329" s="68">
        <v>-7885</v>
      </c>
      <c r="Q329" s="68"/>
      <c r="R329" s="26"/>
      <c r="S329" s="26"/>
      <c r="T329" s="68"/>
      <c r="U329" s="68"/>
      <c r="V329" s="26"/>
      <c r="W329" s="26"/>
      <c r="X329" s="68"/>
      <c r="Y329" s="68"/>
      <c r="Z329" s="25"/>
      <c r="AA329" s="67" t="s">
        <v>64</v>
      </c>
      <c r="AB329" s="68"/>
      <c r="AC329" s="68"/>
      <c r="AD329" s="68">
        <v>-77238</v>
      </c>
      <c r="AE329" s="68"/>
      <c r="AF329" s="68">
        <v>-7885</v>
      </c>
      <c r="AG329" s="68"/>
      <c r="AH329" s="26"/>
      <c r="AI329" s="26"/>
      <c r="AJ329" s="68"/>
      <c r="AK329" s="68"/>
      <c r="AL329" s="26"/>
      <c r="AM329" s="26"/>
      <c r="AN329" s="18">
        <f t="shared" si="304"/>
        <v>-85123</v>
      </c>
      <c r="AO329" s="18">
        <f t="shared" si="305"/>
        <v>0</v>
      </c>
      <c r="AP329" s="25"/>
      <c r="AS329" s="68">
        <f t="shared" si="368"/>
        <v>0</v>
      </c>
      <c r="AT329" s="68">
        <v>-77238</v>
      </c>
      <c r="AU329" s="68">
        <f t="shared" si="369"/>
        <v>0</v>
      </c>
      <c r="AV329" s="68">
        <f t="shared" si="356"/>
        <v>-7885</v>
      </c>
      <c r="AW329" s="68">
        <f t="shared" si="357"/>
        <v>0</v>
      </c>
      <c r="AX329" s="26"/>
      <c r="AY329" s="26"/>
      <c r="AZ329" s="68">
        <f t="shared" si="358"/>
        <v>0</v>
      </c>
      <c r="BA329" s="68">
        <f t="shared" si="359"/>
        <v>0</v>
      </c>
      <c r="BB329" s="26"/>
      <c r="BC329" s="26"/>
      <c r="BD329" s="18">
        <f t="shared" si="306"/>
        <v>-85123</v>
      </c>
      <c r="BE329" s="18">
        <f t="shared" si="307"/>
        <v>0</v>
      </c>
      <c r="BF329" s="25"/>
      <c r="BG329" s="67" t="s">
        <v>64</v>
      </c>
      <c r="BH329" s="68"/>
      <c r="BI329" s="68"/>
      <c r="BJ329" s="68">
        <v>-77238</v>
      </c>
      <c r="BK329" s="68"/>
      <c r="BL329" s="68">
        <v>-7885</v>
      </c>
      <c r="BM329" s="68"/>
      <c r="BN329" s="26"/>
      <c r="BO329" s="26"/>
      <c r="BP329" s="68"/>
      <c r="BQ329" s="68"/>
      <c r="BR329" s="26"/>
      <c r="BS329" s="26"/>
      <c r="BT329" s="18">
        <f t="shared" si="308"/>
        <v>-85123</v>
      </c>
      <c r="BU329" s="18">
        <f t="shared" si="309"/>
        <v>0</v>
      </c>
      <c r="BV329" s="25"/>
      <c r="BW329" s="67" t="s">
        <v>64</v>
      </c>
      <c r="BY329" s="68"/>
      <c r="BZ329" s="68">
        <v>-77238</v>
      </c>
      <c r="CA329" s="68"/>
      <c r="CB329" s="68">
        <f t="shared" si="269"/>
        <v>-7885</v>
      </c>
      <c r="CC329" s="68">
        <f t="shared" si="270"/>
        <v>0</v>
      </c>
      <c r="CD329" s="323"/>
      <c r="CE329" s="323"/>
      <c r="CH329" s="323"/>
      <c r="CI329" s="323"/>
      <c r="CJ329" s="18">
        <f t="shared" si="310"/>
        <v>-85123</v>
      </c>
      <c r="CK329" s="18">
        <f t="shared" si="311"/>
        <v>0</v>
      </c>
      <c r="CL329" s="323"/>
      <c r="CM329" s="67" t="s">
        <v>64</v>
      </c>
      <c r="CO329" s="68"/>
      <c r="CP329" s="68">
        <v>-77238</v>
      </c>
      <c r="CQ329" s="68"/>
      <c r="CR329" s="68">
        <f>CB329</f>
        <v>-7885</v>
      </c>
      <c r="CS329" s="68">
        <f>CC329</f>
        <v>0</v>
      </c>
      <c r="CT329" s="323"/>
      <c r="CU329" s="323"/>
      <c r="CX329" s="323"/>
      <c r="CY329" s="323"/>
      <c r="DB329" s="323"/>
      <c r="DC329" s="67" t="s">
        <v>64</v>
      </c>
      <c r="DE329" s="68"/>
      <c r="DF329" s="68">
        <v>-77238</v>
      </c>
      <c r="DG329" s="68"/>
      <c r="DH329" s="68">
        <f>CR329</f>
        <v>-7885</v>
      </c>
      <c r="DI329" s="68">
        <f>CS329</f>
        <v>0</v>
      </c>
      <c r="DJ329" s="356"/>
      <c r="DK329" s="356"/>
      <c r="DN329" s="323"/>
      <c r="DO329" s="323"/>
      <c r="DP329" s="16">
        <f t="shared" si="312"/>
        <v>-85123</v>
      </c>
      <c r="DQ329" s="16">
        <f t="shared" si="313"/>
        <v>0</v>
      </c>
      <c r="DR329" s="323"/>
      <c r="DS329" s="67" t="s">
        <v>64</v>
      </c>
      <c r="DU329" s="68"/>
      <c r="DV329" s="68">
        <v>-77238</v>
      </c>
      <c r="DW329" s="68"/>
      <c r="DX329" s="68">
        <f>DH329</f>
        <v>-7885</v>
      </c>
      <c r="DY329" s="68">
        <f>DI329</f>
        <v>0</v>
      </c>
      <c r="DZ329" s="356"/>
      <c r="EA329" s="356"/>
      <c r="ED329" s="323"/>
      <c r="EE329" s="323"/>
      <c r="EF329" s="16">
        <f t="shared" si="302"/>
        <v>-85123</v>
      </c>
      <c r="EG329" s="16">
        <f t="shared" si="303"/>
        <v>0</v>
      </c>
      <c r="EH329" s="323"/>
    </row>
    <row r="330" spans="1:138" s="67" customFormat="1" ht="14" hidden="1" customHeight="1" outlineLevel="1" x14ac:dyDescent="0.15">
      <c r="B330" s="67" t="s">
        <v>229</v>
      </c>
      <c r="C330" s="68"/>
      <c r="D330" s="68"/>
      <c r="E330" s="68"/>
      <c r="F330" s="26"/>
      <c r="G330" s="68"/>
      <c r="H330" s="26"/>
      <c r="I330" s="18">
        <f t="shared" si="314"/>
        <v>0</v>
      </c>
      <c r="J330" s="25"/>
      <c r="K330" s="67" t="s">
        <v>229</v>
      </c>
      <c r="L330" s="68"/>
      <c r="M330" s="68"/>
      <c r="N330" s="68"/>
      <c r="O330" s="68"/>
      <c r="P330" s="68"/>
      <c r="Q330" s="68"/>
      <c r="R330" s="26"/>
      <c r="S330" s="26"/>
      <c r="T330" s="68"/>
      <c r="U330" s="68"/>
      <c r="V330" s="26"/>
      <c r="W330" s="26"/>
      <c r="X330" s="68"/>
      <c r="Y330" s="68"/>
      <c r="Z330" s="25"/>
      <c r="AA330" s="67" t="s">
        <v>229</v>
      </c>
      <c r="AB330" s="68"/>
      <c r="AC330" s="68"/>
      <c r="AD330" s="68"/>
      <c r="AE330" s="68"/>
      <c r="AF330" s="68"/>
      <c r="AG330" s="68"/>
      <c r="AH330" s="26"/>
      <c r="AI330" s="26"/>
      <c r="AJ330" s="68"/>
      <c r="AK330" s="68"/>
      <c r="AL330" s="26"/>
      <c r="AM330" s="26"/>
      <c r="AN330" s="18">
        <f t="shared" si="304"/>
        <v>0</v>
      </c>
      <c r="AO330" s="18">
        <f t="shared" si="305"/>
        <v>0</v>
      </c>
      <c r="AP330" s="25"/>
      <c r="AS330" s="68">
        <f t="shared" si="368"/>
        <v>0</v>
      </c>
      <c r="AT330" s="68">
        <f t="shared" si="355"/>
        <v>0</v>
      </c>
      <c r="AU330" s="68">
        <f t="shared" si="369"/>
        <v>0</v>
      </c>
      <c r="AV330" s="68">
        <f t="shared" si="356"/>
        <v>0</v>
      </c>
      <c r="AW330" s="68">
        <f t="shared" si="357"/>
        <v>0</v>
      </c>
      <c r="AX330" s="26"/>
      <c r="AY330" s="26"/>
      <c r="AZ330" s="68">
        <f t="shared" si="358"/>
        <v>0</v>
      </c>
      <c r="BA330" s="68">
        <f t="shared" si="359"/>
        <v>0</v>
      </c>
      <c r="BB330" s="26"/>
      <c r="BC330" s="26"/>
      <c r="BD330" s="18">
        <f t="shared" si="306"/>
        <v>0</v>
      </c>
      <c r="BE330" s="18">
        <f t="shared" si="307"/>
        <v>0</v>
      </c>
      <c r="BF330" s="25"/>
      <c r="BG330" s="67" t="s">
        <v>229</v>
      </c>
      <c r="BH330" s="68"/>
      <c r="BI330" s="68"/>
      <c r="BJ330" s="68"/>
      <c r="BK330" s="68"/>
      <c r="BL330" s="68"/>
      <c r="BM330" s="68"/>
      <c r="BN330" s="26"/>
      <c r="BO330" s="26"/>
      <c r="BP330" s="68"/>
      <c r="BQ330" s="68"/>
      <c r="BR330" s="26"/>
      <c r="BS330" s="26"/>
      <c r="BT330" s="18">
        <f t="shared" si="308"/>
        <v>0</v>
      </c>
      <c r="BU330" s="18">
        <f t="shared" si="309"/>
        <v>0</v>
      </c>
      <c r="BV330" s="25"/>
      <c r="BW330" s="67" t="s">
        <v>229</v>
      </c>
      <c r="BY330" s="68"/>
      <c r="CA330" s="68"/>
      <c r="CB330" s="68">
        <f t="shared" si="269"/>
        <v>0</v>
      </c>
      <c r="CC330" s="68">
        <f t="shared" si="270"/>
        <v>0</v>
      </c>
      <c r="CD330" s="323"/>
      <c r="CE330" s="323"/>
      <c r="CH330" s="323"/>
      <c r="CI330" s="323"/>
      <c r="CJ330" s="18">
        <f t="shared" si="310"/>
        <v>0</v>
      </c>
      <c r="CK330" s="18">
        <f t="shared" si="311"/>
        <v>0</v>
      </c>
      <c r="CL330" s="323"/>
      <c r="CM330" s="67" t="s">
        <v>229</v>
      </c>
      <c r="CO330" s="68"/>
      <c r="CQ330" s="68"/>
      <c r="CR330" s="68">
        <f>CB330</f>
        <v>0</v>
      </c>
      <c r="CS330" s="68">
        <f>CC330</f>
        <v>0</v>
      </c>
      <c r="CT330" s="323"/>
      <c r="CU330" s="323"/>
      <c r="CX330" s="323"/>
      <c r="CY330" s="323"/>
      <c r="DB330" s="323"/>
      <c r="DC330" s="67" t="s">
        <v>229</v>
      </c>
      <c r="DE330" s="68"/>
      <c r="DG330" s="68"/>
      <c r="DH330" s="68">
        <f>CR330</f>
        <v>0</v>
      </c>
      <c r="DI330" s="68">
        <f>CS330</f>
        <v>0</v>
      </c>
      <c r="DJ330" s="356"/>
      <c r="DK330" s="356"/>
      <c r="DN330" s="323"/>
      <c r="DO330" s="323"/>
      <c r="DP330" s="16">
        <f t="shared" si="312"/>
        <v>0</v>
      </c>
      <c r="DQ330" s="16">
        <f t="shared" si="313"/>
        <v>0</v>
      </c>
      <c r="DR330" s="323"/>
      <c r="DS330" s="67" t="s">
        <v>229</v>
      </c>
      <c r="DU330" s="68"/>
      <c r="DW330" s="68"/>
      <c r="DX330" s="68">
        <f>DH330</f>
        <v>0</v>
      </c>
      <c r="DY330" s="68">
        <f>DI330</f>
        <v>0</v>
      </c>
      <c r="DZ330" s="356"/>
      <c r="EA330" s="356"/>
      <c r="ED330" s="323"/>
      <c r="EE330" s="323"/>
      <c r="EF330" s="16">
        <f t="shared" si="302"/>
        <v>0</v>
      </c>
      <c r="EG330" s="16">
        <f t="shared" si="303"/>
        <v>0</v>
      </c>
      <c r="EH330" s="323"/>
    </row>
    <row r="331" spans="1:138" s="67" customFormat="1" ht="14" hidden="1" customHeight="1" outlineLevel="1" x14ac:dyDescent="0.15">
      <c r="B331" s="67" t="s">
        <v>225</v>
      </c>
      <c r="C331" s="68"/>
      <c r="D331" s="68"/>
      <c r="E331" s="68"/>
      <c r="F331" s="26"/>
      <c r="G331" s="68"/>
      <c r="H331" s="26"/>
      <c r="I331" s="18">
        <f t="shared" si="314"/>
        <v>0</v>
      </c>
      <c r="J331" s="25"/>
      <c r="K331" s="67" t="s">
        <v>225</v>
      </c>
      <c r="L331" s="68"/>
      <c r="M331" s="68"/>
      <c r="N331" s="68"/>
      <c r="O331" s="68"/>
      <c r="P331" s="68"/>
      <c r="Q331" s="68"/>
      <c r="R331" s="26"/>
      <c r="S331" s="26"/>
      <c r="T331" s="68"/>
      <c r="U331" s="68"/>
      <c r="V331" s="26"/>
      <c r="W331" s="26"/>
      <c r="X331" s="68"/>
      <c r="Y331" s="68"/>
      <c r="Z331" s="25"/>
      <c r="AA331" s="67" t="s">
        <v>225</v>
      </c>
      <c r="AB331" s="68"/>
      <c r="AC331" s="68"/>
      <c r="AD331" s="68"/>
      <c r="AE331" s="68"/>
      <c r="AF331" s="68"/>
      <c r="AG331" s="68"/>
      <c r="AH331" s="26"/>
      <c r="AI331" s="26"/>
      <c r="AJ331" s="68"/>
      <c r="AK331" s="68"/>
      <c r="AL331" s="26"/>
      <c r="AM331" s="26"/>
      <c r="AN331" s="18">
        <f t="shared" si="304"/>
        <v>0</v>
      </c>
      <c r="AO331" s="18">
        <f t="shared" si="305"/>
        <v>0</v>
      </c>
      <c r="AP331" s="25"/>
      <c r="AS331" s="68">
        <f t="shared" si="368"/>
        <v>0</v>
      </c>
      <c r="AT331" s="68">
        <f t="shared" si="355"/>
        <v>0</v>
      </c>
      <c r="AU331" s="68">
        <f t="shared" si="369"/>
        <v>0</v>
      </c>
      <c r="AV331" s="68">
        <f t="shared" si="356"/>
        <v>0</v>
      </c>
      <c r="AW331" s="68">
        <f t="shared" si="357"/>
        <v>0</v>
      </c>
      <c r="AX331" s="26"/>
      <c r="AY331" s="26"/>
      <c r="AZ331" s="68">
        <f t="shared" si="358"/>
        <v>0</v>
      </c>
      <c r="BA331" s="68">
        <f t="shared" si="359"/>
        <v>0</v>
      </c>
      <c r="BB331" s="26"/>
      <c r="BC331" s="26"/>
      <c r="BD331" s="18">
        <f t="shared" si="306"/>
        <v>0</v>
      </c>
      <c r="BE331" s="18">
        <f t="shared" si="307"/>
        <v>0</v>
      </c>
      <c r="BF331" s="25"/>
      <c r="BG331" s="67" t="s">
        <v>225</v>
      </c>
      <c r="BH331" s="68"/>
      <c r="BI331" s="68"/>
      <c r="BJ331" s="68"/>
      <c r="BK331" s="68"/>
      <c r="BL331" s="68"/>
      <c r="BM331" s="68"/>
      <c r="BN331" s="26"/>
      <c r="BO331" s="26"/>
      <c r="BP331" s="68"/>
      <c r="BQ331" s="68"/>
      <c r="BR331" s="26"/>
      <c r="BS331" s="26"/>
      <c r="BT331" s="18">
        <f t="shared" si="308"/>
        <v>0</v>
      </c>
      <c r="BU331" s="18">
        <f t="shared" si="309"/>
        <v>0</v>
      </c>
      <c r="BV331" s="25"/>
      <c r="BW331" s="67" t="s">
        <v>225</v>
      </c>
      <c r="BY331" s="68"/>
      <c r="CA331" s="68"/>
      <c r="CB331" s="68">
        <f t="shared" si="269"/>
        <v>0</v>
      </c>
      <c r="CC331" s="68">
        <f t="shared" si="270"/>
        <v>0</v>
      </c>
      <c r="CD331" s="323"/>
      <c r="CE331" s="323"/>
      <c r="CH331" s="323"/>
      <c r="CI331" s="323"/>
      <c r="CJ331" s="18">
        <f t="shared" si="310"/>
        <v>0</v>
      </c>
      <c r="CK331" s="18">
        <f t="shared" si="311"/>
        <v>0</v>
      </c>
      <c r="CL331" s="323"/>
      <c r="CM331" s="67" t="s">
        <v>225</v>
      </c>
      <c r="CO331" s="68"/>
      <c r="CQ331" s="68"/>
      <c r="CR331" s="68">
        <f>CB331</f>
        <v>0</v>
      </c>
      <c r="CS331" s="68">
        <f>CC331</f>
        <v>0</v>
      </c>
      <c r="CT331" s="323"/>
      <c r="CU331" s="323"/>
      <c r="CX331" s="323"/>
      <c r="CY331" s="323"/>
      <c r="DB331" s="323"/>
      <c r="DC331" s="67" t="s">
        <v>225</v>
      </c>
      <c r="DE331" s="68"/>
      <c r="DG331" s="68"/>
      <c r="DH331" s="68">
        <f>CR331</f>
        <v>0</v>
      </c>
      <c r="DI331" s="68">
        <f>CS331</f>
        <v>0</v>
      </c>
      <c r="DJ331" s="356"/>
      <c r="DK331" s="356"/>
      <c r="DN331" s="323"/>
      <c r="DO331" s="323"/>
      <c r="DP331" s="16">
        <f t="shared" si="312"/>
        <v>0</v>
      </c>
      <c r="DQ331" s="16">
        <f t="shared" si="313"/>
        <v>0</v>
      </c>
      <c r="DR331" s="323"/>
      <c r="DS331" s="67" t="s">
        <v>225</v>
      </c>
      <c r="DU331" s="68"/>
      <c r="DW331" s="68"/>
      <c r="DX331" s="68">
        <f>DH331</f>
        <v>0</v>
      </c>
      <c r="DY331" s="68">
        <f>DI331</f>
        <v>0</v>
      </c>
      <c r="DZ331" s="356"/>
      <c r="EA331" s="356"/>
      <c r="ED331" s="323"/>
      <c r="EE331" s="323"/>
      <c r="EF331" s="16">
        <f t="shared" si="302"/>
        <v>0</v>
      </c>
      <c r="EG331" s="16">
        <f t="shared" si="303"/>
        <v>0</v>
      </c>
      <c r="EH331" s="323"/>
    </row>
    <row r="332" spans="1:138" s="67" customFormat="1" ht="14" hidden="1" customHeight="1" outlineLevel="1" x14ac:dyDescent="0.15">
      <c r="B332" s="67" t="s">
        <v>248</v>
      </c>
      <c r="C332" s="68"/>
      <c r="D332" s="68"/>
      <c r="E332" s="68"/>
      <c r="F332" s="26"/>
      <c r="G332" s="68"/>
      <c r="H332" s="26"/>
      <c r="I332" s="18">
        <f t="shared" si="314"/>
        <v>0</v>
      </c>
      <c r="J332" s="25"/>
      <c r="K332" s="67" t="s">
        <v>248</v>
      </c>
      <c r="L332" s="68"/>
      <c r="M332" s="68"/>
      <c r="N332" s="68"/>
      <c r="O332" s="68"/>
      <c r="P332" s="68"/>
      <c r="Q332" s="68"/>
      <c r="R332" s="26"/>
      <c r="S332" s="26"/>
      <c r="T332" s="68"/>
      <c r="U332" s="68"/>
      <c r="V332" s="26"/>
      <c r="W332" s="26"/>
      <c r="X332" s="68"/>
      <c r="Y332" s="68"/>
      <c r="Z332" s="25"/>
      <c r="AA332" s="67" t="s">
        <v>248</v>
      </c>
      <c r="AB332" s="68"/>
      <c r="AC332" s="68"/>
      <c r="AD332" s="68"/>
      <c r="AE332" s="68"/>
      <c r="AF332" s="68"/>
      <c r="AG332" s="68"/>
      <c r="AH332" s="26"/>
      <c r="AI332" s="26"/>
      <c r="AJ332" s="68"/>
      <c r="AK332" s="68"/>
      <c r="AL332" s="26"/>
      <c r="AM332" s="26"/>
      <c r="AN332" s="18">
        <f t="shared" si="304"/>
        <v>0</v>
      </c>
      <c r="AO332" s="18">
        <f t="shared" si="305"/>
        <v>0</v>
      </c>
      <c r="AP332" s="25"/>
      <c r="AS332" s="68">
        <f t="shared" si="368"/>
        <v>0</v>
      </c>
      <c r="AT332" s="68">
        <f t="shared" si="355"/>
        <v>0</v>
      </c>
      <c r="AU332" s="68">
        <f t="shared" si="369"/>
        <v>0</v>
      </c>
      <c r="AV332" s="68">
        <f t="shared" si="356"/>
        <v>0</v>
      </c>
      <c r="AW332" s="68">
        <f t="shared" si="357"/>
        <v>0</v>
      </c>
      <c r="AX332" s="26"/>
      <c r="AY332" s="26"/>
      <c r="AZ332" s="68">
        <f t="shared" si="358"/>
        <v>0</v>
      </c>
      <c r="BA332" s="68">
        <f t="shared" si="359"/>
        <v>0</v>
      </c>
      <c r="BB332" s="26"/>
      <c r="BC332" s="26"/>
      <c r="BD332" s="18">
        <f t="shared" si="306"/>
        <v>0</v>
      </c>
      <c r="BE332" s="18">
        <f t="shared" si="307"/>
        <v>0</v>
      </c>
      <c r="BF332" s="25"/>
      <c r="BG332" s="67" t="s">
        <v>248</v>
      </c>
      <c r="BH332" s="68"/>
      <c r="BI332" s="68"/>
      <c r="BJ332" s="68"/>
      <c r="BK332" s="68"/>
      <c r="BL332" s="68"/>
      <c r="BM332" s="68"/>
      <c r="BN332" s="26"/>
      <c r="BO332" s="26"/>
      <c r="BP332" s="68"/>
      <c r="BQ332" s="68"/>
      <c r="BR332" s="26"/>
      <c r="BS332" s="26"/>
      <c r="BT332" s="18">
        <f t="shared" si="308"/>
        <v>0</v>
      </c>
      <c r="BU332" s="18">
        <f t="shared" si="309"/>
        <v>0</v>
      </c>
      <c r="BV332" s="25"/>
      <c r="BW332" s="67" t="s">
        <v>248</v>
      </c>
      <c r="BY332" s="68"/>
      <c r="CA332" s="68"/>
      <c r="CB332" s="68">
        <f t="shared" si="269"/>
        <v>0</v>
      </c>
      <c r="CC332" s="68">
        <f t="shared" si="270"/>
        <v>0</v>
      </c>
      <c r="CD332" s="323"/>
      <c r="CE332" s="323"/>
      <c r="CH332" s="323"/>
      <c r="CI332" s="323"/>
      <c r="CJ332" s="18">
        <f t="shared" si="310"/>
        <v>0</v>
      </c>
      <c r="CK332" s="18">
        <f t="shared" si="311"/>
        <v>0</v>
      </c>
      <c r="CL332" s="323"/>
      <c r="CM332" s="67" t="s">
        <v>248</v>
      </c>
      <c r="CO332" s="68"/>
      <c r="CQ332" s="68"/>
      <c r="CR332" s="68">
        <f>CB332</f>
        <v>0</v>
      </c>
      <c r="CS332" s="68">
        <f>CC332</f>
        <v>0</v>
      </c>
      <c r="CT332" s="323"/>
      <c r="CU332" s="323"/>
      <c r="CX332" s="323"/>
      <c r="CY332" s="323"/>
      <c r="DB332" s="323"/>
      <c r="DC332" s="67" t="s">
        <v>248</v>
      </c>
      <c r="DE332" s="68"/>
      <c r="DG332" s="68"/>
      <c r="DH332" s="68">
        <f>CR332</f>
        <v>0</v>
      </c>
      <c r="DI332" s="68">
        <f>CS332</f>
        <v>0</v>
      </c>
      <c r="DJ332" s="356"/>
      <c r="DK332" s="356"/>
      <c r="DN332" s="323"/>
      <c r="DO332" s="323"/>
      <c r="DP332" s="16">
        <f t="shared" si="312"/>
        <v>0</v>
      </c>
      <c r="DQ332" s="16">
        <f t="shared" si="313"/>
        <v>0</v>
      </c>
      <c r="DR332" s="323"/>
      <c r="DS332" s="67" t="s">
        <v>248</v>
      </c>
      <c r="DU332" s="68"/>
      <c r="DW332" s="68"/>
      <c r="DX332" s="68">
        <f>DH332</f>
        <v>0</v>
      </c>
      <c r="DY332" s="68">
        <f>DI332</f>
        <v>0</v>
      </c>
      <c r="DZ332" s="356"/>
      <c r="EA332" s="356"/>
      <c r="ED332" s="323"/>
      <c r="EE332" s="323"/>
      <c r="EF332" s="16">
        <f t="shared" si="302"/>
        <v>0</v>
      </c>
      <c r="EG332" s="16">
        <f t="shared" si="303"/>
        <v>0</v>
      </c>
      <c r="EH332" s="323"/>
    </row>
    <row r="333" spans="1:138" s="67" customFormat="1" ht="14" hidden="1" customHeight="1" outlineLevel="1" x14ac:dyDescent="0.15">
      <c r="B333" s="67" t="s">
        <v>183</v>
      </c>
      <c r="C333" s="68"/>
      <c r="D333" s="68"/>
      <c r="E333" s="68"/>
      <c r="F333" s="26"/>
      <c r="G333" s="68"/>
      <c r="H333" s="26"/>
      <c r="I333" s="18">
        <f t="shared" si="314"/>
        <v>0</v>
      </c>
      <c r="J333" s="25"/>
      <c r="K333" s="67" t="s">
        <v>183</v>
      </c>
      <c r="L333" s="68"/>
      <c r="M333" s="68"/>
      <c r="N333" s="68"/>
      <c r="O333" s="68"/>
      <c r="P333" s="68"/>
      <c r="Q333" s="68"/>
      <c r="R333" s="26"/>
      <c r="S333" s="26"/>
      <c r="T333" s="68"/>
      <c r="U333" s="68"/>
      <c r="V333" s="26"/>
      <c r="W333" s="26"/>
      <c r="X333" s="68"/>
      <c r="Y333" s="68"/>
      <c r="Z333" s="25"/>
      <c r="AA333" s="67" t="s">
        <v>183</v>
      </c>
      <c r="AB333" s="68"/>
      <c r="AC333" s="68"/>
      <c r="AD333" s="68"/>
      <c r="AE333" s="68"/>
      <c r="AF333" s="68"/>
      <c r="AG333" s="68"/>
      <c r="AH333" s="26"/>
      <c r="AI333" s="26"/>
      <c r="AJ333" s="68"/>
      <c r="AK333" s="68"/>
      <c r="AL333" s="26"/>
      <c r="AM333" s="26"/>
      <c r="AN333" s="18">
        <f t="shared" si="304"/>
        <v>0</v>
      </c>
      <c r="AO333" s="18">
        <f t="shared" si="305"/>
        <v>0</v>
      </c>
      <c r="AP333" s="25"/>
      <c r="AS333" s="68">
        <f t="shared" si="368"/>
        <v>0</v>
      </c>
      <c r="AT333" s="68">
        <f t="shared" si="355"/>
        <v>0</v>
      </c>
      <c r="AU333" s="68">
        <f t="shared" si="369"/>
        <v>0</v>
      </c>
      <c r="AV333" s="68">
        <f t="shared" si="356"/>
        <v>0</v>
      </c>
      <c r="AW333" s="68">
        <f t="shared" si="357"/>
        <v>0</v>
      </c>
      <c r="AX333" s="26"/>
      <c r="AY333" s="26"/>
      <c r="AZ333" s="68">
        <f t="shared" si="358"/>
        <v>0</v>
      </c>
      <c r="BA333" s="68">
        <f t="shared" si="359"/>
        <v>0</v>
      </c>
      <c r="BB333" s="26"/>
      <c r="BC333" s="26"/>
      <c r="BD333" s="18">
        <f t="shared" si="306"/>
        <v>0</v>
      </c>
      <c r="BE333" s="18">
        <f t="shared" si="307"/>
        <v>0</v>
      </c>
      <c r="BF333" s="25"/>
      <c r="BG333" s="67" t="s">
        <v>183</v>
      </c>
      <c r="BH333" s="68"/>
      <c r="BI333" s="68"/>
      <c r="BJ333" s="68"/>
      <c r="BK333" s="68"/>
      <c r="BL333" s="68"/>
      <c r="BM333" s="68"/>
      <c r="BN333" s="26"/>
      <c r="BO333" s="26"/>
      <c r="BP333" s="68"/>
      <c r="BQ333" s="68"/>
      <c r="BR333" s="26"/>
      <c r="BS333" s="26"/>
      <c r="BT333" s="18">
        <f t="shared" si="308"/>
        <v>0</v>
      </c>
      <c r="BU333" s="18">
        <f t="shared" si="309"/>
        <v>0</v>
      </c>
      <c r="BV333" s="25"/>
      <c r="BW333" s="67" t="s">
        <v>183</v>
      </c>
      <c r="BY333" s="68"/>
      <c r="CA333" s="68"/>
      <c r="CB333" s="68">
        <f t="shared" si="269"/>
        <v>0</v>
      </c>
      <c r="CC333" s="68">
        <f t="shared" si="270"/>
        <v>0</v>
      </c>
      <c r="CD333" s="323"/>
      <c r="CE333" s="323"/>
      <c r="CH333" s="323"/>
      <c r="CI333" s="323"/>
      <c r="CJ333" s="18">
        <f t="shared" si="310"/>
        <v>0</v>
      </c>
      <c r="CK333" s="18">
        <f t="shared" si="311"/>
        <v>0</v>
      </c>
      <c r="CL333" s="323"/>
      <c r="CM333" s="67" t="s">
        <v>183</v>
      </c>
      <c r="CO333" s="68"/>
      <c r="CQ333" s="68"/>
      <c r="CR333" s="68">
        <f>CB333</f>
        <v>0</v>
      </c>
      <c r="CS333" s="68">
        <f>CC333</f>
        <v>0</v>
      </c>
      <c r="CT333" s="323"/>
      <c r="CU333" s="323"/>
      <c r="CX333" s="323"/>
      <c r="CY333" s="323"/>
      <c r="DB333" s="323"/>
      <c r="DC333" s="67" t="s">
        <v>183</v>
      </c>
      <c r="DE333" s="68"/>
      <c r="DG333" s="68"/>
      <c r="DH333" s="68">
        <f>CR333</f>
        <v>0</v>
      </c>
      <c r="DI333" s="68">
        <f>CS333</f>
        <v>0</v>
      </c>
      <c r="DJ333" s="356"/>
      <c r="DK333" s="356"/>
      <c r="DN333" s="323"/>
      <c r="DO333" s="323"/>
      <c r="DP333" s="16">
        <f t="shared" si="312"/>
        <v>0</v>
      </c>
      <c r="DQ333" s="16">
        <f t="shared" si="313"/>
        <v>0</v>
      </c>
      <c r="DR333" s="323"/>
      <c r="DS333" s="67" t="s">
        <v>183</v>
      </c>
      <c r="DU333" s="68"/>
      <c r="DW333" s="68"/>
      <c r="DX333" s="68">
        <f>DH333</f>
        <v>0</v>
      </c>
      <c r="DY333" s="68">
        <f>DI333</f>
        <v>0</v>
      </c>
      <c r="DZ333" s="356"/>
      <c r="EA333" s="356"/>
      <c r="ED333" s="323"/>
      <c r="EE333" s="323"/>
      <c r="EF333" s="16">
        <f t="shared" si="302"/>
        <v>0</v>
      </c>
      <c r="EG333" s="16">
        <f t="shared" si="303"/>
        <v>0</v>
      </c>
      <c r="EH333" s="323"/>
    </row>
    <row r="334" spans="1:138" s="67" customFormat="1" ht="14" hidden="1" customHeight="1" outlineLevel="1" x14ac:dyDescent="0.15">
      <c r="B334" s="67" t="s">
        <v>42</v>
      </c>
      <c r="C334" s="68">
        <v>-455</v>
      </c>
      <c r="D334" s="68"/>
      <c r="E334" s="68"/>
      <c r="F334" s="26"/>
      <c r="G334" s="68"/>
      <c r="H334" s="26"/>
      <c r="I334" s="18">
        <f t="shared" si="314"/>
        <v>-455</v>
      </c>
      <c r="J334" s="25"/>
      <c r="K334" s="67" t="s">
        <v>42</v>
      </c>
      <c r="L334" s="68">
        <v>-455</v>
      </c>
      <c r="M334" s="68"/>
      <c r="N334" s="68"/>
      <c r="O334" s="68"/>
      <c r="P334" s="68"/>
      <c r="Q334" s="68"/>
      <c r="R334" s="26"/>
      <c r="S334" s="26"/>
      <c r="T334" s="68"/>
      <c r="U334" s="68"/>
      <c r="V334" s="26"/>
      <c r="W334" s="26"/>
      <c r="X334" s="68"/>
      <c r="Y334" s="68"/>
      <c r="Z334" s="25"/>
      <c r="AA334" s="67" t="s">
        <v>42</v>
      </c>
      <c r="AB334" s="68">
        <v>-455</v>
      </c>
      <c r="AC334" s="68"/>
      <c r="AD334" s="68"/>
      <c r="AE334" s="68"/>
      <c r="AF334" s="68"/>
      <c r="AG334" s="68"/>
      <c r="AH334" s="26"/>
      <c r="AI334" s="26"/>
      <c r="AJ334" s="68"/>
      <c r="AK334" s="68"/>
      <c r="AL334" s="26"/>
      <c r="AM334" s="26"/>
      <c r="AN334" s="18">
        <f t="shared" si="304"/>
        <v>-455</v>
      </c>
      <c r="AO334" s="18">
        <f t="shared" si="305"/>
        <v>0</v>
      </c>
      <c r="AP334" s="25"/>
      <c r="AR334" s="68">
        <v>-455</v>
      </c>
      <c r="AS334" s="68">
        <f t="shared" si="368"/>
        <v>0</v>
      </c>
      <c r="AT334" s="68">
        <f t="shared" si="355"/>
        <v>0</v>
      </c>
      <c r="AU334" s="68">
        <f t="shared" si="369"/>
        <v>0</v>
      </c>
      <c r="AV334" s="68">
        <f t="shared" si="356"/>
        <v>0</v>
      </c>
      <c r="AW334" s="68">
        <f t="shared" si="357"/>
        <v>0</v>
      </c>
      <c r="AX334" s="26"/>
      <c r="AY334" s="26"/>
      <c r="AZ334" s="68">
        <f t="shared" si="358"/>
        <v>0</v>
      </c>
      <c r="BA334" s="68">
        <f t="shared" si="359"/>
        <v>0</v>
      </c>
      <c r="BB334" s="26"/>
      <c r="BC334" s="26"/>
      <c r="BD334" s="18">
        <f t="shared" si="306"/>
        <v>-455</v>
      </c>
      <c r="BE334" s="18">
        <f t="shared" si="307"/>
        <v>0</v>
      </c>
      <c r="BF334" s="25"/>
      <c r="BG334" s="67" t="s">
        <v>42</v>
      </c>
      <c r="BH334" s="68">
        <v>-455</v>
      </c>
      <c r="BI334" s="68"/>
      <c r="BJ334" s="68"/>
      <c r="BK334" s="68"/>
      <c r="BL334" s="68"/>
      <c r="BM334" s="68"/>
      <c r="BN334" s="26"/>
      <c r="BO334" s="26"/>
      <c r="BP334" s="68"/>
      <c r="BQ334" s="68"/>
      <c r="BR334" s="26"/>
      <c r="BS334" s="26"/>
      <c r="BT334" s="18">
        <f t="shared" si="308"/>
        <v>-455</v>
      </c>
      <c r="BU334" s="18">
        <f t="shared" si="309"/>
        <v>0</v>
      </c>
      <c r="BV334" s="25"/>
      <c r="BW334" s="67" t="s">
        <v>42</v>
      </c>
      <c r="BX334" s="68">
        <v>-455</v>
      </c>
      <c r="BY334" s="68"/>
      <c r="CA334" s="68"/>
      <c r="CB334" s="68">
        <f t="shared" ref="CB334:CB338" si="370">BL334</f>
        <v>0</v>
      </c>
      <c r="CC334" s="68">
        <f t="shared" ref="CC334:CC338" si="371">BM334</f>
        <v>0</v>
      </c>
      <c r="CD334" s="323"/>
      <c r="CE334" s="323"/>
      <c r="CH334" s="323"/>
      <c r="CI334" s="323"/>
      <c r="CJ334" s="18">
        <f t="shared" si="310"/>
        <v>-455</v>
      </c>
      <c r="CK334" s="18">
        <f t="shared" si="311"/>
        <v>0</v>
      </c>
      <c r="CL334" s="323"/>
      <c r="CM334" s="67" t="s">
        <v>42</v>
      </c>
      <c r="CN334" s="68">
        <v>-455</v>
      </c>
      <c r="CO334" s="68"/>
      <c r="CQ334" s="68"/>
      <c r="CR334" s="68">
        <f>CB334</f>
        <v>0</v>
      </c>
      <c r="CS334" s="68">
        <f>CC334</f>
        <v>0</v>
      </c>
      <c r="CT334" s="323"/>
      <c r="CU334" s="323"/>
      <c r="CX334" s="323"/>
      <c r="CY334" s="323"/>
      <c r="DB334" s="323"/>
      <c r="DC334" s="67" t="s">
        <v>42</v>
      </c>
      <c r="DD334" s="68">
        <v>-455</v>
      </c>
      <c r="DE334" s="68"/>
      <c r="DG334" s="68"/>
      <c r="DH334" s="68">
        <f>CR334</f>
        <v>0</v>
      </c>
      <c r="DI334" s="68">
        <f>CS334</f>
        <v>0</v>
      </c>
      <c r="DJ334" s="356"/>
      <c r="DK334" s="356"/>
      <c r="DN334" s="323"/>
      <c r="DO334" s="323"/>
      <c r="DP334" s="16">
        <f t="shared" si="312"/>
        <v>-455</v>
      </c>
      <c r="DQ334" s="16">
        <f t="shared" si="313"/>
        <v>0</v>
      </c>
      <c r="DR334" s="323"/>
      <c r="DS334" s="67" t="s">
        <v>42</v>
      </c>
      <c r="DT334" s="68">
        <v>-455</v>
      </c>
      <c r="DU334" s="68"/>
      <c r="DW334" s="68"/>
      <c r="DX334" s="68">
        <f>DH334</f>
        <v>0</v>
      </c>
      <c r="DY334" s="68">
        <f>DI334</f>
        <v>0</v>
      </c>
      <c r="DZ334" s="356"/>
      <c r="EA334" s="356"/>
      <c r="ED334" s="323"/>
      <c r="EE334" s="323"/>
      <c r="EF334" s="16">
        <f t="shared" si="302"/>
        <v>-455</v>
      </c>
      <c r="EG334" s="16">
        <f t="shared" si="303"/>
        <v>0</v>
      </c>
      <c r="EH334" s="323"/>
    </row>
    <row r="335" spans="1:138" s="67" customFormat="1" ht="14" hidden="1" customHeight="1" outlineLevel="1" x14ac:dyDescent="0.15">
      <c r="B335" s="67" t="s">
        <v>227</v>
      </c>
      <c r="C335" s="68"/>
      <c r="D335" s="68"/>
      <c r="E335" s="68"/>
      <c r="F335" s="26"/>
      <c r="G335" s="68"/>
      <c r="H335" s="26"/>
      <c r="I335" s="18">
        <f t="shared" si="314"/>
        <v>0</v>
      </c>
      <c r="J335" s="25"/>
      <c r="K335" s="67" t="s">
        <v>227</v>
      </c>
      <c r="L335" s="68"/>
      <c r="M335" s="68"/>
      <c r="N335" s="68"/>
      <c r="O335" s="68"/>
      <c r="P335" s="68"/>
      <c r="Q335" s="68"/>
      <c r="R335" s="26"/>
      <c r="S335" s="26"/>
      <c r="T335" s="68"/>
      <c r="U335" s="68"/>
      <c r="V335" s="26"/>
      <c r="W335" s="26"/>
      <c r="X335" s="68"/>
      <c r="Y335" s="68"/>
      <c r="Z335" s="25"/>
      <c r="AA335" s="67" t="s">
        <v>227</v>
      </c>
      <c r="AB335" s="68"/>
      <c r="AC335" s="68"/>
      <c r="AD335" s="68"/>
      <c r="AE335" s="68"/>
      <c r="AF335" s="68"/>
      <c r="AG335" s="68"/>
      <c r="AH335" s="26"/>
      <c r="AI335" s="26"/>
      <c r="AJ335" s="68"/>
      <c r="AK335" s="68"/>
      <c r="AL335" s="26"/>
      <c r="AM335" s="26"/>
      <c r="AN335" s="18">
        <f t="shared" si="304"/>
        <v>0</v>
      </c>
      <c r="AO335" s="18">
        <f t="shared" si="305"/>
        <v>0</v>
      </c>
      <c r="AP335" s="25"/>
      <c r="AS335" s="68">
        <f t="shared" si="368"/>
        <v>0</v>
      </c>
      <c r="AT335" s="68">
        <f t="shared" si="355"/>
        <v>0</v>
      </c>
      <c r="AU335" s="68">
        <f t="shared" si="369"/>
        <v>0</v>
      </c>
      <c r="AV335" s="68">
        <f t="shared" si="356"/>
        <v>0</v>
      </c>
      <c r="AW335" s="68">
        <f t="shared" si="357"/>
        <v>0</v>
      </c>
      <c r="AX335" s="26"/>
      <c r="AY335" s="26"/>
      <c r="AZ335" s="68">
        <f t="shared" si="358"/>
        <v>0</v>
      </c>
      <c r="BA335" s="68">
        <f t="shared" si="359"/>
        <v>0</v>
      </c>
      <c r="BB335" s="26"/>
      <c r="BC335" s="26"/>
      <c r="BD335" s="18">
        <f t="shared" si="306"/>
        <v>0</v>
      </c>
      <c r="BE335" s="18">
        <f t="shared" si="307"/>
        <v>0</v>
      </c>
      <c r="BF335" s="25"/>
      <c r="BG335" s="67" t="s">
        <v>227</v>
      </c>
      <c r="BH335" s="68"/>
      <c r="BI335" s="68"/>
      <c r="BJ335" s="68"/>
      <c r="BK335" s="68"/>
      <c r="BL335" s="68"/>
      <c r="BM335" s="68"/>
      <c r="BN335" s="26"/>
      <c r="BO335" s="26"/>
      <c r="BP335" s="68"/>
      <c r="BQ335" s="68"/>
      <c r="BR335" s="26"/>
      <c r="BS335" s="26"/>
      <c r="BT335" s="18">
        <f t="shared" si="308"/>
        <v>0</v>
      </c>
      <c r="BU335" s="18">
        <f t="shared" si="309"/>
        <v>0</v>
      </c>
      <c r="BV335" s="25"/>
      <c r="BW335" s="67" t="s">
        <v>227</v>
      </c>
      <c r="BY335" s="68"/>
      <c r="CA335" s="68"/>
      <c r="CB335" s="68">
        <f t="shared" si="370"/>
        <v>0</v>
      </c>
      <c r="CC335" s="68">
        <f t="shared" si="371"/>
        <v>0</v>
      </c>
      <c r="CD335" s="323"/>
      <c r="CE335" s="323"/>
      <c r="CH335" s="323"/>
      <c r="CI335" s="323"/>
      <c r="CJ335" s="18">
        <f t="shared" si="310"/>
        <v>0</v>
      </c>
      <c r="CK335" s="18">
        <f t="shared" si="311"/>
        <v>0</v>
      </c>
      <c r="CL335" s="323"/>
      <c r="CM335" s="67" t="s">
        <v>227</v>
      </c>
      <c r="CO335" s="68"/>
      <c r="CQ335" s="68"/>
      <c r="CR335" s="68">
        <f>CB335</f>
        <v>0</v>
      </c>
      <c r="CS335" s="68">
        <f>CC335</f>
        <v>0</v>
      </c>
      <c r="CT335" s="323"/>
      <c r="CU335" s="323"/>
      <c r="CX335" s="323"/>
      <c r="CY335" s="323"/>
      <c r="DB335" s="323"/>
      <c r="DC335" s="67" t="s">
        <v>227</v>
      </c>
      <c r="DE335" s="68"/>
      <c r="DG335" s="68"/>
      <c r="DH335" s="68">
        <f>CR335</f>
        <v>0</v>
      </c>
      <c r="DI335" s="68">
        <f>CS335</f>
        <v>0</v>
      </c>
      <c r="DJ335" s="356"/>
      <c r="DK335" s="356"/>
      <c r="DN335" s="323"/>
      <c r="DO335" s="323"/>
      <c r="DP335" s="16">
        <f t="shared" si="312"/>
        <v>0</v>
      </c>
      <c r="DQ335" s="16">
        <f t="shared" si="313"/>
        <v>0</v>
      </c>
      <c r="DR335" s="323"/>
      <c r="DS335" s="67" t="s">
        <v>227</v>
      </c>
      <c r="DU335" s="68"/>
      <c r="DW335" s="68"/>
      <c r="DX335" s="68">
        <f>DH335</f>
        <v>0</v>
      </c>
      <c r="DY335" s="68">
        <f>DI335</f>
        <v>0</v>
      </c>
      <c r="DZ335" s="356"/>
      <c r="EA335" s="356"/>
      <c r="ED335" s="323"/>
      <c r="EE335" s="323"/>
      <c r="EF335" s="16">
        <f t="shared" si="302"/>
        <v>0</v>
      </c>
      <c r="EG335" s="16">
        <f t="shared" si="303"/>
        <v>0</v>
      </c>
      <c r="EH335" s="323"/>
    </row>
    <row r="336" spans="1:138" s="67" customFormat="1" ht="14" hidden="1" customHeight="1" outlineLevel="1" x14ac:dyDescent="0.15">
      <c r="B336" s="67" t="s">
        <v>188</v>
      </c>
      <c r="C336" s="68"/>
      <c r="D336" s="68"/>
      <c r="E336" s="68"/>
      <c r="F336" s="26"/>
      <c r="G336" s="68"/>
      <c r="H336" s="26"/>
      <c r="I336" s="18">
        <f t="shared" si="314"/>
        <v>0</v>
      </c>
      <c r="J336" s="25"/>
      <c r="K336" s="67" t="s">
        <v>188</v>
      </c>
      <c r="L336" s="68"/>
      <c r="M336" s="68"/>
      <c r="N336" s="68"/>
      <c r="O336" s="68"/>
      <c r="P336" s="68"/>
      <c r="Q336" s="68"/>
      <c r="R336" s="26"/>
      <c r="S336" s="26"/>
      <c r="T336" s="68"/>
      <c r="U336" s="68"/>
      <c r="V336" s="26"/>
      <c r="W336" s="26"/>
      <c r="X336" s="68"/>
      <c r="Y336" s="68"/>
      <c r="Z336" s="25"/>
      <c r="AA336" s="67" t="s">
        <v>188</v>
      </c>
      <c r="AB336" s="68"/>
      <c r="AC336" s="68"/>
      <c r="AD336" s="68"/>
      <c r="AE336" s="68"/>
      <c r="AF336" s="68"/>
      <c r="AG336" s="68"/>
      <c r="AH336" s="26"/>
      <c r="AI336" s="26"/>
      <c r="AJ336" s="68"/>
      <c r="AK336" s="68"/>
      <c r="AL336" s="26"/>
      <c r="AM336" s="26"/>
      <c r="AN336" s="18">
        <f t="shared" si="304"/>
        <v>0</v>
      </c>
      <c r="AO336" s="18">
        <f t="shared" si="305"/>
        <v>0</v>
      </c>
      <c r="AP336" s="25"/>
      <c r="AS336" s="68">
        <f t="shared" si="368"/>
        <v>0</v>
      </c>
      <c r="AT336" s="68">
        <f t="shared" si="355"/>
        <v>0</v>
      </c>
      <c r="AU336" s="68">
        <f t="shared" si="369"/>
        <v>0</v>
      </c>
      <c r="AV336" s="68">
        <f t="shared" si="356"/>
        <v>0</v>
      </c>
      <c r="AW336" s="68">
        <f t="shared" si="357"/>
        <v>0</v>
      </c>
      <c r="AX336" s="26"/>
      <c r="AY336" s="26"/>
      <c r="AZ336" s="68">
        <f t="shared" si="358"/>
        <v>0</v>
      </c>
      <c r="BA336" s="68">
        <f t="shared" si="359"/>
        <v>0</v>
      </c>
      <c r="BB336" s="26"/>
      <c r="BC336" s="26"/>
      <c r="BD336" s="18">
        <f t="shared" si="306"/>
        <v>0</v>
      </c>
      <c r="BE336" s="18">
        <f t="shared" si="307"/>
        <v>0</v>
      </c>
      <c r="BF336" s="25"/>
      <c r="BG336" s="67" t="s">
        <v>188</v>
      </c>
      <c r="BH336" s="68"/>
      <c r="BI336" s="68"/>
      <c r="BJ336" s="68"/>
      <c r="BK336" s="68"/>
      <c r="BL336" s="68"/>
      <c r="BM336" s="68"/>
      <c r="BN336" s="26"/>
      <c r="BO336" s="26"/>
      <c r="BP336" s="68"/>
      <c r="BQ336" s="68"/>
      <c r="BR336" s="26"/>
      <c r="BS336" s="26"/>
      <c r="BT336" s="18">
        <f t="shared" si="308"/>
        <v>0</v>
      </c>
      <c r="BU336" s="18">
        <f t="shared" si="309"/>
        <v>0</v>
      </c>
      <c r="BV336" s="25"/>
      <c r="BW336" s="67" t="s">
        <v>188</v>
      </c>
      <c r="BY336" s="68"/>
      <c r="CA336" s="68"/>
      <c r="CB336" s="68">
        <f t="shared" si="370"/>
        <v>0</v>
      </c>
      <c r="CC336" s="68">
        <f t="shared" si="371"/>
        <v>0</v>
      </c>
      <c r="CD336" s="323"/>
      <c r="CE336" s="323"/>
      <c r="CH336" s="323"/>
      <c r="CI336" s="323"/>
      <c r="CJ336" s="18">
        <f t="shared" si="310"/>
        <v>0</v>
      </c>
      <c r="CK336" s="18">
        <f t="shared" si="311"/>
        <v>0</v>
      </c>
      <c r="CL336" s="323"/>
      <c r="CM336" s="67" t="s">
        <v>188</v>
      </c>
      <c r="CO336" s="68"/>
      <c r="CQ336" s="68"/>
      <c r="CR336" s="68">
        <f>CB336</f>
        <v>0</v>
      </c>
      <c r="CS336" s="68">
        <f>CC336</f>
        <v>0</v>
      </c>
      <c r="CT336" s="323"/>
      <c r="CU336" s="323"/>
      <c r="CX336" s="323"/>
      <c r="CY336" s="323"/>
      <c r="DB336" s="323"/>
      <c r="DC336" s="67" t="s">
        <v>188</v>
      </c>
      <c r="DE336" s="68"/>
      <c r="DG336" s="68"/>
      <c r="DH336" s="68">
        <f>CR336</f>
        <v>0</v>
      </c>
      <c r="DI336" s="68">
        <f>CS336</f>
        <v>0</v>
      </c>
      <c r="DJ336" s="356"/>
      <c r="DK336" s="356"/>
      <c r="DN336" s="323"/>
      <c r="DO336" s="323"/>
      <c r="DP336" s="16">
        <f t="shared" si="312"/>
        <v>0</v>
      </c>
      <c r="DQ336" s="16">
        <f t="shared" si="313"/>
        <v>0</v>
      </c>
      <c r="DR336" s="323"/>
      <c r="DS336" s="67" t="s">
        <v>188</v>
      </c>
      <c r="DU336" s="68"/>
      <c r="DW336" s="68"/>
      <c r="DX336" s="68">
        <f>DH336</f>
        <v>0</v>
      </c>
      <c r="DY336" s="68">
        <f>DI336</f>
        <v>0</v>
      </c>
      <c r="DZ336" s="356"/>
      <c r="EA336" s="356"/>
      <c r="ED336" s="323"/>
      <c r="EE336" s="323"/>
      <c r="EF336" s="16">
        <f t="shared" si="302"/>
        <v>0</v>
      </c>
      <c r="EG336" s="16">
        <f t="shared" si="303"/>
        <v>0</v>
      </c>
      <c r="EH336" s="323"/>
    </row>
    <row r="337" spans="1:138" s="67" customFormat="1" ht="14" hidden="1" customHeight="1" outlineLevel="1" x14ac:dyDescent="0.15">
      <c r="B337" s="67" t="s">
        <v>189</v>
      </c>
      <c r="C337" s="68"/>
      <c r="D337" s="68"/>
      <c r="E337" s="68"/>
      <c r="F337" s="26"/>
      <c r="G337" s="68"/>
      <c r="H337" s="26"/>
      <c r="I337" s="18">
        <f t="shared" si="314"/>
        <v>0</v>
      </c>
      <c r="J337" s="25"/>
      <c r="K337" s="67" t="s">
        <v>189</v>
      </c>
      <c r="L337" s="68"/>
      <c r="M337" s="68"/>
      <c r="N337" s="68"/>
      <c r="O337" s="68"/>
      <c r="P337" s="68"/>
      <c r="Q337" s="68"/>
      <c r="R337" s="26"/>
      <c r="S337" s="26"/>
      <c r="T337" s="68"/>
      <c r="U337" s="68"/>
      <c r="V337" s="26"/>
      <c r="W337" s="26"/>
      <c r="X337" s="68"/>
      <c r="Y337" s="68"/>
      <c r="Z337" s="25"/>
      <c r="AA337" s="67" t="s">
        <v>189</v>
      </c>
      <c r="AB337" s="68"/>
      <c r="AC337" s="68"/>
      <c r="AD337" s="68"/>
      <c r="AE337" s="68"/>
      <c r="AF337" s="68"/>
      <c r="AG337" s="68"/>
      <c r="AH337" s="26"/>
      <c r="AI337" s="26"/>
      <c r="AJ337" s="68"/>
      <c r="AK337" s="68"/>
      <c r="AL337" s="26"/>
      <c r="AM337" s="26"/>
      <c r="AN337" s="18">
        <f t="shared" si="304"/>
        <v>0</v>
      </c>
      <c r="AO337" s="18">
        <f t="shared" si="305"/>
        <v>0</v>
      </c>
      <c r="AP337" s="25"/>
      <c r="AS337" s="68">
        <f t="shared" si="368"/>
        <v>0</v>
      </c>
      <c r="AT337" s="68">
        <f t="shared" si="355"/>
        <v>0</v>
      </c>
      <c r="AU337" s="68">
        <f t="shared" si="369"/>
        <v>0</v>
      </c>
      <c r="AV337" s="68">
        <f t="shared" si="356"/>
        <v>0</v>
      </c>
      <c r="AW337" s="68">
        <f t="shared" si="357"/>
        <v>0</v>
      </c>
      <c r="AX337" s="26"/>
      <c r="AY337" s="26"/>
      <c r="AZ337" s="68">
        <f t="shared" si="358"/>
        <v>0</v>
      </c>
      <c r="BA337" s="68">
        <f t="shared" si="359"/>
        <v>0</v>
      </c>
      <c r="BB337" s="26"/>
      <c r="BC337" s="26"/>
      <c r="BD337" s="18">
        <f t="shared" si="306"/>
        <v>0</v>
      </c>
      <c r="BE337" s="18">
        <f t="shared" si="307"/>
        <v>0</v>
      </c>
      <c r="BF337" s="25"/>
      <c r="BG337" s="67" t="s">
        <v>189</v>
      </c>
      <c r="BH337" s="68"/>
      <c r="BI337" s="68"/>
      <c r="BJ337" s="68"/>
      <c r="BK337" s="68"/>
      <c r="BL337" s="68"/>
      <c r="BM337" s="68"/>
      <c r="BN337" s="26"/>
      <c r="BO337" s="26"/>
      <c r="BP337" s="68"/>
      <c r="BQ337" s="68"/>
      <c r="BR337" s="26"/>
      <c r="BS337" s="26"/>
      <c r="BT337" s="18">
        <f t="shared" si="308"/>
        <v>0</v>
      </c>
      <c r="BU337" s="18">
        <f t="shared" si="309"/>
        <v>0</v>
      </c>
      <c r="BV337" s="25"/>
      <c r="BW337" s="67" t="s">
        <v>189</v>
      </c>
      <c r="BY337" s="68"/>
      <c r="CA337" s="68"/>
      <c r="CB337" s="68">
        <f t="shared" si="370"/>
        <v>0</v>
      </c>
      <c r="CC337" s="68">
        <f t="shared" si="371"/>
        <v>0</v>
      </c>
      <c r="CD337" s="323"/>
      <c r="CE337" s="323"/>
      <c r="CH337" s="323"/>
      <c r="CI337" s="323"/>
      <c r="CJ337" s="18">
        <f t="shared" si="310"/>
        <v>0</v>
      </c>
      <c r="CK337" s="18">
        <f t="shared" si="311"/>
        <v>0</v>
      </c>
      <c r="CL337" s="323"/>
      <c r="CM337" s="67" t="s">
        <v>189</v>
      </c>
      <c r="CO337" s="68"/>
      <c r="CQ337" s="68"/>
      <c r="CR337" s="68">
        <f>CB337</f>
        <v>0</v>
      </c>
      <c r="CS337" s="68">
        <f>CC337</f>
        <v>0</v>
      </c>
      <c r="CT337" s="323"/>
      <c r="CU337" s="323"/>
      <c r="CX337" s="323"/>
      <c r="CY337" s="323"/>
      <c r="DB337" s="323"/>
      <c r="DC337" s="67" t="s">
        <v>189</v>
      </c>
      <c r="DE337" s="68"/>
      <c r="DG337" s="68"/>
      <c r="DH337" s="68">
        <f>CR337</f>
        <v>0</v>
      </c>
      <c r="DI337" s="68">
        <f>CS337</f>
        <v>0</v>
      </c>
      <c r="DJ337" s="356"/>
      <c r="DK337" s="356"/>
      <c r="DN337" s="323"/>
      <c r="DO337" s="323"/>
      <c r="DP337" s="16">
        <f t="shared" si="312"/>
        <v>0</v>
      </c>
      <c r="DQ337" s="16">
        <f t="shared" si="313"/>
        <v>0</v>
      </c>
      <c r="DR337" s="323"/>
      <c r="DS337" s="67" t="s">
        <v>189</v>
      </c>
      <c r="DU337" s="68"/>
      <c r="DW337" s="68"/>
      <c r="DX337" s="68">
        <f>DH337</f>
        <v>0</v>
      </c>
      <c r="DY337" s="68">
        <f>DI337</f>
        <v>0</v>
      </c>
      <c r="DZ337" s="356"/>
      <c r="EA337" s="356"/>
      <c r="ED337" s="323"/>
      <c r="EE337" s="323"/>
      <c r="EF337" s="16">
        <f t="shared" si="302"/>
        <v>0</v>
      </c>
      <c r="EG337" s="16">
        <f t="shared" si="303"/>
        <v>0</v>
      </c>
      <c r="EH337" s="323"/>
    </row>
    <row r="338" spans="1:138" s="67" customFormat="1" ht="14" hidden="1" customHeight="1" outlineLevel="1" x14ac:dyDescent="0.15">
      <c r="B338" s="67" t="s">
        <v>213</v>
      </c>
      <c r="C338" s="68"/>
      <c r="D338" s="68"/>
      <c r="E338" s="68"/>
      <c r="F338" s="26"/>
      <c r="G338" s="68"/>
      <c r="H338" s="26"/>
      <c r="I338" s="18">
        <f t="shared" si="314"/>
        <v>0</v>
      </c>
      <c r="J338" s="25"/>
      <c r="K338" s="67" t="s">
        <v>213</v>
      </c>
      <c r="L338" s="68"/>
      <c r="M338" s="68"/>
      <c r="N338" s="68"/>
      <c r="O338" s="68"/>
      <c r="P338" s="68"/>
      <c r="Q338" s="68"/>
      <c r="R338" s="26"/>
      <c r="S338" s="26"/>
      <c r="T338" s="68"/>
      <c r="U338" s="68"/>
      <c r="V338" s="26"/>
      <c r="W338" s="26"/>
      <c r="X338" s="68"/>
      <c r="Y338" s="68"/>
      <c r="Z338" s="25"/>
      <c r="AA338" s="67" t="s">
        <v>213</v>
      </c>
      <c r="AB338" s="68"/>
      <c r="AC338" s="68"/>
      <c r="AD338" s="68"/>
      <c r="AE338" s="68"/>
      <c r="AF338" s="68"/>
      <c r="AG338" s="68"/>
      <c r="AH338" s="26"/>
      <c r="AI338" s="26"/>
      <c r="AJ338" s="68"/>
      <c r="AK338" s="68"/>
      <c r="AL338" s="26"/>
      <c r="AM338" s="26"/>
      <c r="AN338" s="18">
        <f t="shared" si="304"/>
        <v>0</v>
      </c>
      <c r="AO338" s="18">
        <f t="shared" si="305"/>
        <v>0</v>
      </c>
      <c r="AP338" s="25"/>
      <c r="AS338" s="68">
        <f t="shared" si="368"/>
        <v>0</v>
      </c>
      <c r="AT338" s="68">
        <f t="shared" si="355"/>
        <v>0</v>
      </c>
      <c r="AU338" s="68">
        <f t="shared" si="369"/>
        <v>0</v>
      </c>
      <c r="AV338" s="68">
        <f t="shared" si="356"/>
        <v>0</v>
      </c>
      <c r="AW338" s="68">
        <f t="shared" si="357"/>
        <v>0</v>
      </c>
      <c r="AX338" s="26"/>
      <c r="AY338" s="26"/>
      <c r="AZ338" s="68">
        <f t="shared" si="358"/>
        <v>0</v>
      </c>
      <c r="BA338" s="68">
        <f t="shared" si="359"/>
        <v>0</v>
      </c>
      <c r="BB338" s="26"/>
      <c r="BC338" s="26"/>
      <c r="BD338" s="18">
        <f t="shared" si="306"/>
        <v>0</v>
      </c>
      <c r="BE338" s="18">
        <f t="shared" si="307"/>
        <v>0</v>
      </c>
      <c r="BF338" s="25"/>
      <c r="BG338" s="67" t="s">
        <v>213</v>
      </c>
      <c r="BH338" s="68"/>
      <c r="BI338" s="68"/>
      <c r="BJ338" s="68"/>
      <c r="BK338" s="68"/>
      <c r="BL338" s="68"/>
      <c r="BM338" s="68"/>
      <c r="BN338" s="26"/>
      <c r="BO338" s="26"/>
      <c r="BP338" s="68"/>
      <c r="BQ338" s="68"/>
      <c r="BR338" s="26"/>
      <c r="BS338" s="26"/>
      <c r="BT338" s="18">
        <f t="shared" si="308"/>
        <v>0</v>
      </c>
      <c r="BU338" s="18">
        <f t="shared" si="309"/>
        <v>0</v>
      </c>
      <c r="BV338" s="25"/>
      <c r="BW338" s="67" t="s">
        <v>213</v>
      </c>
      <c r="BY338" s="68"/>
      <c r="CA338" s="68"/>
      <c r="CB338" s="68">
        <f t="shared" si="370"/>
        <v>0</v>
      </c>
      <c r="CC338" s="68">
        <f t="shared" si="371"/>
        <v>0</v>
      </c>
      <c r="CD338" s="323"/>
      <c r="CE338" s="323"/>
      <c r="CH338" s="323"/>
      <c r="CI338" s="323"/>
      <c r="CJ338" s="18">
        <f t="shared" si="310"/>
        <v>0</v>
      </c>
      <c r="CK338" s="18">
        <f t="shared" si="311"/>
        <v>0</v>
      </c>
      <c r="CL338" s="323"/>
      <c r="CM338" s="67" t="s">
        <v>213</v>
      </c>
      <c r="CO338" s="68"/>
      <c r="CQ338" s="68"/>
      <c r="CR338" s="68">
        <f>CB338</f>
        <v>0</v>
      </c>
      <c r="CS338" s="68">
        <f>CC338</f>
        <v>0</v>
      </c>
      <c r="CT338" s="323"/>
      <c r="CU338" s="323"/>
      <c r="CX338" s="323"/>
      <c r="CY338" s="323"/>
      <c r="DB338" s="323"/>
      <c r="DC338" s="67" t="s">
        <v>213</v>
      </c>
      <c r="DE338" s="68"/>
      <c r="DG338" s="68"/>
      <c r="DH338" s="68">
        <f>CR338</f>
        <v>0</v>
      </c>
      <c r="DI338" s="68">
        <f>CS338</f>
        <v>0</v>
      </c>
      <c r="DJ338" s="356"/>
      <c r="DK338" s="356"/>
      <c r="DN338" s="323"/>
      <c r="DO338" s="323"/>
      <c r="DP338" s="16">
        <f t="shared" si="312"/>
        <v>0</v>
      </c>
      <c r="DQ338" s="16">
        <f t="shared" si="313"/>
        <v>0</v>
      </c>
      <c r="DR338" s="323"/>
      <c r="DS338" s="67" t="s">
        <v>213</v>
      </c>
      <c r="DU338" s="68"/>
      <c r="DW338" s="68"/>
      <c r="DX338" s="68">
        <f>DH338</f>
        <v>0</v>
      </c>
      <c r="DY338" s="68">
        <f>DI338</f>
        <v>0</v>
      </c>
      <c r="DZ338" s="356"/>
      <c r="EA338" s="356"/>
      <c r="ED338" s="323"/>
      <c r="EE338" s="323"/>
      <c r="EF338" s="16">
        <f t="shared" si="302"/>
        <v>0</v>
      </c>
      <c r="EG338" s="16">
        <f t="shared" si="303"/>
        <v>0</v>
      </c>
      <c r="EH338" s="323"/>
    </row>
    <row r="339" spans="1:138" collapsed="1" x14ac:dyDescent="0.15">
      <c r="A339" s="3" t="s">
        <v>336</v>
      </c>
      <c r="C339" s="18">
        <f>SUM(C326:C338)</f>
        <v>-46457</v>
      </c>
      <c r="D339" s="18">
        <f t="shared" ref="D339:G339" si="372">SUM(D326:D338)</f>
        <v>-77238</v>
      </c>
      <c r="E339" s="18">
        <f t="shared" si="372"/>
        <v>-7885</v>
      </c>
      <c r="F339" s="17"/>
      <c r="G339" s="18">
        <f t="shared" si="372"/>
        <v>0</v>
      </c>
      <c r="H339" s="17"/>
      <c r="I339" s="18">
        <f t="shared" si="314"/>
        <v>-131580</v>
      </c>
      <c r="J339" s="16"/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7"/>
      <c r="S339" s="17"/>
      <c r="T339" s="18">
        <f t="shared" ref="T339:U339" si="373">SUM(T326:T338)</f>
        <v>0</v>
      </c>
      <c r="U339" s="18">
        <f t="shared" si="373"/>
        <v>0</v>
      </c>
      <c r="V339" s="17"/>
      <c r="W339" s="17"/>
      <c r="X339" s="18">
        <f>SUM(L339,N339,P339,T339)</f>
        <v>0</v>
      </c>
      <c r="Y339" s="18">
        <f>SUM(M339,O339,Q339,U339)</f>
        <v>0</v>
      </c>
      <c r="Z339" s="16"/>
      <c r="AB339" s="18">
        <v>0</v>
      </c>
      <c r="AC339" s="18">
        <v>0</v>
      </c>
      <c r="AD339" s="18">
        <v>0</v>
      </c>
      <c r="AE339" s="18">
        <v>0</v>
      </c>
      <c r="AF339" s="18">
        <v>0</v>
      </c>
      <c r="AG339" s="18">
        <v>0</v>
      </c>
      <c r="AH339" s="17"/>
      <c r="AI339" s="17"/>
      <c r="AJ339" s="18">
        <f t="shared" ref="AJ339" si="374">SUM(AJ326:AJ338)</f>
        <v>0</v>
      </c>
      <c r="AK339" s="18">
        <v>0</v>
      </c>
      <c r="AL339" s="17"/>
      <c r="AM339" s="17"/>
      <c r="AN339" s="18">
        <f t="shared" si="304"/>
        <v>0</v>
      </c>
      <c r="AO339" s="18">
        <f t="shared" si="305"/>
        <v>0</v>
      </c>
      <c r="AP339" s="16"/>
      <c r="AR339" s="18">
        <v>0</v>
      </c>
      <c r="AS339" s="18">
        <v>0</v>
      </c>
      <c r="AT339" s="18">
        <v>0</v>
      </c>
      <c r="AU339" s="18">
        <v>0</v>
      </c>
      <c r="AV339" s="22">
        <f>SUM(AV326:AV338)</f>
        <v>-7885</v>
      </c>
      <c r="AW339" s="22">
        <f>AV339</f>
        <v>-7885</v>
      </c>
      <c r="AX339" s="17"/>
      <c r="AY339" s="17"/>
      <c r="AZ339" s="18">
        <f t="shared" si="358"/>
        <v>0</v>
      </c>
      <c r="BA339" s="18">
        <f t="shared" si="359"/>
        <v>0</v>
      </c>
      <c r="BB339" s="17"/>
      <c r="BC339" s="17"/>
      <c r="BD339" s="18">
        <f t="shared" si="306"/>
        <v>-7885</v>
      </c>
      <c r="BE339" s="18">
        <f t="shared" si="307"/>
        <v>-7885</v>
      </c>
      <c r="BF339" s="16"/>
      <c r="BH339" s="18">
        <v>0</v>
      </c>
      <c r="BI339" s="18">
        <v>0</v>
      </c>
      <c r="BJ339" s="18">
        <v>0</v>
      </c>
      <c r="BK339" s="18">
        <v>0</v>
      </c>
      <c r="BL339" s="18">
        <v>0</v>
      </c>
      <c r="BM339" s="18">
        <v>0</v>
      </c>
      <c r="BN339" s="17"/>
      <c r="BO339" s="17"/>
      <c r="BP339" s="18">
        <f t="shared" ref="BP339" si="375">SUM(BP326:BP338)</f>
        <v>0</v>
      </c>
      <c r="BQ339" s="18">
        <v>0</v>
      </c>
      <c r="BR339" s="17"/>
      <c r="BS339" s="17"/>
      <c r="BT339" s="18">
        <f t="shared" si="308"/>
        <v>0</v>
      </c>
      <c r="BU339" s="18">
        <f t="shared" si="309"/>
        <v>0</v>
      </c>
      <c r="BV339" s="16"/>
      <c r="BX339" s="18">
        <v>0</v>
      </c>
      <c r="BY339" s="18">
        <v>0</v>
      </c>
      <c r="BZ339" s="18">
        <v>0</v>
      </c>
      <c r="CA339" s="18">
        <v>0</v>
      </c>
      <c r="CB339" s="22">
        <f>SUM(CB326:CB338)</f>
        <v>-7885</v>
      </c>
      <c r="CC339" s="22">
        <f>CB339</f>
        <v>-7885</v>
      </c>
      <c r="CD339" s="13"/>
      <c r="CE339" s="13"/>
      <c r="CF339" s="18">
        <f t="shared" ref="CF339:CG339" si="376">SUM(CF326:CF338)</f>
        <v>0</v>
      </c>
      <c r="CG339" s="18">
        <f t="shared" si="376"/>
        <v>0</v>
      </c>
      <c r="CH339" s="13"/>
      <c r="CI339" s="13"/>
      <c r="CJ339" s="18">
        <f t="shared" si="310"/>
        <v>-7885</v>
      </c>
      <c r="CK339" s="18">
        <f t="shared" si="311"/>
        <v>-7885</v>
      </c>
      <c r="CL339" s="13"/>
      <c r="CN339" s="18">
        <v>0</v>
      </c>
      <c r="CO339" s="18">
        <v>0</v>
      </c>
      <c r="CP339" s="18">
        <v>0</v>
      </c>
      <c r="CQ339" s="18">
        <v>0</v>
      </c>
      <c r="CR339" s="22">
        <f>SUM(CR326:CR338)</f>
        <v>-7885</v>
      </c>
      <c r="CS339" s="22">
        <f>CR339</f>
        <v>-7885</v>
      </c>
      <c r="CT339" s="13"/>
      <c r="CU339" s="13"/>
      <c r="CV339" s="18">
        <f t="shared" ref="CV339:CW339" si="377">SUM(CV326:CV338)</f>
        <v>0</v>
      </c>
      <c r="CW339" s="18">
        <f t="shared" si="377"/>
        <v>0</v>
      </c>
      <c r="CX339" s="13"/>
      <c r="CY339" s="13"/>
      <c r="CZ339" s="18">
        <f>SUM(CN339,CP339,CR339,CV339)</f>
        <v>-7885</v>
      </c>
      <c r="DA339" s="18">
        <f>SUM(CO339,CQ339,CS339,CW339)</f>
        <v>-7885</v>
      </c>
      <c r="DB339" s="13"/>
      <c r="DD339" s="18">
        <f>$C339</f>
        <v>-46457</v>
      </c>
      <c r="DE339" s="18">
        <f>DD339</f>
        <v>-46457</v>
      </c>
      <c r="DF339" s="18">
        <f>$D339</f>
        <v>-77238</v>
      </c>
      <c r="DG339" s="18">
        <f>DF339</f>
        <v>-77238</v>
      </c>
      <c r="DH339" s="22">
        <f>SUM(DH326:DH338)</f>
        <v>-7885</v>
      </c>
      <c r="DI339" s="22">
        <f>DH339</f>
        <v>-7885</v>
      </c>
      <c r="DJ339" s="354">
        <f>SUM($DD339,$DF339)*-1</f>
        <v>123695</v>
      </c>
      <c r="DK339" s="354">
        <f>DJ339</f>
        <v>123695</v>
      </c>
      <c r="DL339" s="18">
        <f t="shared" ref="DL339:DM339" si="378">SUM(DL326:DL338)</f>
        <v>0</v>
      </c>
      <c r="DM339" s="18">
        <f t="shared" si="378"/>
        <v>0</v>
      </c>
      <c r="DN339" s="13"/>
      <c r="DO339" s="13"/>
      <c r="DP339" s="16">
        <f t="shared" si="312"/>
        <v>-7885</v>
      </c>
      <c r="DQ339" s="16">
        <f t="shared" si="313"/>
        <v>-7885</v>
      </c>
      <c r="DR339" s="13"/>
      <c r="DT339" s="18">
        <f>$C339</f>
        <v>-46457</v>
      </c>
      <c r="DU339" s="18">
        <f>DT339</f>
        <v>-46457</v>
      </c>
      <c r="DV339" s="18">
        <f>$D339</f>
        <v>-77238</v>
      </c>
      <c r="DW339" s="18">
        <f>DV339</f>
        <v>-77238</v>
      </c>
      <c r="DX339" s="22">
        <f>SUM(DX326:DX338)</f>
        <v>-7885</v>
      </c>
      <c r="DY339" s="22">
        <f>DX339</f>
        <v>-7885</v>
      </c>
      <c r="DZ339" s="354">
        <f>SUM($DD339,$DF339)*-1</f>
        <v>123695</v>
      </c>
      <c r="EA339" s="354">
        <f>DZ339</f>
        <v>123695</v>
      </c>
      <c r="EB339" s="18">
        <f t="shared" ref="EB339:EC339" si="379">SUM(EB326:EB338)</f>
        <v>0</v>
      </c>
      <c r="EC339" s="18">
        <f t="shared" si="379"/>
        <v>0</v>
      </c>
      <c r="ED339" s="13"/>
      <c r="EE339" s="13"/>
      <c r="EF339" s="16">
        <f t="shared" si="302"/>
        <v>-7885</v>
      </c>
      <c r="EG339" s="16">
        <f t="shared" si="303"/>
        <v>-7885</v>
      </c>
      <c r="EH339" s="13"/>
    </row>
    <row r="340" spans="1:138" x14ac:dyDescent="0.15">
      <c r="A340" s="3" t="s">
        <v>8</v>
      </c>
      <c r="C340" s="18">
        <v>-96853</v>
      </c>
      <c r="D340" s="18">
        <v>-224342</v>
      </c>
      <c r="E340" s="18">
        <v>-16080</v>
      </c>
      <c r="F340" s="17"/>
      <c r="G340" s="18">
        <v>-8095</v>
      </c>
      <c r="H340" s="17"/>
      <c r="I340" s="18">
        <f t="shared" si="314"/>
        <v>-345370</v>
      </c>
      <c r="J340" s="16"/>
      <c r="L340" s="18">
        <v>0</v>
      </c>
      <c r="M340" s="18">
        <v>0</v>
      </c>
      <c r="N340" s="18">
        <v>0</v>
      </c>
      <c r="O340" s="18">
        <v>0</v>
      </c>
      <c r="P340" s="18">
        <v>0</v>
      </c>
      <c r="Q340" s="18">
        <v>0</v>
      </c>
      <c r="R340" s="17"/>
      <c r="S340" s="17"/>
      <c r="T340" s="18">
        <v>0</v>
      </c>
      <c r="U340" s="18">
        <v>0</v>
      </c>
      <c r="V340" s="17"/>
      <c r="W340" s="17"/>
      <c r="X340" s="18">
        <f>SUM(L340,N340,P340,T340)</f>
        <v>0</v>
      </c>
      <c r="Y340" s="18">
        <f>SUM(M340,O340,Q340,U340)</f>
        <v>0</v>
      </c>
      <c r="Z340" s="16"/>
      <c r="AB340" s="18">
        <v>0</v>
      </c>
      <c r="AC340" s="18">
        <v>0</v>
      </c>
      <c r="AD340" s="18">
        <v>0</v>
      </c>
      <c r="AE340" s="18">
        <v>0</v>
      </c>
      <c r="AF340" s="18">
        <v>0</v>
      </c>
      <c r="AG340" s="18">
        <v>0</v>
      </c>
      <c r="AH340" s="17"/>
      <c r="AI340" s="17"/>
      <c r="AJ340" s="18">
        <v>-8095</v>
      </c>
      <c r="AK340" s="18">
        <v>-8095</v>
      </c>
      <c r="AL340" s="17"/>
      <c r="AM340" s="17"/>
      <c r="AN340" s="18">
        <f t="shared" si="304"/>
        <v>-8095</v>
      </c>
      <c r="AO340" s="18">
        <f t="shared" si="305"/>
        <v>-8095</v>
      </c>
      <c r="AP340" s="16"/>
      <c r="AR340" s="18">
        <v>0</v>
      </c>
      <c r="AS340" s="18">
        <v>0</v>
      </c>
      <c r="AT340" s="18">
        <v>0</v>
      </c>
      <c r="AU340" s="18">
        <v>0</v>
      </c>
      <c r="AV340" s="18">
        <f t="shared" si="356"/>
        <v>0</v>
      </c>
      <c r="AW340" s="18">
        <f t="shared" si="357"/>
        <v>0</v>
      </c>
      <c r="AX340" s="17"/>
      <c r="AY340" s="17"/>
      <c r="AZ340" s="18">
        <f t="shared" si="358"/>
        <v>-8095</v>
      </c>
      <c r="BA340" s="18">
        <f t="shared" si="359"/>
        <v>-8095</v>
      </c>
      <c r="BB340" s="17"/>
      <c r="BC340" s="17"/>
      <c r="BD340" s="18">
        <f t="shared" si="306"/>
        <v>-8095</v>
      </c>
      <c r="BE340" s="18">
        <f t="shared" si="307"/>
        <v>-8095</v>
      </c>
      <c r="BF340" s="16"/>
      <c r="BH340" s="18">
        <v>0</v>
      </c>
      <c r="BI340" s="18">
        <v>0</v>
      </c>
      <c r="BJ340" s="18">
        <v>0</v>
      </c>
      <c r="BK340" s="18">
        <v>0</v>
      </c>
      <c r="BL340" s="18">
        <v>0</v>
      </c>
      <c r="BM340" s="18">
        <v>0</v>
      </c>
      <c r="BN340" s="17"/>
      <c r="BO340" s="17"/>
      <c r="BP340" s="18">
        <v>-8095</v>
      </c>
      <c r="BQ340" s="18">
        <v>-8095</v>
      </c>
      <c r="BR340" s="17"/>
      <c r="BS340" s="17"/>
      <c r="BT340" s="18">
        <f t="shared" si="308"/>
        <v>-8095</v>
      </c>
      <c r="BU340" s="18">
        <f t="shared" si="309"/>
        <v>-8095</v>
      </c>
      <c r="BV340" s="16"/>
      <c r="BX340" s="18">
        <v>0</v>
      </c>
      <c r="BY340" s="18">
        <v>0</v>
      </c>
      <c r="BZ340" s="18">
        <v>0</v>
      </c>
      <c r="CA340" s="18">
        <v>0</v>
      </c>
      <c r="CB340" s="18">
        <f t="shared" ref="CB340:CB341" si="380">BL340</f>
        <v>0</v>
      </c>
      <c r="CC340" s="18">
        <f t="shared" ref="CC340:CC341" si="381">BM340</f>
        <v>0</v>
      </c>
      <c r="CD340" s="13"/>
      <c r="CE340" s="13"/>
      <c r="CF340" s="18">
        <v>0</v>
      </c>
      <c r="CG340" s="18">
        <v>0</v>
      </c>
      <c r="CH340" s="13"/>
      <c r="CI340" s="13"/>
      <c r="CJ340" s="18">
        <f t="shared" si="310"/>
        <v>0</v>
      </c>
      <c r="CK340" s="18">
        <f t="shared" si="311"/>
        <v>0</v>
      </c>
      <c r="CL340" s="13"/>
      <c r="CN340" s="18">
        <v>0</v>
      </c>
      <c r="CO340" s="18">
        <v>0</v>
      </c>
      <c r="CP340" s="18">
        <v>0</v>
      </c>
      <c r="CQ340" s="18">
        <v>0</v>
      </c>
      <c r="CR340" s="18">
        <f>CB340</f>
        <v>0</v>
      </c>
      <c r="CS340" s="18">
        <f>CC340</f>
        <v>0</v>
      </c>
      <c r="CT340" s="13"/>
      <c r="CU340" s="13"/>
      <c r="CV340" s="18">
        <v>0</v>
      </c>
      <c r="CW340" s="18">
        <v>0</v>
      </c>
      <c r="CX340" s="13"/>
      <c r="CY340" s="13"/>
      <c r="CZ340" s="18">
        <f>SUM(CN340,CP340,CR340,CV340)</f>
        <v>0</v>
      </c>
      <c r="DA340" s="18">
        <f>SUM(CO340,CQ340,CS340,CW340)</f>
        <v>0</v>
      </c>
      <c r="DB340" s="13"/>
      <c r="DD340" s="18">
        <f>$C340</f>
        <v>-96853</v>
      </c>
      <c r="DE340" s="18">
        <f>DD340</f>
        <v>-96853</v>
      </c>
      <c r="DF340" s="18">
        <f>$D340</f>
        <v>-224342</v>
      </c>
      <c r="DG340" s="18">
        <f>DF340</f>
        <v>-224342</v>
      </c>
      <c r="DH340" s="22">
        <f>$E340</f>
        <v>-16080</v>
      </c>
      <c r="DI340" s="22">
        <f>DH340</f>
        <v>-16080</v>
      </c>
      <c r="DJ340" s="354">
        <f>SUM($DD340,$DF340)*-1</f>
        <v>321195</v>
      </c>
      <c r="DK340" s="354">
        <f>DJ340</f>
        <v>321195</v>
      </c>
      <c r="DL340" s="18">
        <v>0</v>
      </c>
      <c r="DM340" s="18">
        <v>0</v>
      </c>
      <c r="DN340" s="13"/>
      <c r="DO340" s="13"/>
      <c r="DP340" s="16">
        <f t="shared" si="312"/>
        <v>-16080</v>
      </c>
      <c r="DQ340" s="16">
        <f t="shared" si="313"/>
        <v>-16080</v>
      </c>
      <c r="DR340" s="13"/>
      <c r="DT340" s="18">
        <f>$C340</f>
        <v>-96853</v>
      </c>
      <c r="DU340" s="18">
        <f>DT340</f>
        <v>-96853</v>
      </c>
      <c r="DV340" s="18">
        <f>$D340</f>
        <v>-224342</v>
      </c>
      <c r="DW340" s="18">
        <f>DV340</f>
        <v>-224342</v>
      </c>
      <c r="DX340" s="22">
        <f>$E340</f>
        <v>-16080</v>
      </c>
      <c r="DY340" s="22">
        <f>DX340</f>
        <v>-16080</v>
      </c>
      <c r="DZ340" s="354">
        <f>SUM($DD340,$DF340)*-1</f>
        <v>321195</v>
      </c>
      <c r="EA340" s="354">
        <f>DZ340</f>
        <v>321195</v>
      </c>
      <c r="EB340" s="18">
        <v>0</v>
      </c>
      <c r="EC340" s="18">
        <v>0</v>
      </c>
      <c r="ED340" s="13"/>
      <c r="EE340" s="13"/>
      <c r="EF340" s="16">
        <f t="shared" si="302"/>
        <v>-16080</v>
      </c>
      <c r="EG340" s="16">
        <f t="shared" si="303"/>
        <v>-16080</v>
      </c>
      <c r="EH340" s="13"/>
    </row>
    <row r="341" spans="1:138" x14ac:dyDescent="0.15">
      <c r="C341" s="18"/>
      <c r="D341" s="18"/>
      <c r="E341" s="18"/>
      <c r="F341" s="17"/>
      <c r="G341" s="18"/>
      <c r="H341" s="17"/>
      <c r="I341" s="18"/>
      <c r="J341" s="16"/>
      <c r="L341" s="18"/>
      <c r="M341" s="18"/>
      <c r="N341" s="18"/>
      <c r="O341" s="18"/>
      <c r="P341" s="18"/>
      <c r="Q341" s="18"/>
      <c r="R341" s="17"/>
      <c r="S341" s="17"/>
      <c r="T341" s="18"/>
      <c r="U341" s="18"/>
      <c r="V341" s="17"/>
      <c r="W341" s="17"/>
      <c r="X341" s="18"/>
      <c r="Y341" s="18"/>
      <c r="Z341" s="16"/>
      <c r="AB341" s="18"/>
      <c r="AC341" s="18"/>
      <c r="AD341" s="18"/>
      <c r="AE341" s="18"/>
      <c r="AF341" s="18"/>
      <c r="AG341" s="18"/>
      <c r="AH341" s="17"/>
      <c r="AI341" s="17"/>
      <c r="AJ341" s="18"/>
      <c r="AK341" s="18"/>
      <c r="AL341" s="17"/>
      <c r="AM341" s="17"/>
      <c r="AN341" s="18"/>
      <c r="AO341" s="18"/>
      <c r="AP341" s="16"/>
      <c r="AR341" s="18">
        <f t="shared" ref="AR341:AR346" si="382">AB341</f>
        <v>0</v>
      </c>
      <c r="AS341" s="18">
        <f t="shared" si="368"/>
        <v>0</v>
      </c>
      <c r="AT341" s="18">
        <f t="shared" si="355"/>
        <v>0</v>
      </c>
      <c r="AU341" s="18">
        <f t="shared" si="369"/>
        <v>0</v>
      </c>
      <c r="AV341" s="18">
        <f t="shared" si="356"/>
        <v>0</v>
      </c>
      <c r="AW341" s="18">
        <f t="shared" si="357"/>
        <v>0</v>
      </c>
      <c r="AX341" s="17"/>
      <c r="AY341" s="17"/>
      <c r="AZ341" s="18">
        <f t="shared" si="358"/>
        <v>0</v>
      </c>
      <c r="BA341" s="18">
        <f t="shared" si="359"/>
        <v>0</v>
      </c>
      <c r="BB341" s="17"/>
      <c r="BC341" s="17"/>
      <c r="BD341" s="18">
        <f t="shared" si="306"/>
        <v>0</v>
      </c>
      <c r="BE341" s="18">
        <f t="shared" si="307"/>
        <v>0</v>
      </c>
      <c r="BF341" s="16"/>
      <c r="BH341" s="18"/>
      <c r="BI341" s="18"/>
      <c r="BJ341" s="18"/>
      <c r="BK341" s="18"/>
      <c r="BL341" s="18"/>
      <c r="BM341" s="18"/>
      <c r="BN341" s="17"/>
      <c r="BO341" s="17"/>
      <c r="BP341" s="18"/>
      <c r="BQ341" s="18"/>
      <c r="BR341" s="17"/>
      <c r="BS341" s="17"/>
      <c r="BT341" s="18"/>
      <c r="BU341" s="18"/>
      <c r="BV341" s="16"/>
      <c r="CB341" s="18">
        <f t="shared" si="380"/>
        <v>0</v>
      </c>
      <c r="CC341" s="18">
        <f t="shared" si="381"/>
        <v>0</v>
      </c>
      <c r="CD341" s="13"/>
      <c r="CE341" s="13"/>
      <c r="CH341" s="13"/>
      <c r="CI341" s="13"/>
      <c r="CJ341" s="18">
        <f t="shared" si="310"/>
        <v>0</v>
      </c>
      <c r="CK341" s="18">
        <f t="shared" si="311"/>
        <v>0</v>
      </c>
      <c r="CL341" s="13"/>
      <c r="CR341" s="18">
        <f>CB341</f>
        <v>0</v>
      </c>
      <c r="CS341" s="18">
        <f>CC341</f>
        <v>0</v>
      </c>
      <c r="CT341" s="13"/>
      <c r="CU341" s="13"/>
      <c r="CX341" s="13"/>
      <c r="CY341" s="13"/>
      <c r="DB341" s="13"/>
      <c r="DH341" s="18"/>
      <c r="DI341" s="18"/>
      <c r="DJ341" s="354"/>
      <c r="DK341" s="354"/>
      <c r="DN341" s="13"/>
      <c r="DO341" s="13"/>
      <c r="DP341" s="16">
        <f t="shared" si="312"/>
        <v>0</v>
      </c>
      <c r="DQ341" s="16">
        <f t="shared" si="313"/>
        <v>0</v>
      </c>
      <c r="DR341" s="13"/>
      <c r="DX341" s="18"/>
      <c r="DY341" s="18"/>
      <c r="DZ341" s="354"/>
      <c r="EA341" s="354"/>
      <c r="ED341" s="13"/>
      <c r="EE341" s="13"/>
      <c r="EF341" s="16">
        <f t="shared" si="302"/>
        <v>0</v>
      </c>
      <c r="EG341" s="16">
        <f t="shared" si="303"/>
        <v>0</v>
      </c>
      <c r="EH341" s="13"/>
    </row>
    <row r="342" spans="1:138" s="9" customFormat="1" ht="28" customHeight="1" x14ac:dyDescent="0.2">
      <c r="A342" s="43" t="s">
        <v>110</v>
      </c>
      <c r="B342" s="43"/>
      <c r="C342" s="44">
        <v>-2143471</v>
      </c>
      <c r="D342" s="44">
        <v>-2031578</v>
      </c>
      <c r="E342" s="44">
        <v>-507286</v>
      </c>
      <c r="F342" s="197"/>
      <c r="G342" s="44">
        <v>-192518</v>
      </c>
      <c r="H342" s="197"/>
      <c r="I342" s="46">
        <f t="shared" si="314"/>
        <v>-4874853</v>
      </c>
      <c r="J342" s="45"/>
      <c r="K342" s="43" t="s">
        <v>959</v>
      </c>
      <c r="L342" s="44">
        <f>SUM(L340,L339,L325,L320,L313,L309,L304,L296,L285,L275,L271,L269,L238,L212,L184,L177,L160)</f>
        <v>-214587.37192307692</v>
      </c>
      <c r="M342" s="44">
        <f t="shared" ref="M342:Q342" si="383">SUM(M340,M339,M325,M320,M313,M309,M304,M296,M285,M275,M271,M269,M238,M212,M184,M177,M160)</f>
        <v>-217282.13923076924</v>
      </c>
      <c r="N342" s="44">
        <f t="shared" si="383"/>
        <v>-241527.13269230764</v>
      </c>
      <c r="O342" s="44">
        <f t="shared" si="383"/>
        <v>-245146.77692307692</v>
      </c>
      <c r="P342" s="44">
        <f t="shared" si="383"/>
        <v>-18601.795913461538</v>
      </c>
      <c r="Q342" s="44">
        <f t="shared" si="383"/>
        <v>-19481.340384615381</v>
      </c>
      <c r="R342" s="197"/>
      <c r="S342" s="197"/>
      <c r="T342" s="44">
        <v>-192518</v>
      </c>
      <c r="U342" s="44">
        <v>-192518</v>
      </c>
      <c r="V342" s="197"/>
      <c r="W342" s="197"/>
      <c r="X342" s="46">
        <f>SUM(L342,N342,P342,T342)</f>
        <v>-667234.3005288461</v>
      </c>
      <c r="Y342" s="46">
        <f>SUM(M342,O342,Q342,U342)</f>
        <v>-674428.25653846154</v>
      </c>
      <c r="Z342" s="45"/>
      <c r="AA342" s="43" t="s">
        <v>959</v>
      </c>
      <c r="AB342" s="44">
        <f>SUM(AB340,AB339,AB325,AB320,AB313,AB309,AB304,AB296,AB285,AB275,AB271,AB269,AB238,AB212,AB184,AB177,AB160)</f>
        <v>-224108.88307692308</v>
      </c>
      <c r="AC342" s="44">
        <f t="shared" ref="AC342:AG342" si="384">SUM(AC340,AC339,AC325,AC320,AC313,AC309,AC304,AC296,AC285,AC275,AC271,AC269,AC238,AC212,AC184,AC177,AC160)</f>
        <v>-226444.34807692308</v>
      </c>
      <c r="AD342" s="44">
        <f t="shared" si="384"/>
        <v>-254316.54230769229</v>
      </c>
      <c r="AE342" s="44">
        <f t="shared" si="384"/>
        <v>-257453.56730769231</v>
      </c>
      <c r="AF342" s="44">
        <f t="shared" si="384"/>
        <v>-21709.519711538458</v>
      </c>
      <c r="AG342" s="44">
        <f t="shared" si="384"/>
        <v>-22471.791586538464</v>
      </c>
      <c r="AH342" s="197"/>
      <c r="AI342" s="197"/>
      <c r="AJ342" s="44">
        <f t="shared" ref="AJ342:AK342" si="385">SUM(AJ340,AJ339,AJ325,AJ320,AJ313,AJ309,AJ304,AJ296,AJ285,AJ275,AJ271,AJ269,AJ238,AJ212,AJ184,AJ177,AJ160)</f>
        <v>-192518</v>
      </c>
      <c r="AK342" s="44">
        <f t="shared" si="385"/>
        <v>-192518</v>
      </c>
      <c r="AL342" s="197"/>
      <c r="AM342" s="197"/>
      <c r="AN342" s="44">
        <f t="shared" ref="AN342:AO342" si="386">SUM(AN340,AN339,AN325,AN320,AN313,AN309,AN304,AN296,AN285,AN275,AN271,AN269,AN238,AN212,AN184,AN177,AN160)</f>
        <v>-692652.94509615388</v>
      </c>
      <c r="AO342" s="44">
        <f t="shared" si="386"/>
        <v>-698887.70697115385</v>
      </c>
      <c r="AP342" s="45"/>
      <c r="AQ342" s="43" t="str">
        <f t="shared" ref="AQ342:AQ346" si="387">AA342</f>
        <v>COST IMPACT</v>
      </c>
      <c r="AR342" s="44">
        <f>SUM(AR340,AR339,AR325,AR320,AR313,AR309,AR304,AR296,AR285,AR275,AR271,AR269,AR238,AR212,AR184,AR177,AR160)</f>
        <v>-214587.37192307692</v>
      </c>
      <c r="AS342" s="44">
        <f t="shared" ref="AS342:AW342" si="388">SUM(AS340,AS339,AS325,AS320,AS313,AS309,AS304,AS296,AS285,AS275,AS271,AS269,AS238,AS212,AS184,AS177,AS160)</f>
        <v>-217282.13923076924</v>
      </c>
      <c r="AT342" s="44">
        <f t="shared" si="388"/>
        <v>-241527.13269230764</v>
      </c>
      <c r="AU342" s="44">
        <f t="shared" si="388"/>
        <v>-245146.77692307692</v>
      </c>
      <c r="AV342" s="44">
        <f t="shared" si="388"/>
        <v>-112349.97692307692</v>
      </c>
      <c r="AW342" s="44">
        <f t="shared" si="388"/>
        <v>-113109.87692307692</v>
      </c>
      <c r="AX342" s="197"/>
      <c r="AY342" s="197"/>
      <c r="AZ342" s="44">
        <f t="shared" si="358"/>
        <v>-192518</v>
      </c>
      <c r="BA342" s="44">
        <f t="shared" si="359"/>
        <v>-192518</v>
      </c>
      <c r="BB342" s="197"/>
      <c r="BC342" s="197"/>
      <c r="BD342" s="46">
        <f t="shared" si="306"/>
        <v>-760982.48153846152</v>
      </c>
      <c r="BE342" s="46">
        <f t="shared" si="307"/>
        <v>-768056.79307692312</v>
      </c>
      <c r="BF342" s="45"/>
      <c r="BG342" s="43" t="s">
        <v>959</v>
      </c>
      <c r="BH342" s="44">
        <f>SUM(BH340,BH339,BH325,BH320,BH313,BH309,BH304,BH296,BH285,BH275,BH271,BH269,BH238,BH212,BH184,BH177,BH160)</f>
        <v>-224108.88307692308</v>
      </c>
      <c r="BI342" s="44">
        <f t="shared" ref="BI342:BM342" si="389">SUM(BI340,BI339,BI325,BI320,BI313,BI309,BI304,BI296,BI285,BI275,BI271,BI269,BI238,BI212,BI184,BI177,BI160)</f>
        <v>-226444.34807692308</v>
      </c>
      <c r="BJ342" s="44">
        <f t="shared" si="389"/>
        <v>-254316.54230769229</v>
      </c>
      <c r="BK342" s="44">
        <f t="shared" si="389"/>
        <v>-257453.56730769231</v>
      </c>
      <c r="BL342" s="44">
        <f>SUM(BL340,BL339,BL325,BL320,BL313,BL309,BL304,BL296,BL285,BL275,BL271,BL269,BL238,BL212,BL184,BL177,BL160)</f>
        <v>-162357.2269230769</v>
      </c>
      <c r="BM342" s="44">
        <f t="shared" si="389"/>
        <v>-163117.12692307692</v>
      </c>
      <c r="BN342" s="197"/>
      <c r="BO342" s="197"/>
      <c r="BP342" s="44">
        <f t="shared" ref="BP342:BQ342" si="390">SUM(BP340,BP339,BP325,BP320,BP313,BP309,BP304,BP296,BP285,BP275,BP271,BP269,BP238,BP212,BP184,BP177,BP160)</f>
        <v>-192518</v>
      </c>
      <c r="BQ342" s="44">
        <f t="shared" si="390"/>
        <v>-192518</v>
      </c>
      <c r="BR342" s="197"/>
      <c r="BS342" s="197"/>
      <c r="BT342" s="44">
        <f t="shared" ref="BT342:BU342" si="391">SUM(BT340,BT339,BT325,BT320,BT313,BT309,BT304,BT296,BT285,BT275,BT271,BT269,BT238,BT212,BT184,BT177,BT160)</f>
        <v>-833300.65230769233</v>
      </c>
      <c r="BU342" s="44">
        <f t="shared" si="391"/>
        <v>-839533.04230769223</v>
      </c>
      <c r="BV342" s="45"/>
      <c r="BW342" s="43" t="s">
        <v>959</v>
      </c>
      <c r="BX342" s="44">
        <f>SUM(BX340,BX339,BX325,BX320,BX313,BX309,BX304,BX296,BX285,BX275,BX271,BX269,BX238,BX212,BX184,BX177,BX160)</f>
        <v>44815.491500000004</v>
      </c>
      <c r="BY342" s="44">
        <f t="shared" ref="BY342:CC342" si="392">SUM(BY340,BY339,BY325,BY320,BY313,BY309,BY304,BY296,BY285,BY275,BY271,BY269,BY238,BY212,BY184,BY177,BY160)</f>
        <v>41312.293999999987</v>
      </c>
      <c r="BZ342" s="44">
        <f t="shared" si="392"/>
        <v>-189392.4929086538</v>
      </c>
      <c r="CA342" s="44">
        <f t="shared" si="392"/>
        <v>-194143.27596153846</v>
      </c>
      <c r="CB342" s="44">
        <f t="shared" si="392"/>
        <v>-341184.25</v>
      </c>
      <c r="CC342" s="44">
        <f t="shared" si="392"/>
        <v>-341184.25</v>
      </c>
      <c r="CD342" s="11"/>
      <c r="CE342" s="11"/>
      <c r="CF342" s="44">
        <v>-192518</v>
      </c>
      <c r="CG342" s="44">
        <v>-192518</v>
      </c>
      <c r="CH342" s="11"/>
      <c r="CI342" s="11"/>
      <c r="CJ342" s="46">
        <f t="shared" si="310"/>
        <v>-678279.2514086538</v>
      </c>
      <c r="CK342" s="46">
        <f t="shared" si="311"/>
        <v>-686533.23196153843</v>
      </c>
      <c r="CL342" s="11"/>
      <c r="CM342" s="43" t="s">
        <v>959</v>
      </c>
      <c r="CN342" s="44">
        <f>SUM(CN340,CN339,CN325,CN320,CN313,CN309,CN304,CN296,CN285,CN275,CN271,CN269,CN238,CN212,CN184,CN177,CN160)</f>
        <v>32437.526999999973</v>
      </c>
      <c r="CO342" s="44">
        <f t="shared" ref="CO342:CS342" si="393">SUM(CO340,CO339,CO325,CO320,CO313,CO309,CO304,CO296,CO285,CO275,CO271,CO269,CO238,CO212,CO184,CO177,CO160)</f>
        <v>29401.422500000008</v>
      </c>
      <c r="CP342" s="44">
        <f t="shared" si="393"/>
        <v>-206178.59302884617</v>
      </c>
      <c r="CQ342" s="44">
        <f t="shared" si="393"/>
        <v>-210295.93834134616</v>
      </c>
      <c r="CR342" s="44">
        <f t="shared" si="393"/>
        <v>-341184.25</v>
      </c>
      <c r="CS342" s="44">
        <f t="shared" si="393"/>
        <v>-341184.25</v>
      </c>
      <c r="CT342" s="11"/>
      <c r="CU342" s="11"/>
      <c r="CV342" s="44">
        <v>-192518</v>
      </c>
      <c r="CW342" s="44">
        <v>-192518</v>
      </c>
      <c r="CX342" s="11"/>
      <c r="CY342" s="11"/>
      <c r="CZ342" s="46">
        <f>SUM(CN342,CP342,CR342,CV342)</f>
        <v>-707443.31602884619</v>
      </c>
      <c r="DA342" s="46">
        <f>SUM(CO342,CQ342,CS342,CW342)</f>
        <v>-714596.76584134612</v>
      </c>
      <c r="DB342" s="11"/>
      <c r="DC342" s="43" t="s">
        <v>959</v>
      </c>
      <c r="DD342" s="44">
        <f>SUM(DD340,DD339,DD325,DD320,DD313,DD309,DD304,DD296,DD285,DD275,DD271,DD269,DD238,DD212,DD184,DD177,DD160)</f>
        <v>-1354106.2585</v>
      </c>
      <c r="DE342" s="44">
        <f t="shared" ref="DE342:DK342" si="394">SUM(DE340,DE339,DE325,DE320,DE313,DE309,DE304,DE296,DE285,DE275,DE271,DE269,DE238,DE212,DE184,DE177,DE160)</f>
        <v>-1357609.456</v>
      </c>
      <c r="DF342" s="44">
        <f t="shared" si="394"/>
        <v>-1252655.6429086539</v>
      </c>
      <c r="DG342" s="44">
        <f t="shared" si="394"/>
        <v>-1257406.4259615385</v>
      </c>
      <c r="DH342" s="44">
        <f t="shared" si="394"/>
        <v>-507286</v>
      </c>
      <c r="DI342" s="44">
        <f t="shared" si="394"/>
        <v>-507286</v>
      </c>
      <c r="DJ342" s="44">
        <f t="shared" si="394"/>
        <v>1849507.2000000002</v>
      </c>
      <c r="DK342" s="44">
        <f t="shared" si="394"/>
        <v>1849507.2000000002</v>
      </c>
      <c r="DL342" s="44">
        <v>-192518</v>
      </c>
      <c r="DM342" s="44">
        <v>-192518</v>
      </c>
      <c r="DN342" s="11"/>
      <c r="DO342" s="11"/>
      <c r="DP342" s="70">
        <f t="shared" si="312"/>
        <v>-1457058.7014086535</v>
      </c>
      <c r="DQ342" s="70">
        <f t="shared" si="313"/>
        <v>-1465312.6819615383</v>
      </c>
      <c r="DR342" s="11"/>
      <c r="DS342" s="43" t="s">
        <v>959</v>
      </c>
      <c r="DT342" s="44">
        <f>SUM(DT340,DT339,DT325,DT320,DT313,DT309,DT304,DT296,DT285,DT275,DT271,DT269,DT238,DT212,DT184,DT177,DT160)</f>
        <v>-1366484.223</v>
      </c>
      <c r="DU342" s="44">
        <f t="shared" ref="DU342:EA342" si="395">SUM(DU340,DU339,DU325,DU320,DU313,DU309,DU304,DU296,DU285,DU275,DU271,DU269,DU238,DU212,DU184,DU177,DU160)</f>
        <v>-1369520.3275000001</v>
      </c>
      <c r="DV342" s="44">
        <f t="shared" si="395"/>
        <v>-1269441.7430288461</v>
      </c>
      <c r="DW342" s="44">
        <f t="shared" si="395"/>
        <v>-1273559.088341346</v>
      </c>
      <c r="DX342" s="44">
        <f t="shared" si="395"/>
        <v>-507286</v>
      </c>
      <c r="DY342" s="44">
        <f t="shared" si="395"/>
        <v>-507286</v>
      </c>
      <c r="DZ342" s="44">
        <f t="shared" si="395"/>
        <v>1849507.2000000002</v>
      </c>
      <c r="EA342" s="44">
        <f t="shared" si="395"/>
        <v>1849507.2000000002</v>
      </c>
      <c r="EB342" s="44">
        <v>-192518</v>
      </c>
      <c r="EC342" s="44">
        <v>-192518</v>
      </c>
      <c r="ED342" s="11"/>
      <c r="EE342" s="11"/>
      <c r="EF342" s="70">
        <f t="shared" si="302"/>
        <v>-1486222.7660288457</v>
      </c>
      <c r="EG342" s="70">
        <f t="shared" si="303"/>
        <v>-1493376.215841346</v>
      </c>
      <c r="EH342" s="11"/>
    </row>
    <row r="343" spans="1:138" ht="14" hidden="1" customHeight="1" outlineLevel="1" x14ac:dyDescent="0.15">
      <c r="B343" s="3" t="s">
        <v>337</v>
      </c>
      <c r="C343" s="18">
        <f>SUM(C160,C177,C184,C238,C212,C269,C271,C275,C285,C296,C304,C309,C313,C320,C325,C339,C340)</f>
        <v>-2143471</v>
      </c>
      <c r="D343" s="18">
        <f>SUM(D160,D177,D184,D238,D212,D269,D271,D275,D285,D296,D304,D309,D313,D320,D325,D339,D340)</f>
        <v>-2031578</v>
      </c>
      <c r="E343" s="18">
        <f>SUM(E160,E177,E184,E238,E212,E269,E271,E275,E285,E296,E304,E309,E313,E320,E325,E339,E340)</f>
        <v>-507286</v>
      </c>
      <c r="F343" s="17"/>
      <c r="G343" s="18">
        <f>SUM(G160,G177,G184,G238,G212,G269,G271,G275,G285,G296,G304,G309,G313,G320,G325,G339,G340)</f>
        <v>-192518</v>
      </c>
      <c r="H343" s="17"/>
      <c r="I343" s="18">
        <f>SUM(I160,I177,I184,I238,I212,I269,I271,I275,I285,I296,I304,I309,I313,I320,I325,I339,I340)</f>
        <v>-4874853</v>
      </c>
      <c r="J343" s="16"/>
      <c r="K343" s="3" t="s">
        <v>337</v>
      </c>
      <c r="L343" s="18">
        <f>SUM(L160,L177,L184,L238,L212,L269,L271,L275,L285,L296,L304,L309,L313,L320,L325,L339,L340)</f>
        <v>-214587.37192307692</v>
      </c>
      <c r="M343" s="18"/>
      <c r="N343" s="18">
        <f>SUM(N160,N177,N184,N238,N212,N269,N271,N275,N285,N296,N304,N309,N313,N320,N325,N339,N340)</f>
        <v>-241527.13269230764</v>
      </c>
      <c r="O343" s="18"/>
      <c r="P343" s="18">
        <f>SUM(P160,P177,P184,P238,P212,P269,P271,P275,P285,P296,P304,P309,P313,P320,P325,P339,P340)</f>
        <v>-18601.795913461538</v>
      </c>
      <c r="Q343" s="18"/>
      <c r="R343" s="17"/>
      <c r="S343" s="17"/>
      <c r="T343" s="18">
        <f>SUM(T160,T177,T184,T238,T212,T269,T271,T275,T285,T296,T304,T309,T313,T320,T325,T339,T340)</f>
        <v>-184423</v>
      </c>
      <c r="U343" s="18"/>
      <c r="V343" s="17"/>
      <c r="W343" s="17"/>
      <c r="X343" s="18"/>
      <c r="Y343" s="18">
        <f>SUM(Y160,Y177,Y184,Y238,Y212,Y269,Y271,Y275,Y285,Y296,Y304,Y309,Y313,Y320,Y325,Y339,Y340)</f>
        <v>-666329.25653846154</v>
      </c>
      <c r="Z343" s="16"/>
      <c r="AA343" s="3" t="s">
        <v>337</v>
      </c>
      <c r="AB343" s="18">
        <f>SUM(AB160,AB177,AB184,AB238,AB212,AB269,AB271,AB275,AB285,AB296,AB304,AB309,AB313,AB320,AB325,AB339,AB340)</f>
        <v>-224108.88307692308</v>
      </c>
      <c r="AC343" s="18"/>
      <c r="AD343" s="18">
        <f>SUM(AD160,AD177,AD184,AD238,AD212,AD269,AD271,AD275,AD285,AD296,AD304,AD309,AD313,AD320,AD325,AD339,AD340)</f>
        <v>-254316.54230769229</v>
      </c>
      <c r="AE343" s="18"/>
      <c r="AF343" s="18">
        <f>SUM(AF160,AF177,AF184,AF238,AF212,AF269,AF271,AF275,AF285,AF296,AF304,AF309,AF313,AF320,AF325,AF339,AF340)</f>
        <v>-21709.519711538462</v>
      </c>
      <c r="AG343" s="18"/>
      <c r="AH343" s="17"/>
      <c r="AI343" s="17"/>
      <c r="AJ343" s="18">
        <f>SUM(AJ160,AJ177,AJ184,AJ238,AJ212,AJ269,AJ271,AJ275,AJ285,AJ296,AJ304,AJ309,AJ313,AJ320,AJ325,AJ339,AJ340)</f>
        <v>-192518</v>
      </c>
      <c r="AK343" s="18"/>
      <c r="AL343" s="17"/>
      <c r="AM343" s="17"/>
      <c r="AN343" s="18"/>
      <c r="AO343" s="18">
        <f>SUM(AO160,AO177,AO184,AO238,AO212,AO269,AO271,AO275,AO285,AO296,AO304,AO309,AO313,AO320,AO325,AO339,AO340)</f>
        <v>-698887.70697115385</v>
      </c>
      <c r="AP343" s="16"/>
      <c r="AQ343" s="3" t="str">
        <f t="shared" si="387"/>
        <v xml:space="preserve">Test </v>
      </c>
      <c r="AR343" s="18">
        <v>-223459.44384615382</v>
      </c>
      <c r="AS343" s="18">
        <f t="shared" si="368"/>
        <v>0</v>
      </c>
      <c r="AT343" s="18">
        <v>-254470.40769230758</v>
      </c>
      <c r="AU343" s="18">
        <f t="shared" si="369"/>
        <v>0</v>
      </c>
      <c r="AV343" s="18">
        <f>SUM(AV160,AV177,AV184,AV238,AV212,AV269,AV271,AV275,AV285,AV296,AV304,AV309,AV313,AV320,AV325,AV339,AV340)</f>
        <v>-112349.97692307692</v>
      </c>
      <c r="AW343" s="18"/>
      <c r="AX343" s="17"/>
      <c r="AY343" s="17"/>
      <c r="AZ343" s="18">
        <f t="shared" si="358"/>
        <v>-192518</v>
      </c>
      <c r="BA343" s="18">
        <f t="shared" si="359"/>
        <v>0</v>
      </c>
      <c r="BB343" s="17"/>
      <c r="BC343" s="17"/>
      <c r="BD343" s="18"/>
      <c r="BE343" s="18">
        <f>SUM(BE160,BE177,BE184,BE238,BE212,BE269,BE271,BE275,BE285,BE296,BE304,BE309,BE313,BE320,BE325,BE339,BE340)</f>
        <v>-768056.79307692312</v>
      </c>
      <c r="BF343" s="16"/>
      <c r="BG343" s="3" t="s">
        <v>337</v>
      </c>
      <c r="BH343" s="18">
        <f>SUM(BH160,BH177,BH184,BH238,BH212,BH269,BH271,BH275,BH285,BH296,BH304,BH309,BH313,BH320,BH325,BH339,BH340)</f>
        <v>-224108.88307692308</v>
      </c>
      <c r="BI343" s="18"/>
      <c r="BJ343" s="18">
        <f>SUM(BJ160,BJ177,BJ184,BJ238,BJ212,BJ269,BJ271,BJ275,BJ285,BJ296,BJ304,BJ309,BJ313,BJ320,BJ325,BJ339,BJ340)</f>
        <v>-254316.54230769229</v>
      </c>
      <c r="BK343" s="18"/>
      <c r="BL343" s="18">
        <f>SUM(BL160,BL177,BL184,BL238,BL212,BL269,BL271,BL275,BL285,BL296,BL304,BL309,BL313,BL320,BL325,BL339,BL340)</f>
        <v>-162357.2269230769</v>
      </c>
      <c r="BM343" s="18"/>
      <c r="BN343" s="17"/>
      <c r="BO343" s="17"/>
      <c r="BP343" s="18">
        <f>SUM(BP160,BP177,BP184,BP238,BP212,BP269,BP271,BP275,BP285,BP296,BP304,BP309,BP313,BP320,BP325,BP339,BP340)</f>
        <v>-192518</v>
      </c>
      <c r="BQ343" s="18"/>
      <c r="BR343" s="17"/>
      <c r="BS343" s="17"/>
      <c r="BT343" s="18"/>
      <c r="BU343" s="18">
        <f>SUM(BU160,BU177,BU184,BU238,BU212,BU269,BU271,BU275,BU285,BU296,BU304,BU309,BU313,BU320,BU325,BU339,BU340)</f>
        <v>-839533.04230769235</v>
      </c>
      <c r="BV343" s="16"/>
      <c r="BW343" s="3" t="s">
        <v>337</v>
      </c>
      <c r="BX343" s="18">
        <f>SUM(BX160,BX177,BX184,BX238,BX212,BX269,BX271,BX275,BX285,BX296,BX304,BX309,BX313,BX320,BX325,BX339,BX340)</f>
        <v>44815.491500000004</v>
      </c>
      <c r="BZ343" s="18">
        <f>SUM(BZ160,BZ177,BZ184,BZ238,BZ212,BZ269,BZ271,BZ275,BZ285,BZ296,BZ304,BZ309,BZ313,BZ320,BZ325,BZ339,BZ340)</f>
        <v>-189392.4929086538</v>
      </c>
      <c r="CB343" s="18">
        <f>SUM(CB160,CB177,CB184,CB238,CB212,CB269,CB271,CB275,CB285,CB296,CB304,CB309,CB313,CB320,CB325,CB339,CB340)</f>
        <v>-341184.25</v>
      </c>
      <c r="CD343" s="13"/>
      <c r="CE343" s="13"/>
      <c r="CF343" s="18">
        <f>SUM(CF160,CF177,CF184,CF238,CF212,CF269,CF271,CF275,CF285,CF296,CF304,CF309,CF313,CF320,CF325,CF339,CF340)</f>
        <v>-184423</v>
      </c>
      <c r="CH343" s="13"/>
      <c r="CI343" s="13"/>
      <c r="CK343" s="18">
        <f>SUM(CK160,CK177,CK184,CK238,CK212,CK269,CK271,CK275,CK285,CK296,CK304,CK309,CK313,CK320,CK325,CK339,CK340)</f>
        <v>-678434.23196153855</v>
      </c>
      <c r="CL343" s="13"/>
      <c r="CM343" s="3" t="s">
        <v>337</v>
      </c>
      <c r="CN343" s="18">
        <f>SUM(CN160,CN177,CN184,CN238,CN212,CN269,CN271,CN275,CN285,CN296,CN304,CN309,CN313,CN320,CN325,CN339,CN340)</f>
        <v>32437.526999999973</v>
      </c>
      <c r="CP343" s="18">
        <f>SUM(CP160,CP177,CP184,CP238,CP212,CP269,CP271,CP275,CP285,CP296,CP304,CP309,CP313,CP320,CP325,CP339,CP340)</f>
        <v>-206178.59302884617</v>
      </c>
      <c r="CR343" s="18">
        <f>SUM(CR160,CR177,CR184,CR238,CR212,CR269,CR271,CR275,CR285,CR296,CR304,CR309,CR313,CR320,CR325,CR339,CR340)</f>
        <v>-341184.25</v>
      </c>
      <c r="CT343" s="13"/>
      <c r="CU343" s="13"/>
      <c r="CV343" s="18">
        <f>SUM(CV160,CV177,CV184,CV238,CV212,CV269,CV271,CV275,CV285,CV296,CV304,CV309,CV313,CV320,CV325,CV339,CV340)</f>
        <v>-184423</v>
      </c>
      <c r="CX343" s="13"/>
      <c r="CY343" s="13"/>
      <c r="DA343" s="18">
        <f>SUM(DA160,DA177,DA184,DA238,DA212,DA269,DA271,DA275,DA285,DA296,DA304,DA309,DA313,DA320,DA325,DA339,DA340)</f>
        <v>-706497.76584134612</v>
      </c>
      <c r="DB343" s="13"/>
      <c r="DC343" s="3" t="s">
        <v>337</v>
      </c>
      <c r="DD343" s="18">
        <f>SUM(DD160,DD177,DD184,DD238,DD212,DD269,DD271,DD275,DD285,DD296,DD304,DD309,DD313,DD320,DD325,DD339,DD340)</f>
        <v>-1354106.2585</v>
      </c>
      <c r="DF343" s="18">
        <f>SUM(DF160,DF177,DF184,DF238,DF212,DF269,DF271,DF275,DF285,DF296,DF304,DF309,DF313,DF320,DF325,DF339,DF340)</f>
        <v>-1252655.6429086537</v>
      </c>
      <c r="DH343" s="18">
        <f>SUM(DH160,DH177,DH184,DH238,DH212,DH269,DH271,DH275,DH285,DH296,DH304,DH309,DH313,DH320,DH325,DH339,DH340)</f>
        <v>-507286</v>
      </c>
      <c r="DJ343" s="354"/>
      <c r="DK343" s="354"/>
      <c r="DL343" s="18">
        <f>SUM(DL160,DL177,DL184,DL238,DL212,DL269,DL271,DL275,DL285,DL296,DL304,DL309,DL313,DL320,DL325,DL339,DL340)</f>
        <v>-184423</v>
      </c>
      <c r="DN343" s="13"/>
      <c r="DO343" s="13"/>
      <c r="DQ343" s="18">
        <f>SUM(DQ160,DQ177,DQ184,DQ238,DQ212,DQ269,DQ271,DQ275,DQ285,DQ296,DQ304,DQ309,DQ313,DQ320,DQ325,DQ339,DQ340)</f>
        <v>-1457213.6819615385</v>
      </c>
      <c r="DR343" s="13"/>
      <c r="DS343" s="3" t="s">
        <v>337</v>
      </c>
      <c r="DT343" s="18">
        <f>SUM(DT160,DT177,DT184,DT238,DT212,DT269,DT271,DT275,DT285,DT296,DT304,DT309,DT313,DT320,DT325,DT339,DT340)</f>
        <v>-1366484.223</v>
      </c>
      <c r="DV343" s="18">
        <f>SUM(DV160,DV177,DV184,DV238,DV212,DV269,DV271,DV275,DV285,DV296,DV304,DV309,DV313,DV320,DV325,DV339,DV340)</f>
        <v>-1269441.7430288461</v>
      </c>
      <c r="DX343" s="18">
        <f>SUM(DX160,DX177,DX184,DX238,DX212,DX269,DX271,DX275,DX285,DX296,DX304,DX309,DX313,DX320,DX325,DX339,DX340)</f>
        <v>-507286</v>
      </c>
      <c r="DZ343" s="354"/>
      <c r="EA343" s="354"/>
      <c r="EB343" s="18">
        <f>SUM(EB160,EB177,EB184,EB238,EB212,EB269,EB271,EB275,EB285,EB296,EB304,EB309,EB313,EB320,EB325,EB339,EB340)</f>
        <v>-184423</v>
      </c>
      <c r="ED343" s="13"/>
      <c r="EE343" s="13"/>
      <c r="EG343" s="18">
        <f>SUM(EG160,EG177,EG184,EG238,EG212,EG269,EG271,EG275,EG285,EG296,EG304,EG309,EG313,EG320,EG325,EG339,EG340)</f>
        <v>-1485277.2158413462</v>
      </c>
      <c r="EH343" s="13"/>
    </row>
    <row r="344" spans="1:138" collapsed="1" x14ac:dyDescent="0.15">
      <c r="C344" s="18"/>
      <c r="D344" s="18"/>
      <c r="E344" s="18"/>
      <c r="F344" s="17"/>
      <c r="G344" s="18"/>
      <c r="H344" s="17"/>
      <c r="I344" s="18"/>
      <c r="J344" s="16"/>
      <c r="L344" s="18"/>
      <c r="M344" s="18"/>
      <c r="N344" s="18"/>
      <c r="O344" s="18"/>
      <c r="P344" s="18"/>
      <c r="Q344" s="18"/>
      <c r="R344" s="17"/>
      <c r="S344" s="17"/>
      <c r="T344" s="18"/>
      <c r="U344" s="18"/>
      <c r="V344" s="17"/>
      <c r="W344" s="17"/>
      <c r="X344" s="18"/>
      <c r="Y344" s="18"/>
      <c r="Z344" s="16"/>
      <c r="AB344" s="18"/>
      <c r="AC344" s="18"/>
      <c r="AD344" s="18"/>
      <c r="AE344" s="18"/>
      <c r="AF344" s="18"/>
      <c r="AG344" s="18"/>
      <c r="AH344" s="17"/>
      <c r="AI344" s="17"/>
      <c r="AJ344" s="18"/>
      <c r="AK344" s="18"/>
      <c r="AL344" s="17"/>
      <c r="AM344" s="17"/>
      <c r="AN344" s="18"/>
      <c r="AO344" s="18"/>
      <c r="AP344" s="16"/>
      <c r="AQ344" s="3">
        <f t="shared" si="387"/>
        <v>0</v>
      </c>
      <c r="AR344" s="18">
        <f t="shared" si="382"/>
        <v>0</v>
      </c>
      <c r="AS344" s="18">
        <f t="shared" si="368"/>
        <v>0</v>
      </c>
      <c r="AT344" s="18">
        <f t="shared" si="355"/>
        <v>0</v>
      </c>
      <c r="AU344" s="18">
        <f t="shared" si="369"/>
        <v>0</v>
      </c>
      <c r="AV344" s="18"/>
      <c r="AW344" s="18"/>
      <c r="AX344" s="17"/>
      <c r="AY344" s="17"/>
      <c r="AZ344" s="18">
        <f t="shared" si="358"/>
        <v>0</v>
      </c>
      <c r="BA344" s="18">
        <f t="shared" si="359"/>
        <v>0</v>
      </c>
      <c r="BB344" s="17"/>
      <c r="BC344" s="17"/>
      <c r="BD344" s="18"/>
      <c r="BE344" s="18"/>
      <c r="BF344" s="16"/>
      <c r="BH344" s="18"/>
      <c r="BI344" s="18"/>
      <c r="BJ344" s="18"/>
      <c r="BK344" s="18"/>
      <c r="BL344" s="18"/>
      <c r="BM344" s="18"/>
      <c r="BN344" s="17"/>
      <c r="BO344" s="17"/>
      <c r="BP344" s="18"/>
      <c r="BQ344" s="18"/>
      <c r="BR344" s="17"/>
      <c r="BS344" s="17"/>
      <c r="BT344" s="18"/>
      <c r="BU344" s="18"/>
      <c r="BV344" s="16"/>
      <c r="CD344" s="13"/>
      <c r="CE344" s="13"/>
      <c r="CH344" s="13"/>
      <c r="CI344" s="13"/>
      <c r="CL344" s="13"/>
      <c r="CT344" s="13"/>
      <c r="CU344" s="13"/>
      <c r="CX344" s="13"/>
      <c r="CY344" s="13"/>
      <c r="DB344" s="13"/>
      <c r="DJ344" s="354"/>
      <c r="DK344" s="354"/>
      <c r="DN344" s="13"/>
      <c r="DO344" s="13"/>
      <c r="DR344" s="13"/>
      <c r="DZ344" s="354"/>
      <c r="EA344" s="354"/>
      <c r="ED344" s="13"/>
      <c r="EE344" s="13"/>
      <c r="EH344" s="13"/>
    </row>
    <row r="345" spans="1:138" s="9" customFormat="1" ht="19" customHeight="1" x14ac:dyDescent="0.2">
      <c r="A345" s="69" t="s">
        <v>338</v>
      </c>
      <c r="B345" s="69"/>
      <c r="C345" s="45">
        <v>-150118</v>
      </c>
      <c r="D345" s="45">
        <v>-215720</v>
      </c>
      <c r="E345" s="45">
        <v>-71686</v>
      </c>
      <c r="F345" s="197"/>
      <c r="G345" s="45">
        <v>-28826</v>
      </c>
      <c r="H345" s="197"/>
      <c r="I345" s="70">
        <f t="shared" ref="I345" si="396">SUM(C345:G345)</f>
        <v>-466350</v>
      </c>
      <c r="J345" s="45"/>
      <c r="K345" s="69" t="s">
        <v>958</v>
      </c>
      <c r="L345" s="45">
        <f>L123+L342</f>
        <v>-206319.95307692309</v>
      </c>
      <c r="M345" s="45">
        <f t="shared" ref="M345:Q345" si="397">M123+M342</f>
        <v>-202487.8107692308</v>
      </c>
      <c r="N345" s="45">
        <f t="shared" si="397"/>
        <v>-231873.64192307694</v>
      </c>
      <c r="O345" s="45">
        <f t="shared" si="397"/>
        <v>-227792.02615384615</v>
      </c>
      <c r="P345" s="45">
        <f t="shared" si="397"/>
        <v>-11797.603125000007</v>
      </c>
      <c r="Q345" s="45">
        <f t="shared" si="397"/>
        <v>-11039.775000000001</v>
      </c>
      <c r="R345" s="45"/>
      <c r="S345" s="45"/>
      <c r="T345" s="45">
        <f t="shared" ref="T345:U345" si="398">T123+T342</f>
        <v>-224272</v>
      </c>
      <c r="U345" s="45">
        <f t="shared" si="398"/>
        <v>-224272</v>
      </c>
      <c r="V345" s="239"/>
      <c r="W345" s="239"/>
      <c r="X345" s="70">
        <f>SUM(L345,N345,P345,T345)</f>
        <v>-674263.19812500011</v>
      </c>
      <c r="Y345" s="70">
        <f>SUM(M345,O345,Q345,U345)</f>
        <v>-665591.61192307691</v>
      </c>
      <c r="Z345" s="45"/>
      <c r="AA345" s="69" t="s">
        <v>958</v>
      </c>
      <c r="AB345" s="45">
        <f>AB123+AB342</f>
        <v>-192779.71692307692</v>
      </c>
      <c r="AC345" s="45">
        <f t="shared" ref="AC345:AG345" si="399">AC123+AC342</f>
        <v>-189458.52692307695</v>
      </c>
      <c r="AD345" s="45">
        <f t="shared" si="399"/>
        <v>-217734.89307692306</v>
      </c>
      <c r="AE345" s="45">
        <f t="shared" si="399"/>
        <v>-214266.8980769231</v>
      </c>
      <c r="AF345" s="45">
        <f t="shared" si="399"/>
        <v>-9119.9437499999967</v>
      </c>
      <c r="AG345" s="45">
        <f t="shared" si="399"/>
        <v>-8463.1593750000011</v>
      </c>
      <c r="AH345" s="197"/>
      <c r="AI345" s="197"/>
      <c r="AJ345" s="45">
        <f>AJ123+AJ342</f>
        <v>-224272</v>
      </c>
      <c r="AK345" s="45">
        <f>AK123+AK342</f>
        <v>-224272</v>
      </c>
      <c r="AL345" s="197"/>
      <c r="AM345" s="197"/>
      <c r="AN345" s="45">
        <f>AN123+AN342</f>
        <v>-643906.55375000008</v>
      </c>
      <c r="AO345" s="45">
        <f>AO123+AO342</f>
        <v>-636460.58437500009</v>
      </c>
      <c r="AP345" s="45"/>
      <c r="AQ345" s="69" t="str">
        <f t="shared" si="387"/>
        <v>NET IMPACT</v>
      </c>
      <c r="AR345" s="45">
        <f>AR123+AR342</f>
        <v>-206319.95307692309</v>
      </c>
      <c r="AS345" s="45">
        <f t="shared" ref="AS345:AW345" si="400">AS123+AS342</f>
        <v>-202487.8107692308</v>
      </c>
      <c r="AT345" s="45">
        <f t="shared" si="400"/>
        <v>-231873.64192307694</v>
      </c>
      <c r="AU345" s="45">
        <f t="shared" si="400"/>
        <v>-227792.02615384615</v>
      </c>
      <c r="AV345" s="45">
        <f t="shared" si="400"/>
        <v>-105545.78413461539</v>
      </c>
      <c r="AW345" s="45">
        <f t="shared" si="400"/>
        <v>-104668.31153846154</v>
      </c>
      <c r="AX345" s="197"/>
      <c r="AY345" s="197"/>
      <c r="AZ345" s="45">
        <f t="shared" si="358"/>
        <v>-224272</v>
      </c>
      <c r="BA345" s="45">
        <f t="shared" si="359"/>
        <v>-224272</v>
      </c>
      <c r="BB345" s="197"/>
      <c r="BC345" s="197"/>
      <c r="BD345" s="45">
        <f>BD123+BD342</f>
        <v>-768011.37913461542</v>
      </c>
      <c r="BE345" s="45">
        <f>BE123+BE342</f>
        <v>-759220.14846153848</v>
      </c>
      <c r="BF345" s="45"/>
      <c r="BG345" s="69" t="s">
        <v>958</v>
      </c>
      <c r="BH345" s="45">
        <f>BH123+BH342</f>
        <v>-192779.71692307692</v>
      </c>
      <c r="BI345" s="45">
        <f t="shared" ref="BI345:BM345" si="401">BI123+BI342</f>
        <v>-189458.52692307695</v>
      </c>
      <c r="BJ345" s="45">
        <f t="shared" si="401"/>
        <v>-217734.89307692306</v>
      </c>
      <c r="BK345" s="45">
        <f t="shared" si="401"/>
        <v>-214266.8980769231</v>
      </c>
      <c r="BL345" s="45">
        <f t="shared" si="401"/>
        <v>-149767.65096153843</v>
      </c>
      <c r="BM345" s="45">
        <f t="shared" si="401"/>
        <v>-149108.49471153846</v>
      </c>
      <c r="BN345" s="197"/>
      <c r="BO345" s="197"/>
      <c r="BP345" s="45">
        <f>BP123+BP342</f>
        <v>-224272</v>
      </c>
      <c r="BQ345" s="45">
        <f>BQ123+BQ342</f>
        <v>-224272</v>
      </c>
      <c r="BR345" s="197"/>
      <c r="BS345" s="197"/>
      <c r="BT345" s="45">
        <f>BT123+BT342</f>
        <v>-784554.26096153853</v>
      </c>
      <c r="BU345" s="45">
        <f>BU123+BU342</f>
        <v>-777105.91971153836</v>
      </c>
      <c r="BV345" s="45"/>
      <c r="BW345" s="69" t="s">
        <v>958</v>
      </c>
      <c r="BX345" s="45">
        <f>BX123+BX342</f>
        <v>-357895.68900000001</v>
      </c>
      <c r="BY345" s="45">
        <f t="shared" ref="BY345:CC345" si="402">BY123+BY342</f>
        <v>-352913.90400000004</v>
      </c>
      <c r="BZ345" s="45">
        <f t="shared" si="402"/>
        <v>-341716.72377403849</v>
      </c>
      <c r="CA345" s="45">
        <f t="shared" si="402"/>
        <v>-336464.71211538464</v>
      </c>
      <c r="CB345" s="45">
        <f t="shared" si="402"/>
        <v>94415.75</v>
      </c>
      <c r="CC345" s="45">
        <f t="shared" si="402"/>
        <v>94415.75</v>
      </c>
      <c r="CD345" s="11"/>
      <c r="CE345" s="11"/>
      <c r="CF345" s="45">
        <f t="shared" ref="CF345:CG345" si="403">CF123+CF342</f>
        <v>-224272</v>
      </c>
      <c r="CG345" s="45">
        <f t="shared" si="403"/>
        <v>-224272</v>
      </c>
      <c r="CH345" s="11"/>
      <c r="CI345" s="11"/>
      <c r="CJ345" s="70">
        <f>SUM(BX345,BZ345,CB345,CF345)</f>
        <v>-829468.6627740385</v>
      </c>
      <c r="CK345" s="70">
        <f>SUM(BY345,CA345,CC345,CG345)</f>
        <v>-819234.86611538474</v>
      </c>
      <c r="CL345" s="11"/>
      <c r="CM345" s="69" t="s">
        <v>958</v>
      </c>
      <c r="CN345" s="45">
        <f>CN123+CN342</f>
        <v>-340293.38199999998</v>
      </c>
      <c r="CO345" s="45">
        <f t="shared" ref="CO345:CS345" si="404">CO123+CO342</f>
        <v>-335975.83500000008</v>
      </c>
      <c r="CP345" s="45">
        <f t="shared" si="404"/>
        <v>-323159.61591346154</v>
      </c>
      <c r="CQ345" s="45">
        <f t="shared" si="404"/>
        <v>-318607.87247596157</v>
      </c>
      <c r="CR345" s="45">
        <f t="shared" si="404"/>
        <v>94415.75</v>
      </c>
      <c r="CS345" s="45">
        <f t="shared" si="404"/>
        <v>94415.75</v>
      </c>
      <c r="CT345" s="11"/>
      <c r="CU345" s="11"/>
      <c r="CV345" s="45">
        <f t="shared" ref="CV345:CW345" si="405">CV123+CV342</f>
        <v>-224272</v>
      </c>
      <c r="CW345" s="45">
        <f t="shared" si="405"/>
        <v>-224272</v>
      </c>
      <c r="CX345" s="11"/>
      <c r="CY345" s="11"/>
      <c r="CZ345" s="70">
        <f>SUM(CN345,CP345,CR345,CV345)</f>
        <v>-793309.24791346153</v>
      </c>
      <c r="DA345" s="70">
        <f>SUM(CO345,CQ345,CS345,CW345)</f>
        <v>-784439.95747596165</v>
      </c>
      <c r="DB345" s="11"/>
      <c r="DC345" s="69" t="s">
        <v>958</v>
      </c>
      <c r="DD345" s="45">
        <f>DD123+DD342</f>
        <v>-1596275.5415000001</v>
      </c>
      <c r="DE345" s="45">
        <f t="shared" ref="DE345:DK345" si="406">DE123+DE342</f>
        <v>-1592500.844</v>
      </c>
      <c r="DF345" s="45">
        <f t="shared" si="406"/>
        <v>-1404979.8737740386</v>
      </c>
      <c r="DG345" s="45">
        <f t="shared" si="406"/>
        <v>-1399727.8621153845</v>
      </c>
      <c r="DH345" s="45">
        <f t="shared" si="406"/>
        <v>-71686</v>
      </c>
      <c r="DI345" s="45">
        <f t="shared" si="406"/>
        <v>-71686</v>
      </c>
      <c r="DJ345" s="45">
        <f t="shared" si="406"/>
        <v>1699507.2000000002</v>
      </c>
      <c r="DK345" s="45">
        <f t="shared" si="406"/>
        <v>1699507.2000000002</v>
      </c>
      <c r="DL345" s="45">
        <f t="shared" ref="DL345:DM345" si="407">DL123+DL342</f>
        <v>-224272</v>
      </c>
      <c r="DM345" s="45">
        <f t="shared" si="407"/>
        <v>-224272</v>
      </c>
      <c r="DN345" s="11"/>
      <c r="DO345" s="11"/>
      <c r="DP345" s="70">
        <f>SUM(DD345,DF345,DH345,DL345,DJ345)</f>
        <v>-1597706.2152740387</v>
      </c>
      <c r="DQ345" s="70">
        <f>SUM(DE345,DG345,DI345,DM345,DK345)</f>
        <v>-1588679.5061153844</v>
      </c>
      <c r="DR345" s="11"/>
      <c r="DS345" s="69" t="s">
        <v>958</v>
      </c>
      <c r="DT345" s="45">
        <f>DT123+DT342</f>
        <v>-1582938.277</v>
      </c>
      <c r="DU345" s="45">
        <f t="shared" ref="DU345:EC345" si="408">DU123+DU342</f>
        <v>-1579666.8725000001</v>
      </c>
      <c r="DV345" s="45">
        <f t="shared" si="408"/>
        <v>-1386422.7659134616</v>
      </c>
      <c r="DW345" s="45">
        <f t="shared" si="408"/>
        <v>-1381871.0224759614</v>
      </c>
      <c r="DX345" s="45">
        <f t="shared" si="408"/>
        <v>-71686</v>
      </c>
      <c r="DY345" s="45">
        <f t="shared" si="408"/>
        <v>-71686</v>
      </c>
      <c r="DZ345" s="45">
        <f t="shared" si="408"/>
        <v>1699507.2000000002</v>
      </c>
      <c r="EA345" s="45">
        <f t="shared" si="408"/>
        <v>1699507.2000000002</v>
      </c>
      <c r="EB345" s="45">
        <f t="shared" si="408"/>
        <v>-224272</v>
      </c>
      <c r="EC345" s="45">
        <f t="shared" si="408"/>
        <v>-224272</v>
      </c>
      <c r="ED345" s="11"/>
      <c r="EE345" s="11"/>
      <c r="EF345" s="70">
        <f>SUM(DT345,DV345,DX345,EB345,DZ345)</f>
        <v>-1565811.8429134614</v>
      </c>
      <c r="EG345" s="70">
        <f>SUM(DU345,DW345,DY345,EC345,EA345)</f>
        <v>-1557988.694975961</v>
      </c>
      <c r="EH345" s="11"/>
    </row>
    <row r="346" spans="1:138" ht="14" hidden="1" customHeight="1" outlineLevel="1" x14ac:dyDescent="0.15">
      <c r="B346" s="3" t="s">
        <v>319</v>
      </c>
      <c r="C346" s="18">
        <f>C124+C343</f>
        <v>-150118</v>
      </c>
      <c r="D346" s="18">
        <f>D124+D343</f>
        <v>-215720</v>
      </c>
      <c r="E346" s="18">
        <f>E124+E343</f>
        <v>-71686</v>
      </c>
      <c r="F346" s="17"/>
      <c r="G346" s="18">
        <f>G124+G343</f>
        <v>-28826</v>
      </c>
      <c r="H346" s="17"/>
      <c r="I346" s="18">
        <f>I124+I343</f>
        <v>-466350</v>
      </c>
      <c r="J346" s="16"/>
      <c r="K346" s="3" t="s">
        <v>319</v>
      </c>
      <c r="L346" s="18">
        <f>L124+L343</f>
        <v>-206319.95307692309</v>
      </c>
      <c r="M346" s="18"/>
      <c r="N346" s="18">
        <f>N124+N343</f>
        <v>-231873.64192307694</v>
      </c>
      <c r="O346" s="18"/>
      <c r="P346" s="18">
        <f>P124+P343</f>
        <v>-11797.603125000007</v>
      </c>
      <c r="Q346" s="18"/>
      <c r="R346" s="17"/>
      <c r="S346" s="17"/>
      <c r="T346" s="18">
        <f>T124+T343</f>
        <v>-216177</v>
      </c>
      <c r="U346" s="18"/>
      <c r="V346" s="17"/>
      <c r="W346" s="17"/>
      <c r="X346" s="18"/>
      <c r="Y346" s="18">
        <f>Y124+Y343</f>
        <v>-657492.61192307691</v>
      </c>
      <c r="Z346" s="16"/>
      <c r="AA346" s="3" t="s">
        <v>319</v>
      </c>
      <c r="AB346" s="18">
        <f>AB124+AB343</f>
        <v>-192779.71692307692</v>
      </c>
      <c r="AC346" s="18"/>
      <c r="AD346" s="18">
        <f>AD124+AD343</f>
        <v>-217734.89307692306</v>
      </c>
      <c r="AE346" s="18"/>
      <c r="AF346" s="18">
        <f>AF124+AF343</f>
        <v>-9119.9437500000022</v>
      </c>
      <c r="AG346" s="18"/>
      <c r="AH346" s="17"/>
      <c r="AI346" s="17"/>
      <c r="AJ346" s="18">
        <f>AJ124+AJ343</f>
        <v>-224272</v>
      </c>
      <c r="AK346" s="18"/>
      <c r="AL346" s="17"/>
      <c r="AM346" s="17"/>
      <c r="AN346" s="18"/>
      <c r="AO346" s="18">
        <f>AO124+AO343</f>
        <v>-636460.58437500009</v>
      </c>
      <c r="AP346" s="16"/>
      <c r="AQ346" s="3" t="str">
        <f t="shared" si="387"/>
        <v>Test</v>
      </c>
      <c r="AR346" s="18">
        <f t="shared" si="382"/>
        <v>-192779.71692307692</v>
      </c>
      <c r="AS346" s="18">
        <f t="shared" si="368"/>
        <v>0</v>
      </c>
      <c r="AT346" s="18">
        <f t="shared" si="355"/>
        <v>-217734.89307692306</v>
      </c>
      <c r="AU346" s="18">
        <f t="shared" si="369"/>
        <v>0</v>
      </c>
      <c r="AV346" s="18">
        <f t="shared" si="356"/>
        <v>-9119.9437500000022</v>
      </c>
      <c r="AW346" s="18">
        <f t="shared" si="357"/>
        <v>0</v>
      </c>
      <c r="AX346" s="17"/>
      <c r="AY346" s="17"/>
      <c r="AZ346" s="18">
        <f t="shared" si="358"/>
        <v>-224272</v>
      </c>
      <c r="BA346" s="18">
        <f t="shared" si="359"/>
        <v>0</v>
      </c>
      <c r="BB346" s="17"/>
      <c r="BC346" s="17"/>
      <c r="BD346" s="18">
        <f t="shared" ref="BD346" si="409">AN346</f>
        <v>0</v>
      </c>
      <c r="BE346" s="18">
        <f t="shared" ref="BE346" si="410">AO346</f>
        <v>-636460.58437500009</v>
      </c>
      <c r="BF346" s="16"/>
      <c r="BG346" s="3" t="s">
        <v>319</v>
      </c>
      <c r="BH346" s="18">
        <f>BH124+BH343</f>
        <v>-192779.71692307692</v>
      </c>
      <c r="BI346" s="18"/>
      <c r="BJ346" s="18">
        <f>BJ124+BJ343</f>
        <v>-217734.89307692306</v>
      </c>
      <c r="BK346" s="18"/>
      <c r="BL346" s="18">
        <f>BL124+BL343</f>
        <v>-149767.65096153843</v>
      </c>
      <c r="BM346" s="18"/>
      <c r="BN346" s="17"/>
      <c r="BO346" s="17"/>
      <c r="BP346" s="18">
        <f>BP124+BP343</f>
        <v>-224272</v>
      </c>
      <c r="BQ346" s="18"/>
      <c r="BR346" s="17"/>
      <c r="BS346" s="17"/>
      <c r="BT346" s="18"/>
      <c r="BU346" s="18">
        <f>BU124+BU343</f>
        <v>-777105.91971153859</v>
      </c>
      <c r="BV346" s="16"/>
      <c r="BW346" s="3" t="s">
        <v>319</v>
      </c>
      <c r="BX346" s="18">
        <f>BX124+BX343</f>
        <v>-357895.68900000001</v>
      </c>
      <c r="BZ346" s="18">
        <f>BZ124+BZ343</f>
        <v>-341716.72377403849</v>
      </c>
      <c r="CB346" s="18">
        <f>CB124+CB343</f>
        <v>94415.75</v>
      </c>
      <c r="CD346" s="13"/>
      <c r="CE346" s="13"/>
      <c r="CF346" s="18">
        <f>CF124+CF343</f>
        <v>-216177</v>
      </c>
      <c r="CH346" s="13"/>
      <c r="CI346" s="13"/>
      <c r="CK346" s="18">
        <f>CK124+CK343</f>
        <v>-811135.86611538474</v>
      </c>
      <c r="CL346" s="13"/>
      <c r="CM346" s="3" t="s">
        <v>319</v>
      </c>
      <c r="CN346" s="18">
        <f>CN124+CN343</f>
        <v>-340293.38199999998</v>
      </c>
      <c r="CP346" s="18">
        <f>CP124+CP343</f>
        <v>-323159.61591346154</v>
      </c>
      <c r="CR346" s="18">
        <f>CR124+CR343</f>
        <v>94415.75</v>
      </c>
      <c r="CT346" s="13"/>
      <c r="CU346" s="13"/>
      <c r="CV346" s="18">
        <f>CV124+CV343</f>
        <v>-216177</v>
      </c>
      <c r="CX346" s="13"/>
      <c r="CY346" s="13"/>
      <c r="DA346" s="18">
        <f>DA124+DA343</f>
        <v>-776340.95747596154</v>
      </c>
      <c r="DB346" s="13"/>
      <c r="DC346" s="3" t="s">
        <v>319</v>
      </c>
      <c r="DD346" s="18">
        <f>DD124+DD343</f>
        <v>-1596275.5415000001</v>
      </c>
      <c r="DF346" s="18">
        <f>DF124+DF343</f>
        <v>-1404979.8737740384</v>
      </c>
      <c r="DH346" s="18">
        <f>DH124+DH343</f>
        <v>-71686</v>
      </c>
      <c r="DJ346" s="13"/>
      <c r="DK346" s="13"/>
      <c r="DL346" s="18">
        <f>DL124+DL343</f>
        <v>-216177</v>
      </c>
      <c r="DN346" s="13"/>
      <c r="DO346" s="13"/>
      <c r="DQ346" s="18">
        <f>DQ124+DQ343</f>
        <v>-1580580.5061153846</v>
      </c>
      <c r="DR346" s="13"/>
      <c r="DS346" s="3" t="s">
        <v>319</v>
      </c>
      <c r="DT346" s="18">
        <f>DT124+DT343</f>
        <v>-1582938.277</v>
      </c>
      <c r="DV346" s="18">
        <f>DV124+DV343</f>
        <v>-1386422.7659134616</v>
      </c>
      <c r="DX346" s="18">
        <f>DX124+DX343</f>
        <v>-71686</v>
      </c>
      <c r="DZ346" s="13"/>
      <c r="EA346" s="13"/>
      <c r="EB346" s="18">
        <f>EB124+EB343</f>
        <v>-216177</v>
      </c>
      <c r="ED346" s="13"/>
      <c r="EE346" s="13"/>
      <c r="EG346" s="18">
        <f>EG124+EG343</f>
        <v>-1549889.6949759617</v>
      </c>
      <c r="EH346" s="13"/>
    </row>
    <row r="347" spans="1:138" collapsed="1" x14ac:dyDescent="0.15">
      <c r="F347" s="13"/>
      <c r="H347" s="13"/>
      <c r="J347" s="12"/>
      <c r="R347" s="13"/>
      <c r="S347" s="13"/>
      <c r="V347" s="13"/>
      <c r="W347" s="13"/>
      <c r="Z347" s="12"/>
      <c r="AH347" s="13"/>
      <c r="AI347" s="13"/>
      <c r="AL347" s="13"/>
      <c r="AM347" s="13"/>
      <c r="AP347" s="12"/>
      <c r="AX347" s="13"/>
      <c r="AY347" s="13"/>
      <c r="BB347" s="13"/>
      <c r="BC347" s="13"/>
      <c r="BF347" s="12"/>
      <c r="BN347" s="13"/>
      <c r="BO347" s="13"/>
      <c r="BR347" s="13"/>
      <c r="BS347" s="13"/>
      <c r="BV347" s="12"/>
      <c r="CD347" s="13"/>
      <c r="CE347" s="13"/>
      <c r="CH347" s="13"/>
      <c r="CI347" s="13"/>
      <c r="CL347" s="13"/>
      <c r="CT347" s="13"/>
      <c r="CU347" s="13"/>
      <c r="CX347" s="13"/>
      <c r="CY347" s="13"/>
      <c r="DB347" s="13"/>
      <c r="DJ347" s="13"/>
      <c r="DK347" s="13"/>
      <c r="DN347" s="13"/>
      <c r="DO347" s="13"/>
      <c r="DR347" s="13"/>
      <c r="DZ347" s="13"/>
      <c r="EA347" s="13"/>
      <c r="ED347" s="13"/>
      <c r="EE347" s="13"/>
      <c r="EH347" s="13"/>
    </row>
    <row r="348" spans="1:138" x14ac:dyDescent="0.15">
      <c r="F348" s="13"/>
      <c r="H348" s="13"/>
      <c r="J348" s="12"/>
      <c r="R348" s="13"/>
      <c r="S348" s="13"/>
      <c r="V348" s="13"/>
      <c r="W348" s="13"/>
      <c r="Z348" s="12"/>
      <c r="AH348" s="13"/>
      <c r="AI348" s="13"/>
      <c r="AL348" s="13"/>
      <c r="AM348" s="13"/>
      <c r="AP348" s="12"/>
      <c r="AX348" s="13"/>
      <c r="AY348" s="13"/>
      <c r="BB348" s="13"/>
      <c r="BC348" s="13"/>
      <c r="BF348" s="12"/>
      <c r="BN348" s="13"/>
      <c r="BO348" s="13"/>
      <c r="BR348" s="13"/>
      <c r="BS348" s="13"/>
      <c r="BV348" s="12"/>
      <c r="CD348" s="13"/>
      <c r="CE348" s="13"/>
      <c r="CH348" s="13"/>
      <c r="CI348" s="13"/>
      <c r="CL348" s="13"/>
      <c r="CT348" s="13"/>
      <c r="CU348" s="13"/>
      <c r="CX348" s="13"/>
      <c r="CY348" s="13"/>
      <c r="DB348" s="13"/>
      <c r="DJ348" s="13"/>
      <c r="DK348" s="13"/>
      <c r="DN348" s="13"/>
      <c r="DO348" s="13"/>
      <c r="DR348" s="13"/>
      <c r="DZ348" s="13"/>
      <c r="EA348" s="13"/>
      <c r="ED348" s="13"/>
      <c r="EE348" s="13"/>
      <c r="EH348" s="13"/>
    </row>
    <row r="349" spans="1:138" s="216" customFormat="1" ht="41" customHeight="1" x14ac:dyDescent="0.2">
      <c r="A349" s="215" t="s">
        <v>268</v>
      </c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1"/>
      <c r="X349" s="241"/>
      <c r="Y349" s="241"/>
      <c r="Z349" s="246"/>
      <c r="AA349" s="246"/>
      <c r="AB349" s="246"/>
      <c r="AC349" s="246"/>
      <c r="AD349" s="246"/>
      <c r="AE349" s="246"/>
      <c r="AF349" s="246"/>
      <c r="AG349" s="246"/>
      <c r="AH349" s="246"/>
      <c r="AI349" s="246"/>
      <c r="AJ349" s="246"/>
      <c r="AK349" s="246"/>
      <c r="AL349" s="246"/>
      <c r="AM349" s="246"/>
      <c r="AN349" s="246"/>
      <c r="AO349" s="246"/>
      <c r="AQ349" s="305"/>
      <c r="AR349" s="305"/>
      <c r="AS349" s="305"/>
      <c r="AT349" s="305"/>
      <c r="AU349" s="305"/>
      <c r="AV349" s="305"/>
      <c r="AW349" s="305"/>
      <c r="AX349" s="305"/>
      <c r="AY349" s="305"/>
      <c r="AZ349" s="305"/>
      <c r="BA349" s="305"/>
      <c r="BB349" s="305"/>
      <c r="BC349" s="305"/>
      <c r="BD349" s="305"/>
      <c r="BE349" s="305"/>
      <c r="BG349" s="316"/>
      <c r="BH349" s="316"/>
      <c r="BI349" s="316"/>
      <c r="BJ349" s="316"/>
      <c r="BK349" s="316"/>
      <c r="BL349" s="316"/>
      <c r="BM349" s="316"/>
      <c r="BN349" s="316"/>
      <c r="BO349" s="316"/>
      <c r="BP349" s="316"/>
      <c r="BQ349" s="316"/>
      <c r="BR349" s="316"/>
      <c r="BS349" s="316"/>
      <c r="BT349" s="316"/>
      <c r="BU349" s="316"/>
      <c r="BW349" s="343" t="s">
        <v>268</v>
      </c>
      <c r="BX349" s="241"/>
      <c r="BY349" s="241"/>
      <c r="BZ349" s="241"/>
      <c r="CA349" s="241"/>
      <c r="CB349" s="241"/>
      <c r="CC349" s="241"/>
      <c r="CD349" s="241"/>
      <c r="CE349" s="241"/>
      <c r="CF349" s="241"/>
      <c r="CG349" s="241"/>
      <c r="CH349" s="241"/>
      <c r="CI349" s="241"/>
      <c r="CJ349" s="241"/>
      <c r="CK349" s="241"/>
      <c r="CL349" s="327"/>
      <c r="CM349" s="339" t="s">
        <v>268</v>
      </c>
      <c r="CN349" s="338"/>
      <c r="CO349" s="338"/>
      <c r="CP349" s="338"/>
      <c r="CQ349" s="338"/>
      <c r="CR349" s="338"/>
      <c r="CS349" s="338"/>
      <c r="CT349" s="338"/>
      <c r="CU349" s="338"/>
      <c r="CV349" s="338"/>
      <c r="CW349" s="338"/>
      <c r="CX349" s="338"/>
      <c r="CY349" s="338"/>
      <c r="CZ349" s="338"/>
      <c r="DA349" s="338"/>
      <c r="DB349" s="327"/>
      <c r="DC349" s="350" t="s">
        <v>268</v>
      </c>
      <c r="DD349" s="349"/>
      <c r="DE349" s="349"/>
      <c r="DF349" s="349"/>
      <c r="DG349" s="349"/>
      <c r="DH349" s="349"/>
      <c r="DI349" s="349"/>
      <c r="DJ349" s="349"/>
      <c r="DK349" s="349"/>
      <c r="DL349" s="349"/>
      <c r="DM349" s="349"/>
      <c r="DN349" s="349"/>
      <c r="DO349" s="349"/>
      <c r="DP349" s="349"/>
      <c r="DQ349" s="349"/>
      <c r="DR349" s="327"/>
      <c r="DS349" s="362" t="s">
        <v>268</v>
      </c>
      <c r="DT349" s="361"/>
      <c r="DU349" s="361"/>
      <c r="DV349" s="361"/>
      <c r="DW349" s="361"/>
      <c r="DX349" s="361"/>
      <c r="DY349" s="361"/>
      <c r="DZ349" s="361"/>
      <c r="EA349" s="361"/>
      <c r="EB349" s="361"/>
      <c r="EC349" s="361"/>
      <c r="ED349" s="361"/>
      <c r="EE349" s="361"/>
      <c r="EF349" s="361"/>
      <c r="EG349" s="361"/>
      <c r="EH349" s="327"/>
    </row>
    <row r="350" spans="1:138" x14ac:dyDescent="0.15">
      <c r="A350" s="72"/>
      <c r="F350" s="13"/>
      <c r="H350" s="13"/>
      <c r="J350" s="12"/>
      <c r="R350" s="13"/>
      <c r="S350" s="13"/>
      <c r="V350" s="13"/>
      <c r="W350" s="13"/>
      <c r="X350" s="253"/>
      <c r="Y350" s="253"/>
      <c r="Z350" s="12"/>
      <c r="AH350" s="13"/>
      <c r="AI350" s="13"/>
      <c r="AL350" s="13"/>
      <c r="AM350" s="13"/>
      <c r="AN350" s="253"/>
      <c r="AO350" s="253"/>
      <c r="AP350" s="12"/>
      <c r="AX350" s="13"/>
      <c r="AY350" s="13"/>
      <c r="BB350" s="13"/>
      <c r="BC350" s="13"/>
      <c r="BD350" s="253"/>
      <c r="BE350" s="253"/>
      <c r="BF350" s="12"/>
      <c r="BN350" s="13"/>
      <c r="BO350" s="13"/>
      <c r="BR350" s="13"/>
      <c r="BS350" s="13"/>
      <c r="BT350" s="253"/>
      <c r="BU350" s="253"/>
      <c r="BV350" s="12"/>
      <c r="CL350" s="13"/>
      <c r="DB350" s="13"/>
      <c r="DR350" s="13"/>
      <c r="EH350" s="13"/>
    </row>
    <row r="351" spans="1:138" hidden="1" outlineLevel="1" x14ac:dyDescent="0.15">
      <c r="F351" s="13"/>
      <c r="H351" s="13"/>
      <c r="J351" s="12"/>
      <c r="R351" s="13"/>
      <c r="S351" s="13"/>
      <c r="V351" s="13"/>
      <c r="W351" s="13"/>
      <c r="X351" s="253"/>
      <c r="Y351" s="253"/>
      <c r="Z351" s="12"/>
      <c r="AH351" s="13"/>
      <c r="AI351" s="13"/>
      <c r="AL351" s="13"/>
      <c r="AM351" s="13"/>
      <c r="AN351" s="253"/>
      <c r="AO351" s="253"/>
      <c r="AP351" s="12"/>
      <c r="AX351" s="13"/>
      <c r="AY351" s="13"/>
      <c r="BB351" s="13"/>
      <c r="BC351" s="13"/>
      <c r="BD351" s="253"/>
      <c r="BE351" s="253"/>
      <c r="BF351" s="12"/>
      <c r="BN351" s="13"/>
      <c r="BO351" s="13"/>
      <c r="BR351" s="13"/>
      <c r="BS351" s="13"/>
      <c r="BT351" s="253"/>
      <c r="BU351" s="253"/>
      <c r="BV351" s="12"/>
      <c r="CL351" s="13"/>
      <c r="DB351" s="13"/>
      <c r="DR351" s="13"/>
      <c r="EH351" s="13"/>
    </row>
    <row r="352" spans="1:138" hidden="1" outlineLevel="1" x14ac:dyDescent="0.15">
      <c r="A352" s="3" t="s">
        <v>251</v>
      </c>
      <c r="C352" s="18">
        <v>0</v>
      </c>
      <c r="D352" s="18">
        <v>0</v>
      </c>
      <c r="E352" s="18">
        <v>0</v>
      </c>
      <c r="F352" s="17"/>
      <c r="G352" s="18">
        <v>-19172</v>
      </c>
      <c r="H352" s="17"/>
      <c r="I352" s="46">
        <f>SUM(C352:G352)</f>
        <v>-19172</v>
      </c>
      <c r="J352" s="16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254"/>
      <c r="Y352" s="255"/>
      <c r="Z352" s="16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254"/>
      <c r="AO352" s="255"/>
      <c r="AP352" s="16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254"/>
      <c r="BE352" s="255"/>
      <c r="BF352" s="16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254"/>
      <c r="BU352" s="255"/>
      <c r="BV352" s="16"/>
      <c r="CL352" s="13"/>
      <c r="DB352" s="13"/>
      <c r="DR352" s="13"/>
      <c r="EH352" s="13"/>
    </row>
    <row r="353" spans="1:138" hidden="1" outlineLevel="1" x14ac:dyDescent="0.15">
      <c r="A353" s="3" t="s">
        <v>252</v>
      </c>
      <c r="C353" s="18">
        <v>-22719</v>
      </c>
      <c r="D353" s="18">
        <v>-10236</v>
      </c>
      <c r="E353" s="18">
        <v>-13356</v>
      </c>
      <c r="F353" s="17"/>
      <c r="G353" s="18">
        <v>0</v>
      </c>
      <c r="H353" s="17"/>
      <c r="I353" s="46">
        <f t="shared" ref="I353:I357" si="411">SUM(C353:G353)</f>
        <v>-46311</v>
      </c>
      <c r="J353" s="16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254"/>
      <c r="Y353" s="255"/>
      <c r="Z353" s="16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254"/>
      <c r="AO353" s="255"/>
      <c r="AP353" s="16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254"/>
      <c r="BE353" s="255"/>
      <c r="BF353" s="16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254"/>
      <c r="BU353" s="255"/>
      <c r="BV353" s="16"/>
      <c r="CL353" s="13"/>
      <c r="DB353" s="13"/>
      <c r="DR353" s="13"/>
      <c r="EH353" s="13"/>
    </row>
    <row r="354" spans="1:138" hidden="1" outlineLevel="1" x14ac:dyDescent="0.15">
      <c r="A354" s="3" t="s">
        <v>253</v>
      </c>
      <c r="C354" s="16"/>
      <c r="D354" s="16"/>
      <c r="E354" s="16"/>
      <c r="F354" s="17"/>
      <c r="G354" s="16"/>
      <c r="H354" s="17"/>
      <c r="I354" s="46">
        <f t="shared" si="411"/>
        <v>0</v>
      </c>
      <c r="J354" s="16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254"/>
      <c r="Y354" s="255"/>
      <c r="Z354" s="16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254"/>
      <c r="AO354" s="255"/>
      <c r="AP354" s="16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254"/>
      <c r="BE354" s="255"/>
      <c r="BF354" s="16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254"/>
      <c r="BU354" s="255"/>
      <c r="BV354" s="16"/>
      <c r="CL354" s="13"/>
      <c r="DB354" s="13"/>
      <c r="DR354" s="13"/>
      <c r="EH354" s="13"/>
    </row>
    <row r="355" spans="1:138" hidden="1" outlineLevel="1" x14ac:dyDescent="0.15">
      <c r="A355" s="3" t="s">
        <v>254</v>
      </c>
      <c r="C355" s="18">
        <v>-120000</v>
      </c>
      <c r="D355" s="18">
        <v>-85000</v>
      </c>
      <c r="E355" s="18">
        <v>-125000</v>
      </c>
      <c r="F355" s="17"/>
      <c r="G355" s="18">
        <v>-20227</v>
      </c>
      <c r="H355" s="17"/>
      <c r="I355" s="46">
        <f t="shared" si="411"/>
        <v>-350227</v>
      </c>
      <c r="J355" s="16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254"/>
      <c r="Y355" s="255"/>
      <c r="Z355" s="16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254"/>
      <c r="AO355" s="255"/>
      <c r="AP355" s="16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254"/>
      <c r="BE355" s="255"/>
      <c r="BF355" s="16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254"/>
      <c r="BU355" s="255"/>
      <c r="BV355" s="16"/>
      <c r="CL355" s="13"/>
      <c r="DB355" s="13"/>
      <c r="DR355" s="13"/>
      <c r="EH355" s="13"/>
    </row>
    <row r="356" spans="1:138" collapsed="1" x14ac:dyDescent="0.15">
      <c r="C356" s="18"/>
      <c r="D356" s="18"/>
      <c r="E356" s="18"/>
      <c r="F356" s="17"/>
      <c r="G356" s="18"/>
      <c r="H356" s="17"/>
      <c r="I356" s="46"/>
      <c r="J356" s="16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254"/>
      <c r="Y356" s="255"/>
      <c r="Z356" s="16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254"/>
      <c r="AO356" s="255"/>
      <c r="AP356" s="16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254"/>
      <c r="BE356" s="255"/>
      <c r="BF356" s="16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254"/>
      <c r="BU356" s="255"/>
      <c r="BV356" s="16"/>
      <c r="CL356" s="13"/>
      <c r="DB356" s="13"/>
      <c r="DR356" s="13"/>
      <c r="EH356" s="13"/>
    </row>
    <row r="357" spans="1:138" x14ac:dyDescent="0.15">
      <c r="A357" s="72" t="s">
        <v>111</v>
      </c>
      <c r="C357" s="46">
        <f>SUM(C352:C355)</f>
        <v>-142719</v>
      </c>
      <c r="D357" s="46">
        <f t="shared" ref="D357:G357" si="412">SUM(D352:D355)</f>
        <v>-95236</v>
      </c>
      <c r="E357" s="46">
        <f t="shared" si="412"/>
        <v>-138356</v>
      </c>
      <c r="F357" s="203"/>
      <c r="G357" s="46">
        <f t="shared" si="412"/>
        <v>-39399</v>
      </c>
      <c r="H357" s="203"/>
      <c r="I357" s="46">
        <f t="shared" si="411"/>
        <v>-415710</v>
      </c>
      <c r="J357" s="70"/>
      <c r="L357" s="203"/>
      <c r="M357" s="203"/>
      <c r="N357" s="203"/>
      <c r="O357" s="203"/>
      <c r="P357" s="203"/>
      <c r="Q357" s="203"/>
      <c r="R357" s="203"/>
      <c r="S357" s="203"/>
      <c r="T357" s="203"/>
      <c r="U357" s="203"/>
      <c r="V357" s="203"/>
      <c r="W357" s="203"/>
      <c r="X357" s="255"/>
      <c r="Y357" s="255"/>
      <c r="Z357" s="70"/>
      <c r="AB357" s="203"/>
      <c r="AC357" s="203"/>
      <c r="AD357" s="203"/>
      <c r="AE357" s="203"/>
      <c r="AF357" s="203"/>
      <c r="AG357" s="203"/>
      <c r="AH357" s="203"/>
      <c r="AI357" s="203"/>
      <c r="AJ357" s="203"/>
      <c r="AK357" s="203"/>
      <c r="AL357" s="203"/>
      <c r="AM357" s="203"/>
      <c r="AN357" s="255"/>
      <c r="AO357" s="255"/>
      <c r="AP357" s="70"/>
      <c r="AR357" s="203"/>
      <c r="AS357" s="203"/>
      <c r="AT357" s="203"/>
      <c r="AU357" s="203"/>
      <c r="AV357" s="203"/>
      <c r="AW357" s="203"/>
      <c r="AX357" s="203"/>
      <c r="AY357" s="203"/>
      <c r="AZ357" s="203"/>
      <c r="BA357" s="203"/>
      <c r="BB357" s="203"/>
      <c r="BC357" s="203"/>
      <c r="BD357" s="255"/>
      <c r="BE357" s="255"/>
      <c r="BF357" s="70"/>
      <c r="BH357" s="203"/>
      <c r="BI357" s="203"/>
      <c r="BJ357" s="203"/>
      <c r="BK357" s="203"/>
      <c r="BL357" s="203"/>
      <c r="BM357" s="203"/>
      <c r="BN357" s="203"/>
      <c r="BO357" s="203"/>
      <c r="BP357" s="203"/>
      <c r="BQ357" s="203"/>
      <c r="BR357" s="203"/>
      <c r="BS357" s="203"/>
      <c r="BT357" s="255"/>
      <c r="BU357" s="255"/>
      <c r="BV357" s="70"/>
      <c r="CL357" s="13"/>
      <c r="DB357" s="13"/>
      <c r="DR357" s="13"/>
      <c r="EH357" s="13"/>
    </row>
    <row r="358" spans="1:138" x14ac:dyDescent="0.15">
      <c r="F358" s="13"/>
      <c r="H358" s="13"/>
      <c r="I358" s="72"/>
      <c r="J358" s="12"/>
      <c r="R358" s="13"/>
      <c r="S358" s="13"/>
      <c r="V358" s="13"/>
      <c r="W358" s="13"/>
      <c r="X358" s="253"/>
      <c r="Y358" s="256"/>
      <c r="Z358" s="12"/>
      <c r="AH358" s="13"/>
      <c r="AI358" s="13"/>
      <c r="AL358" s="13"/>
      <c r="AM358" s="13"/>
      <c r="AN358" s="253"/>
      <c r="AO358" s="256"/>
      <c r="AP358" s="12"/>
      <c r="AX358" s="13"/>
      <c r="AY358" s="13"/>
      <c r="BB358" s="13"/>
      <c r="BC358" s="13"/>
      <c r="BD358" s="253"/>
      <c r="BE358" s="256"/>
      <c r="BF358" s="12"/>
      <c r="BN358" s="13"/>
      <c r="BO358" s="13"/>
      <c r="BR358" s="13"/>
      <c r="BS358" s="13"/>
      <c r="BT358" s="253"/>
      <c r="BU358" s="256"/>
      <c r="BV358" s="12"/>
      <c r="CL358" s="13"/>
      <c r="DB358" s="13"/>
      <c r="DR358" s="13"/>
      <c r="EH358" s="13"/>
    </row>
    <row r="359" spans="1:138" s="216" customFormat="1" ht="40" customHeight="1" x14ac:dyDescent="0.2">
      <c r="A359" s="215" t="s">
        <v>339</v>
      </c>
      <c r="I359" s="215"/>
      <c r="K359" s="242" t="s">
        <v>339</v>
      </c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1"/>
      <c r="W359" s="241"/>
      <c r="X359" s="241"/>
      <c r="Y359" s="242"/>
      <c r="Z359" s="246"/>
      <c r="AA359" s="247" t="s">
        <v>339</v>
      </c>
      <c r="AB359" s="246"/>
      <c r="AC359" s="246"/>
      <c r="AD359" s="246"/>
      <c r="AE359" s="246"/>
      <c r="AF359" s="246"/>
      <c r="AG359" s="246"/>
      <c r="AH359" s="246"/>
      <c r="AI359" s="246"/>
      <c r="AJ359" s="246"/>
      <c r="AK359" s="246"/>
      <c r="AL359" s="246"/>
      <c r="AM359" s="246"/>
      <c r="AN359" s="246"/>
      <c r="AO359" s="247"/>
      <c r="AQ359" s="306" t="s">
        <v>339</v>
      </c>
      <c r="AR359" s="305"/>
      <c r="AS359" s="305"/>
      <c r="AT359" s="305"/>
      <c r="AU359" s="305"/>
      <c r="AV359" s="305"/>
      <c r="AW359" s="305"/>
      <c r="AX359" s="305"/>
      <c r="AY359" s="305"/>
      <c r="AZ359" s="305"/>
      <c r="BA359" s="305"/>
      <c r="BB359" s="305"/>
      <c r="BC359" s="305"/>
      <c r="BD359" s="305"/>
      <c r="BE359" s="306"/>
      <c r="BG359" s="316"/>
      <c r="BH359" s="316"/>
      <c r="BI359" s="316"/>
      <c r="BJ359" s="316"/>
      <c r="BK359" s="316"/>
      <c r="BL359" s="316"/>
      <c r="BM359" s="316"/>
      <c r="BN359" s="316"/>
      <c r="BO359" s="316"/>
      <c r="BP359" s="316"/>
      <c r="BQ359" s="316"/>
      <c r="BR359" s="316"/>
      <c r="BS359" s="316"/>
      <c r="BT359" s="316"/>
      <c r="BU359" s="317"/>
      <c r="BW359" s="343" t="s">
        <v>339</v>
      </c>
      <c r="BX359" s="241"/>
      <c r="BY359" s="241"/>
      <c r="BZ359" s="241"/>
      <c r="CA359" s="241"/>
      <c r="CB359" s="241"/>
      <c r="CC359" s="241"/>
      <c r="CD359" s="241"/>
      <c r="CE359" s="241"/>
      <c r="CF359" s="241"/>
      <c r="CG359" s="241"/>
      <c r="CH359" s="241"/>
      <c r="CI359" s="241"/>
      <c r="CJ359" s="241"/>
      <c r="CK359" s="241"/>
      <c r="CL359" s="327"/>
      <c r="CM359" s="339" t="s">
        <v>339</v>
      </c>
      <c r="CN359" s="340"/>
      <c r="CO359" s="340"/>
      <c r="CP359" s="340"/>
      <c r="CQ359" s="340"/>
      <c r="CR359" s="340"/>
      <c r="CS359" s="340"/>
      <c r="CT359" s="340"/>
      <c r="CU359" s="340"/>
      <c r="CV359" s="340"/>
      <c r="CW359" s="340"/>
      <c r="CX359" s="340"/>
      <c r="CY359" s="340"/>
      <c r="CZ359" s="340"/>
      <c r="DA359" s="340"/>
      <c r="DB359" s="327"/>
      <c r="DC359" s="350" t="s">
        <v>339</v>
      </c>
      <c r="DD359" s="351"/>
      <c r="DE359" s="351"/>
      <c r="DF359" s="351"/>
      <c r="DG359" s="351"/>
      <c r="DH359" s="351"/>
      <c r="DI359" s="351"/>
      <c r="DJ359" s="351"/>
      <c r="DK359" s="351"/>
      <c r="DL359" s="351"/>
      <c r="DM359" s="351"/>
      <c r="DN359" s="351"/>
      <c r="DO359" s="351"/>
      <c r="DP359" s="351"/>
      <c r="DQ359" s="351"/>
      <c r="DR359" s="327"/>
      <c r="DS359" s="362" t="s">
        <v>339</v>
      </c>
      <c r="DT359" s="361"/>
      <c r="DU359" s="361"/>
      <c r="DV359" s="361"/>
      <c r="DW359" s="361"/>
      <c r="DX359" s="361"/>
      <c r="DY359" s="361"/>
      <c r="DZ359" s="361"/>
      <c r="EA359" s="361"/>
      <c r="EB359" s="361"/>
      <c r="EC359" s="361"/>
      <c r="ED359" s="361"/>
      <c r="EE359" s="361"/>
      <c r="EF359" s="361"/>
      <c r="EG359" s="361"/>
      <c r="EH359" s="327"/>
    </row>
    <row r="360" spans="1:138" hidden="1" outlineLevel="1" x14ac:dyDescent="0.15">
      <c r="F360" s="13"/>
      <c r="H360" s="13"/>
      <c r="I360" s="72"/>
      <c r="J360" s="12"/>
      <c r="R360" s="13"/>
      <c r="S360" s="13"/>
      <c r="V360" s="13"/>
      <c r="W360" s="13"/>
      <c r="Y360" s="72"/>
      <c r="Z360" s="12"/>
      <c r="AH360" s="13"/>
      <c r="AI360" s="13"/>
      <c r="AL360" s="13"/>
      <c r="AM360" s="13"/>
      <c r="AN360" s="283"/>
      <c r="AO360" s="72"/>
      <c r="AP360" s="12"/>
      <c r="AX360" s="13"/>
      <c r="AY360" s="13"/>
      <c r="BB360" s="13"/>
      <c r="BC360" s="13"/>
      <c r="BD360" s="283"/>
      <c r="BE360" s="72"/>
      <c r="BF360" s="12"/>
      <c r="BN360" s="13"/>
      <c r="BO360" s="13"/>
      <c r="BR360" s="13"/>
      <c r="BS360" s="13"/>
      <c r="BT360" s="283"/>
      <c r="BU360" s="72"/>
      <c r="BV360" s="12"/>
      <c r="CL360" s="13"/>
      <c r="DB360" s="13"/>
      <c r="DR360" s="13"/>
      <c r="EH360" s="13"/>
    </row>
    <row r="361" spans="1:138" hidden="1" outlineLevel="1" x14ac:dyDescent="0.15">
      <c r="A361" s="3" t="s">
        <v>340</v>
      </c>
      <c r="C361" s="18">
        <v>-1925</v>
      </c>
      <c r="D361" s="18">
        <v>-8155</v>
      </c>
      <c r="E361" s="18">
        <v>-8640</v>
      </c>
      <c r="F361" s="17"/>
      <c r="G361" s="18" t="s">
        <v>284</v>
      </c>
      <c r="H361" s="17"/>
      <c r="I361" s="46">
        <f t="shared" ref="I361:I374" si="413">SUM(C361:G361)</f>
        <v>-18720</v>
      </c>
      <c r="J361" s="16"/>
      <c r="K361" s="72" t="s">
        <v>970</v>
      </c>
      <c r="L361" s="18"/>
      <c r="M361" s="18"/>
      <c r="N361" s="18"/>
      <c r="O361" s="18"/>
      <c r="P361" s="18"/>
      <c r="Q361" s="18"/>
      <c r="R361" s="17"/>
      <c r="S361" s="17"/>
      <c r="T361" s="18" t="str">
        <f>G361</f>
        <v>-</v>
      </c>
      <c r="U361" s="18" t="str">
        <f>G361</f>
        <v>-</v>
      </c>
      <c r="V361" s="17"/>
      <c r="W361" s="17"/>
      <c r="X361" s="18"/>
      <c r="Y361" s="46"/>
      <c r="Z361" s="16"/>
      <c r="AA361" s="72" t="s">
        <v>970</v>
      </c>
      <c r="AB361" s="18"/>
      <c r="AC361" s="18"/>
      <c r="AD361" s="18"/>
      <c r="AE361" s="18"/>
      <c r="AF361" s="18"/>
      <c r="AG361" s="18"/>
      <c r="AH361" s="17"/>
      <c r="AI361" s="17"/>
      <c r="AJ361" s="18" t="str">
        <f>G361</f>
        <v>-</v>
      </c>
      <c r="AK361" s="18" t="str">
        <f>G361</f>
        <v>-</v>
      </c>
      <c r="AL361" s="17"/>
      <c r="AM361" s="17"/>
      <c r="AN361" s="282"/>
      <c r="AO361" s="46"/>
      <c r="AP361" s="16"/>
      <c r="AQ361" s="72" t="s">
        <v>970</v>
      </c>
      <c r="AR361" s="18"/>
      <c r="AS361" s="18"/>
      <c r="AT361" s="18"/>
      <c r="AU361" s="18"/>
      <c r="AV361" s="18"/>
      <c r="AW361" s="18"/>
      <c r="AX361" s="17"/>
      <c r="AY361" s="17"/>
      <c r="AZ361" s="18" t="str">
        <f>G361</f>
        <v>-</v>
      </c>
      <c r="BA361" s="18" t="str">
        <f>AZ361</f>
        <v>-</v>
      </c>
      <c r="BB361" s="17"/>
      <c r="BC361" s="17"/>
      <c r="BD361" s="282"/>
      <c r="BE361" s="46"/>
      <c r="BF361" s="16"/>
      <c r="BG361" s="72" t="s">
        <v>970</v>
      </c>
      <c r="BH361" s="18"/>
      <c r="BI361" s="18"/>
      <c r="BJ361" s="18"/>
      <c r="BK361" s="18"/>
      <c r="BL361" s="18"/>
      <c r="BM361" s="18"/>
      <c r="BN361" s="17"/>
      <c r="BO361" s="17"/>
      <c r="BP361" s="18" t="str">
        <f>AJ361</f>
        <v>-</v>
      </c>
      <c r="BQ361" s="18" t="str">
        <f>AK361</f>
        <v>-</v>
      </c>
      <c r="BR361" s="17"/>
      <c r="BS361" s="17"/>
      <c r="BT361" s="282"/>
      <c r="BU361" s="46"/>
      <c r="BV361" s="16"/>
      <c r="BW361" s="72" t="s">
        <v>970</v>
      </c>
      <c r="CF361" s="18" t="str">
        <f>$G361</f>
        <v>-</v>
      </c>
      <c r="CG361" s="18" t="str">
        <f>CF361</f>
        <v>-</v>
      </c>
      <c r="CL361" s="13"/>
      <c r="CM361" s="72" t="s">
        <v>970</v>
      </c>
      <c r="CV361" s="18" t="str">
        <f>$G361</f>
        <v>-</v>
      </c>
      <c r="CW361" s="18" t="str">
        <f>CV361</f>
        <v>-</v>
      </c>
      <c r="DB361" s="13"/>
      <c r="DC361" s="72" t="s">
        <v>970</v>
      </c>
      <c r="DL361" s="18" t="str">
        <f>$G361</f>
        <v>-</v>
      </c>
      <c r="DM361" s="18" t="str">
        <f>DL361</f>
        <v>-</v>
      </c>
      <c r="DR361" s="13"/>
      <c r="DS361" s="72" t="s">
        <v>970</v>
      </c>
      <c r="EB361" s="18" t="str">
        <f>$G361</f>
        <v>-</v>
      </c>
      <c r="EC361" s="18" t="str">
        <f>EB361</f>
        <v>-</v>
      </c>
      <c r="EH361" s="13"/>
    </row>
    <row r="362" spans="1:138" hidden="1" outlineLevel="1" x14ac:dyDescent="0.15">
      <c r="A362" s="3" t="s">
        <v>341</v>
      </c>
      <c r="C362" s="18">
        <v>-72212</v>
      </c>
      <c r="D362" s="18">
        <v>-63859</v>
      </c>
      <c r="E362" s="18">
        <v>-45031</v>
      </c>
      <c r="F362" s="17"/>
      <c r="G362" s="18">
        <v>-6204</v>
      </c>
      <c r="H362" s="17"/>
      <c r="I362" s="46">
        <f t="shared" si="413"/>
        <v>-187306</v>
      </c>
      <c r="J362" s="16"/>
      <c r="K362" s="3" t="s">
        <v>971</v>
      </c>
      <c r="L362" s="18"/>
      <c r="M362" s="18"/>
      <c r="N362" s="18"/>
      <c r="O362" s="18"/>
      <c r="P362" s="18"/>
      <c r="Q362" s="18"/>
      <c r="R362" s="17"/>
      <c r="S362" s="17"/>
      <c r="T362" s="18">
        <f t="shared" ref="T362:T374" si="414">G362</f>
        <v>-6204</v>
      </c>
      <c r="U362" s="18">
        <f t="shared" ref="U362:U374" si="415">G362</f>
        <v>-6204</v>
      </c>
      <c r="V362" s="17"/>
      <c r="W362" s="17"/>
      <c r="X362" s="18"/>
      <c r="Y362" s="46"/>
      <c r="Z362" s="16"/>
      <c r="AA362" s="3" t="s">
        <v>971</v>
      </c>
      <c r="AB362" s="18"/>
      <c r="AC362" s="18"/>
      <c r="AD362" s="18"/>
      <c r="AE362" s="18"/>
      <c r="AF362" s="18"/>
      <c r="AG362" s="18"/>
      <c r="AH362" s="17"/>
      <c r="AI362" s="17"/>
      <c r="AJ362" s="18">
        <f t="shared" ref="AJ362:AJ374" si="416">G362</f>
        <v>-6204</v>
      </c>
      <c r="AK362" s="18">
        <f t="shared" ref="AK362:AK374" si="417">G362</f>
        <v>-6204</v>
      </c>
      <c r="AL362" s="17"/>
      <c r="AM362" s="17"/>
      <c r="AN362" s="282"/>
      <c r="AO362" s="46"/>
      <c r="AP362" s="16"/>
      <c r="AQ362" s="3" t="s">
        <v>971</v>
      </c>
      <c r="AR362" s="18"/>
      <c r="AS362" s="18"/>
      <c r="AT362" s="18"/>
      <c r="AU362" s="18"/>
      <c r="AV362" s="18"/>
      <c r="AW362" s="18"/>
      <c r="AX362" s="17"/>
      <c r="AY362" s="17"/>
      <c r="AZ362" s="18">
        <f t="shared" ref="AZ362:AZ374" si="418">G362</f>
        <v>-6204</v>
      </c>
      <c r="BA362" s="18">
        <f t="shared" ref="BA362:BA374" si="419">AZ362</f>
        <v>-6204</v>
      </c>
      <c r="BB362" s="17"/>
      <c r="BC362" s="17"/>
      <c r="BD362" s="282"/>
      <c r="BE362" s="46"/>
      <c r="BF362" s="16"/>
      <c r="BG362" s="3" t="s">
        <v>971</v>
      </c>
      <c r="BH362" s="18"/>
      <c r="BI362" s="18"/>
      <c r="BJ362" s="18"/>
      <c r="BK362" s="18"/>
      <c r="BL362" s="18"/>
      <c r="BM362" s="18"/>
      <c r="BN362" s="17"/>
      <c r="BO362" s="17"/>
      <c r="BP362" s="18">
        <f t="shared" ref="BP362:BP374" si="420">AJ362</f>
        <v>-6204</v>
      </c>
      <c r="BQ362" s="18">
        <f t="shared" ref="BQ362:BQ374" si="421">AK362</f>
        <v>-6204</v>
      </c>
      <c r="BR362" s="17"/>
      <c r="BS362" s="17"/>
      <c r="BT362" s="282"/>
      <c r="BU362" s="46"/>
      <c r="BV362" s="16"/>
      <c r="BW362" s="3" t="s">
        <v>987</v>
      </c>
      <c r="CF362" s="18">
        <f t="shared" ref="CF362:CF374" si="422">$G362</f>
        <v>-6204</v>
      </c>
      <c r="CG362" s="18">
        <f t="shared" ref="CG362:CG374" si="423">CF362</f>
        <v>-6204</v>
      </c>
      <c r="CL362" s="13"/>
      <c r="CM362" s="3" t="s">
        <v>987</v>
      </c>
      <c r="CV362" s="18">
        <f>$G362</f>
        <v>-6204</v>
      </c>
      <c r="CW362" s="18">
        <f t="shared" ref="CW362:CW374" si="424">CV362</f>
        <v>-6204</v>
      </c>
      <c r="DB362" s="13"/>
      <c r="DC362" s="3" t="s">
        <v>987</v>
      </c>
      <c r="DL362" s="18">
        <f>$G362</f>
        <v>-6204</v>
      </c>
      <c r="DM362" s="18">
        <f t="shared" ref="DM362:DM374" si="425">DL362</f>
        <v>-6204</v>
      </c>
      <c r="DR362" s="13"/>
      <c r="DS362" s="3" t="s">
        <v>987</v>
      </c>
      <c r="EB362" s="18">
        <f>$G362</f>
        <v>-6204</v>
      </c>
      <c r="EC362" s="18">
        <f t="shared" ref="EC362:EC374" si="426">EB362</f>
        <v>-6204</v>
      </c>
      <c r="EH362" s="13"/>
    </row>
    <row r="363" spans="1:138" hidden="1" outlineLevel="1" x14ac:dyDescent="0.15">
      <c r="A363" s="3" t="s">
        <v>342</v>
      </c>
      <c r="C363" s="18" t="s">
        <v>284</v>
      </c>
      <c r="D363" s="18" t="s">
        <v>284</v>
      </c>
      <c r="E363" s="18" t="s">
        <v>284</v>
      </c>
      <c r="F363" s="17"/>
      <c r="G363" s="18" t="s">
        <v>284</v>
      </c>
      <c r="H363" s="17"/>
      <c r="I363" s="46">
        <f t="shared" si="413"/>
        <v>0</v>
      </c>
      <c r="J363" s="16"/>
      <c r="L363" s="18"/>
      <c r="M363" s="18"/>
      <c r="N363" s="18"/>
      <c r="O363" s="18"/>
      <c r="P363" s="18"/>
      <c r="Q363" s="18"/>
      <c r="R363" s="17"/>
      <c r="S363" s="17"/>
      <c r="T363" s="18" t="str">
        <f t="shared" si="414"/>
        <v>-</v>
      </c>
      <c r="U363" s="18" t="str">
        <f t="shared" si="415"/>
        <v>-</v>
      </c>
      <c r="V363" s="17"/>
      <c r="W363" s="17"/>
      <c r="X363" s="18"/>
      <c r="Y363" s="46"/>
      <c r="Z363" s="16"/>
      <c r="AB363" s="18"/>
      <c r="AC363" s="18"/>
      <c r="AD363" s="18"/>
      <c r="AE363" s="18"/>
      <c r="AF363" s="18"/>
      <c r="AG363" s="18"/>
      <c r="AH363" s="17"/>
      <c r="AI363" s="17"/>
      <c r="AJ363" s="18" t="str">
        <f t="shared" si="416"/>
        <v>-</v>
      </c>
      <c r="AK363" s="18" t="str">
        <f t="shared" si="417"/>
        <v>-</v>
      </c>
      <c r="AL363" s="17"/>
      <c r="AM363" s="17"/>
      <c r="AN363" s="282"/>
      <c r="AO363" s="46"/>
      <c r="AP363" s="16"/>
      <c r="AR363" s="18"/>
      <c r="AS363" s="18"/>
      <c r="AT363" s="18"/>
      <c r="AU363" s="18"/>
      <c r="AV363" s="18"/>
      <c r="AW363" s="18"/>
      <c r="AX363" s="17"/>
      <c r="AY363" s="17"/>
      <c r="AZ363" s="18" t="str">
        <f t="shared" si="418"/>
        <v>-</v>
      </c>
      <c r="BA363" s="18" t="str">
        <f t="shared" si="419"/>
        <v>-</v>
      </c>
      <c r="BB363" s="17"/>
      <c r="BC363" s="17"/>
      <c r="BD363" s="282"/>
      <c r="BE363" s="46"/>
      <c r="BF363" s="16"/>
      <c r="BH363" s="18"/>
      <c r="BI363" s="18"/>
      <c r="BJ363" s="18"/>
      <c r="BK363" s="18"/>
      <c r="BL363" s="18"/>
      <c r="BM363" s="18"/>
      <c r="BN363" s="17"/>
      <c r="BO363" s="17"/>
      <c r="BP363" s="18" t="str">
        <f t="shared" si="420"/>
        <v>-</v>
      </c>
      <c r="BQ363" s="18" t="str">
        <f t="shared" si="421"/>
        <v>-</v>
      </c>
      <c r="BR363" s="17"/>
      <c r="BS363" s="17"/>
      <c r="BT363" s="282"/>
      <c r="BU363" s="46"/>
      <c r="BV363" s="16"/>
      <c r="CF363" s="18" t="str">
        <f t="shared" si="422"/>
        <v>-</v>
      </c>
      <c r="CG363" s="18" t="str">
        <f t="shared" si="423"/>
        <v>-</v>
      </c>
      <c r="CL363" s="13"/>
      <c r="CV363" s="18" t="str">
        <f>$G363</f>
        <v>-</v>
      </c>
      <c r="CW363" s="18" t="str">
        <f t="shared" si="424"/>
        <v>-</v>
      </c>
      <c r="DB363" s="13"/>
      <c r="DL363" s="18" t="str">
        <f>$G363</f>
        <v>-</v>
      </c>
      <c r="DM363" s="18" t="str">
        <f t="shared" si="425"/>
        <v>-</v>
      </c>
      <c r="DR363" s="13"/>
      <c r="EB363" s="18" t="str">
        <f>$G363</f>
        <v>-</v>
      </c>
      <c r="EC363" s="18" t="str">
        <f t="shared" si="426"/>
        <v>-</v>
      </c>
      <c r="EH363" s="13"/>
    </row>
    <row r="364" spans="1:138" hidden="1" outlineLevel="1" x14ac:dyDescent="0.15">
      <c r="A364" s="3" t="s">
        <v>343</v>
      </c>
      <c r="C364" s="18">
        <v>-240633</v>
      </c>
      <c r="D364" s="18">
        <v>-253503</v>
      </c>
      <c r="E364" s="18">
        <v>-194192</v>
      </c>
      <c r="F364" s="17"/>
      <c r="G364" s="18">
        <v>-5185</v>
      </c>
      <c r="H364" s="17"/>
      <c r="I364" s="46">
        <f t="shared" si="413"/>
        <v>-693513</v>
      </c>
      <c r="J364" s="16"/>
      <c r="L364" s="18"/>
      <c r="M364" s="18"/>
      <c r="N364" s="18"/>
      <c r="O364" s="18"/>
      <c r="P364" s="18"/>
      <c r="Q364" s="18"/>
      <c r="R364" s="17"/>
      <c r="S364" s="17"/>
      <c r="T364" s="18">
        <f t="shared" si="414"/>
        <v>-5185</v>
      </c>
      <c r="U364" s="18">
        <f t="shared" si="415"/>
        <v>-5185</v>
      </c>
      <c r="V364" s="17"/>
      <c r="W364" s="17"/>
      <c r="X364" s="18"/>
      <c r="Y364" s="46"/>
      <c r="Z364" s="16"/>
      <c r="AB364" s="18"/>
      <c r="AC364" s="18"/>
      <c r="AD364" s="18"/>
      <c r="AE364" s="18"/>
      <c r="AF364" s="18"/>
      <c r="AG364" s="18"/>
      <c r="AH364" s="17"/>
      <c r="AI364" s="17"/>
      <c r="AJ364" s="18">
        <f t="shared" si="416"/>
        <v>-5185</v>
      </c>
      <c r="AK364" s="18">
        <f t="shared" si="417"/>
        <v>-5185</v>
      </c>
      <c r="AL364" s="17"/>
      <c r="AM364" s="17"/>
      <c r="AN364" s="282"/>
      <c r="AO364" s="46"/>
      <c r="AP364" s="16"/>
      <c r="AR364" s="18"/>
      <c r="AS364" s="18"/>
      <c r="AT364" s="18"/>
      <c r="AU364" s="18"/>
      <c r="AV364" s="18"/>
      <c r="AW364" s="18"/>
      <c r="AX364" s="17"/>
      <c r="AY364" s="17"/>
      <c r="AZ364" s="18">
        <f t="shared" si="418"/>
        <v>-5185</v>
      </c>
      <c r="BA364" s="18">
        <f t="shared" si="419"/>
        <v>-5185</v>
      </c>
      <c r="BB364" s="17"/>
      <c r="BC364" s="17"/>
      <c r="BD364" s="282"/>
      <c r="BE364" s="46"/>
      <c r="BF364" s="16"/>
      <c r="BH364" s="18"/>
      <c r="BI364" s="18"/>
      <c r="BJ364" s="18"/>
      <c r="BK364" s="18"/>
      <c r="BL364" s="18"/>
      <c r="BM364" s="18"/>
      <c r="BN364" s="17"/>
      <c r="BO364" s="17"/>
      <c r="BP364" s="18">
        <f t="shared" si="420"/>
        <v>-5185</v>
      </c>
      <c r="BQ364" s="18">
        <f t="shared" si="421"/>
        <v>-5185</v>
      </c>
      <c r="BR364" s="17"/>
      <c r="BS364" s="17"/>
      <c r="BT364" s="282"/>
      <c r="BU364" s="46"/>
      <c r="BV364" s="16"/>
      <c r="CF364" s="18">
        <f t="shared" si="422"/>
        <v>-5185</v>
      </c>
      <c r="CG364" s="18">
        <f t="shared" si="423"/>
        <v>-5185</v>
      </c>
      <c r="CL364" s="13"/>
      <c r="CV364" s="18">
        <f>$G364</f>
        <v>-5185</v>
      </c>
      <c r="CW364" s="18">
        <f t="shared" si="424"/>
        <v>-5185</v>
      </c>
      <c r="DB364" s="13"/>
      <c r="DL364" s="18">
        <f>$G364</f>
        <v>-5185</v>
      </c>
      <c r="DM364" s="18">
        <f t="shared" si="425"/>
        <v>-5185</v>
      </c>
      <c r="DR364" s="13"/>
      <c r="EB364" s="18">
        <f>$G364</f>
        <v>-5185</v>
      </c>
      <c r="EC364" s="18">
        <f t="shared" si="426"/>
        <v>-5185</v>
      </c>
      <c r="EH364" s="13"/>
    </row>
    <row r="365" spans="1:138" hidden="1" outlineLevel="1" x14ac:dyDescent="0.15">
      <c r="A365" s="3" t="s">
        <v>344</v>
      </c>
      <c r="C365" s="18">
        <v>-111805</v>
      </c>
      <c r="D365" s="18">
        <v>-115166</v>
      </c>
      <c r="E365" s="18">
        <v>-75481</v>
      </c>
      <c r="F365" s="17"/>
      <c r="G365" s="18">
        <v>-6357</v>
      </c>
      <c r="H365" s="17"/>
      <c r="I365" s="46">
        <f t="shared" si="413"/>
        <v>-308809</v>
      </c>
      <c r="J365" s="16"/>
      <c r="L365" s="18"/>
      <c r="M365" s="18"/>
      <c r="N365" s="18"/>
      <c r="O365" s="18"/>
      <c r="P365" s="18"/>
      <c r="Q365" s="18"/>
      <c r="R365" s="17"/>
      <c r="S365" s="17"/>
      <c r="T365" s="18">
        <f t="shared" si="414"/>
        <v>-6357</v>
      </c>
      <c r="U365" s="18">
        <f t="shared" si="415"/>
        <v>-6357</v>
      </c>
      <c r="V365" s="17"/>
      <c r="W365" s="17"/>
      <c r="X365" s="18"/>
      <c r="Y365" s="46"/>
      <c r="Z365" s="16"/>
      <c r="AB365" s="18"/>
      <c r="AC365" s="18"/>
      <c r="AD365" s="18"/>
      <c r="AE365" s="18"/>
      <c r="AF365" s="18"/>
      <c r="AG365" s="18"/>
      <c r="AH365" s="17"/>
      <c r="AI365" s="17"/>
      <c r="AJ365" s="18">
        <f t="shared" si="416"/>
        <v>-6357</v>
      </c>
      <c r="AK365" s="18">
        <f t="shared" si="417"/>
        <v>-6357</v>
      </c>
      <c r="AL365" s="17"/>
      <c r="AM365" s="17"/>
      <c r="AN365" s="282"/>
      <c r="AO365" s="46"/>
      <c r="AP365" s="16"/>
      <c r="AR365" s="18"/>
      <c r="AS365" s="18"/>
      <c r="AT365" s="18"/>
      <c r="AU365" s="18"/>
      <c r="AV365" s="18"/>
      <c r="AW365" s="18"/>
      <c r="AX365" s="17"/>
      <c r="AY365" s="17"/>
      <c r="AZ365" s="18">
        <f t="shared" si="418"/>
        <v>-6357</v>
      </c>
      <c r="BA365" s="18">
        <f t="shared" si="419"/>
        <v>-6357</v>
      </c>
      <c r="BB365" s="17"/>
      <c r="BC365" s="17"/>
      <c r="BD365" s="282"/>
      <c r="BE365" s="46"/>
      <c r="BF365" s="16"/>
      <c r="BH365" s="18"/>
      <c r="BI365" s="18"/>
      <c r="BJ365" s="18"/>
      <c r="BK365" s="18"/>
      <c r="BL365" s="18"/>
      <c r="BM365" s="18"/>
      <c r="BN365" s="17"/>
      <c r="BO365" s="17"/>
      <c r="BP365" s="18">
        <f t="shared" si="420"/>
        <v>-6357</v>
      </c>
      <c r="BQ365" s="18">
        <f t="shared" si="421"/>
        <v>-6357</v>
      </c>
      <c r="BR365" s="17"/>
      <c r="BS365" s="17"/>
      <c r="BT365" s="282"/>
      <c r="BU365" s="46"/>
      <c r="BV365" s="16"/>
      <c r="CF365" s="18">
        <f t="shared" si="422"/>
        <v>-6357</v>
      </c>
      <c r="CG365" s="18">
        <f t="shared" si="423"/>
        <v>-6357</v>
      </c>
      <c r="CL365" s="13"/>
      <c r="CV365" s="18">
        <f>$G365</f>
        <v>-6357</v>
      </c>
      <c r="CW365" s="18">
        <f t="shared" si="424"/>
        <v>-6357</v>
      </c>
      <c r="DB365" s="13"/>
      <c r="DL365" s="18">
        <f>$G365</f>
        <v>-6357</v>
      </c>
      <c r="DM365" s="18">
        <f t="shared" si="425"/>
        <v>-6357</v>
      </c>
      <c r="DR365" s="13"/>
      <c r="EB365" s="18">
        <f>$G365</f>
        <v>-6357</v>
      </c>
      <c r="EC365" s="18">
        <f t="shared" si="426"/>
        <v>-6357</v>
      </c>
      <c r="EH365" s="13"/>
    </row>
    <row r="366" spans="1:138" hidden="1" outlineLevel="1" x14ac:dyDescent="0.15">
      <c r="A366" s="3" t="s">
        <v>345</v>
      </c>
      <c r="C366" s="18">
        <v>-38500</v>
      </c>
      <c r="D366" s="18">
        <v>-30450</v>
      </c>
      <c r="E366" s="18">
        <v>-38067</v>
      </c>
      <c r="F366" s="17"/>
      <c r="G366" s="18">
        <v>-1890</v>
      </c>
      <c r="H366" s="17"/>
      <c r="I366" s="46">
        <f t="shared" si="413"/>
        <v>-108907</v>
      </c>
      <c r="J366" s="16"/>
      <c r="L366" s="18"/>
      <c r="M366" s="18"/>
      <c r="N366" s="18"/>
      <c r="O366" s="18"/>
      <c r="P366" s="18"/>
      <c r="Q366" s="18"/>
      <c r="R366" s="17"/>
      <c r="S366" s="17"/>
      <c r="T366" s="18">
        <f t="shared" si="414"/>
        <v>-1890</v>
      </c>
      <c r="U366" s="18">
        <f t="shared" si="415"/>
        <v>-1890</v>
      </c>
      <c r="V366" s="17"/>
      <c r="W366" s="17"/>
      <c r="X366" s="18"/>
      <c r="Y366" s="46"/>
      <c r="Z366" s="16"/>
      <c r="AB366" s="18"/>
      <c r="AC366" s="18"/>
      <c r="AD366" s="18"/>
      <c r="AE366" s="18"/>
      <c r="AF366" s="18"/>
      <c r="AG366" s="18"/>
      <c r="AH366" s="17"/>
      <c r="AI366" s="17"/>
      <c r="AJ366" s="18">
        <f t="shared" si="416"/>
        <v>-1890</v>
      </c>
      <c r="AK366" s="18">
        <f t="shared" si="417"/>
        <v>-1890</v>
      </c>
      <c r="AL366" s="17"/>
      <c r="AM366" s="17"/>
      <c r="AN366" s="282"/>
      <c r="AO366" s="46"/>
      <c r="AP366" s="16"/>
      <c r="AR366" s="18"/>
      <c r="AS366" s="18"/>
      <c r="AT366" s="18"/>
      <c r="AU366" s="18"/>
      <c r="AV366" s="18"/>
      <c r="AW366" s="18"/>
      <c r="AX366" s="17"/>
      <c r="AY366" s="17"/>
      <c r="AZ366" s="18">
        <f t="shared" si="418"/>
        <v>-1890</v>
      </c>
      <c r="BA366" s="18">
        <f t="shared" si="419"/>
        <v>-1890</v>
      </c>
      <c r="BB366" s="17"/>
      <c r="BC366" s="17"/>
      <c r="BD366" s="282"/>
      <c r="BE366" s="46"/>
      <c r="BF366" s="16"/>
      <c r="BH366" s="18"/>
      <c r="BI366" s="18"/>
      <c r="BJ366" s="18"/>
      <c r="BK366" s="18"/>
      <c r="BL366" s="18"/>
      <c r="BM366" s="18"/>
      <c r="BN366" s="17"/>
      <c r="BO366" s="17"/>
      <c r="BP366" s="18">
        <f t="shared" si="420"/>
        <v>-1890</v>
      </c>
      <c r="BQ366" s="18">
        <f t="shared" si="421"/>
        <v>-1890</v>
      </c>
      <c r="BR366" s="17"/>
      <c r="BS366" s="17"/>
      <c r="BT366" s="282"/>
      <c r="BU366" s="46"/>
      <c r="BV366" s="16"/>
      <c r="CF366" s="18">
        <f t="shared" si="422"/>
        <v>-1890</v>
      </c>
      <c r="CG366" s="18">
        <f t="shared" si="423"/>
        <v>-1890</v>
      </c>
      <c r="CL366" s="13"/>
      <c r="CV366" s="18">
        <f>$G366</f>
        <v>-1890</v>
      </c>
      <c r="CW366" s="18">
        <f t="shared" si="424"/>
        <v>-1890</v>
      </c>
      <c r="DB366" s="13"/>
      <c r="DL366" s="18">
        <f>$G366</f>
        <v>-1890</v>
      </c>
      <c r="DM366" s="18">
        <f t="shared" si="425"/>
        <v>-1890</v>
      </c>
      <c r="DR366" s="13"/>
      <c r="EB366" s="18">
        <f>$G366</f>
        <v>-1890</v>
      </c>
      <c r="EC366" s="18">
        <f t="shared" si="426"/>
        <v>-1890</v>
      </c>
      <c r="EH366" s="13"/>
    </row>
    <row r="367" spans="1:138" hidden="1" outlineLevel="1" x14ac:dyDescent="0.15">
      <c r="A367" s="3" t="s">
        <v>346</v>
      </c>
      <c r="C367" s="18">
        <v>-13906</v>
      </c>
      <c r="D367" s="18">
        <v>-10713</v>
      </c>
      <c r="E367" s="18">
        <v>-9323</v>
      </c>
      <c r="F367" s="17"/>
      <c r="G367" s="18" t="s">
        <v>284</v>
      </c>
      <c r="H367" s="17"/>
      <c r="I367" s="46">
        <f t="shared" si="413"/>
        <v>-33942</v>
      </c>
      <c r="J367" s="16"/>
      <c r="L367" s="18"/>
      <c r="M367" s="18"/>
      <c r="N367" s="18"/>
      <c r="O367" s="18"/>
      <c r="P367" s="18"/>
      <c r="Q367" s="18"/>
      <c r="R367" s="17"/>
      <c r="S367" s="17"/>
      <c r="T367" s="18" t="str">
        <f t="shared" si="414"/>
        <v>-</v>
      </c>
      <c r="U367" s="18" t="str">
        <f t="shared" si="415"/>
        <v>-</v>
      </c>
      <c r="V367" s="17"/>
      <c r="W367" s="17"/>
      <c r="X367" s="18"/>
      <c r="Y367" s="46"/>
      <c r="Z367" s="16"/>
      <c r="AB367" s="18"/>
      <c r="AC367" s="18"/>
      <c r="AD367" s="18"/>
      <c r="AE367" s="18"/>
      <c r="AF367" s="18"/>
      <c r="AG367" s="18"/>
      <c r="AH367" s="17"/>
      <c r="AI367" s="17"/>
      <c r="AJ367" s="18" t="str">
        <f t="shared" si="416"/>
        <v>-</v>
      </c>
      <c r="AK367" s="18" t="str">
        <f t="shared" si="417"/>
        <v>-</v>
      </c>
      <c r="AL367" s="17"/>
      <c r="AM367" s="17"/>
      <c r="AN367" s="282"/>
      <c r="AO367" s="46"/>
      <c r="AP367" s="16"/>
      <c r="AR367" s="18"/>
      <c r="AS367" s="18"/>
      <c r="AT367" s="18"/>
      <c r="AU367" s="18"/>
      <c r="AV367" s="18"/>
      <c r="AW367" s="18"/>
      <c r="AX367" s="17"/>
      <c r="AY367" s="17"/>
      <c r="AZ367" s="18" t="str">
        <f t="shared" si="418"/>
        <v>-</v>
      </c>
      <c r="BA367" s="18" t="str">
        <f t="shared" si="419"/>
        <v>-</v>
      </c>
      <c r="BB367" s="17"/>
      <c r="BC367" s="17"/>
      <c r="BD367" s="282"/>
      <c r="BE367" s="46"/>
      <c r="BF367" s="16"/>
      <c r="BH367" s="18"/>
      <c r="BI367" s="18"/>
      <c r="BJ367" s="18"/>
      <c r="BK367" s="18"/>
      <c r="BL367" s="18"/>
      <c r="BM367" s="18"/>
      <c r="BN367" s="17"/>
      <c r="BO367" s="17"/>
      <c r="BP367" s="18" t="str">
        <f t="shared" si="420"/>
        <v>-</v>
      </c>
      <c r="BQ367" s="18" t="str">
        <f t="shared" si="421"/>
        <v>-</v>
      </c>
      <c r="BR367" s="17"/>
      <c r="BS367" s="17"/>
      <c r="BT367" s="282"/>
      <c r="BU367" s="46"/>
      <c r="BV367" s="16"/>
      <c r="CF367" s="18" t="str">
        <f t="shared" si="422"/>
        <v>-</v>
      </c>
      <c r="CG367" s="18" t="str">
        <f t="shared" si="423"/>
        <v>-</v>
      </c>
      <c r="CL367" s="13"/>
      <c r="CV367" s="18" t="str">
        <f>$G367</f>
        <v>-</v>
      </c>
      <c r="CW367" s="18" t="str">
        <f t="shared" si="424"/>
        <v>-</v>
      </c>
      <c r="DB367" s="13"/>
      <c r="DL367" s="18" t="str">
        <f>$G367</f>
        <v>-</v>
      </c>
      <c r="DM367" s="18" t="str">
        <f t="shared" si="425"/>
        <v>-</v>
      </c>
      <c r="DR367" s="13"/>
      <c r="EB367" s="18" t="str">
        <f>$G367</f>
        <v>-</v>
      </c>
      <c r="EC367" s="18" t="str">
        <f t="shared" si="426"/>
        <v>-</v>
      </c>
      <c r="EH367" s="13"/>
    </row>
    <row r="368" spans="1:138" hidden="1" outlineLevel="1" x14ac:dyDescent="0.15">
      <c r="A368" s="3" t="s">
        <v>347</v>
      </c>
      <c r="C368" s="18" t="s">
        <v>284</v>
      </c>
      <c r="D368" s="18" t="s">
        <v>284</v>
      </c>
      <c r="E368" s="18" t="s">
        <v>284</v>
      </c>
      <c r="F368" s="17"/>
      <c r="G368" s="18" t="s">
        <v>284</v>
      </c>
      <c r="H368" s="17"/>
      <c r="I368" s="46">
        <f t="shared" si="413"/>
        <v>0</v>
      </c>
      <c r="J368" s="16"/>
      <c r="L368" s="18"/>
      <c r="M368" s="18"/>
      <c r="N368" s="18"/>
      <c r="O368" s="18"/>
      <c r="P368" s="18"/>
      <c r="Q368" s="18"/>
      <c r="R368" s="17"/>
      <c r="S368" s="17"/>
      <c r="T368" s="18" t="str">
        <f t="shared" si="414"/>
        <v>-</v>
      </c>
      <c r="U368" s="18" t="str">
        <f t="shared" si="415"/>
        <v>-</v>
      </c>
      <c r="V368" s="17"/>
      <c r="W368" s="17"/>
      <c r="X368" s="18"/>
      <c r="Y368" s="46"/>
      <c r="Z368" s="16"/>
      <c r="AB368" s="18"/>
      <c r="AC368" s="18"/>
      <c r="AD368" s="18"/>
      <c r="AE368" s="18"/>
      <c r="AF368" s="18"/>
      <c r="AG368" s="18"/>
      <c r="AH368" s="17"/>
      <c r="AI368" s="17"/>
      <c r="AJ368" s="18" t="str">
        <f t="shared" si="416"/>
        <v>-</v>
      </c>
      <c r="AK368" s="18" t="str">
        <f t="shared" si="417"/>
        <v>-</v>
      </c>
      <c r="AL368" s="17"/>
      <c r="AM368" s="17"/>
      <c r="AN368" s="282"/>
      <c r="AO368" s="46"/>
      <c r="AP368" s="16"/>
      <c r="AR368" s="18"/>
      <c r="AS368" s="18"/>
      <c r="AT368" s="18"/>
      <c r="AU368" s="18"/>
      <c r="AV368" s="18"/>
      <c r="AW368" s="18"/>
      <c r="AX368" s="17"/>
      <c r="AY368" s="17"/>
      <c r="AZ368" s="18" t="str">
        <f t="shared" si="418"/>
        <v>-</v>
      </c>
      <c r="BA368" s="18" t="str">
        <f t="shared" si="419"/>
        <v>-</v>
      </c>
      <c r="BB368" s="17"/>
      <c r="BC368" s="17"/>
      <c r="BD368" s="282"/>
      <c r="BE368" s="46"/>
      <c r="BF368" s="16"/>
      <c r="BH368" s="18"/>
      <c r="BI368" s="18"/>
      <c r="BJ368" s="18"/>
      <c r="BK368" s="18"/>
      <c r="BL368" s="18"/>
      <c r="BM368" s="18"/>
      <c r="BN368" s="17"/>
      <c r="BO368" s="17"/>
      <c r="BP368" s="18" t="str">
        <f t="shared" si="420"/>
        <v>-</v>
      </c>
      <c r="BQ368" s="18" t="str">
        <f t="shared" si="421"/>
        <v>-</v>
      </c>
      <c r="BR368" s="17"/>
      <c r="BS368" s="17"/>
      <c r="BT368" s="282"/>
      <c r="BU368" s="46"/>
      <c r="BV368" s="16"/>
      <c r="CF368" s="18" t="str">
        <f t="shared" si="422"/>
        <v>-</v>
      </c>
      <c r="CG368" s="18" t="str">
        <f t="shared" si="423"/>
        <v>-</v>
      </c>
      <c r="CL368" s="13"/>
      <c r="CV368" s="18" t="str">
        <f>$G368</f>
        <v>-</v>
      </c>
      <c r="CW368" s="18" t="str">
        <f t="shared" si="424"/>
        <v>-</v>
      </c>
      <c r="DB368" s="13"/>
      <c r="DL368" s="18" t="str">
        <f>$G368</f>
        <v>-</v>
      </c>
      <c r="DM368" s="18" t="str">
        <f t="shared" si="425"/>
        <v>-</v>
      </c>
      <c r="DR368" s="13"/>
      <c r="EB368" s="18" t="str">
        <f>$G368</f>
        <v>-</v>
      </c>
      <c r="EC368" s="18" t="str">
        <f t="shared" si="426"/>
        <v>-</v>
      </c>
      <c r="EH368" s="13"/>
    </row>
    <row r="369" spans="1:138" hidden="1" outlineLevel="1" x14ac:dyDescent="0.15">
      <c r="A369" s="3" t="s">
        <v>348</v>
      </c>
      <c r="C369" s="18">
        <v>-25326</v>
      </c>
      <c r="D369" s="18">
        <v>-26510</v>
      </c>
      <c r="E369" s="18">
        <v>-22093</v>
      </c>
      <c r="F369" s="17"/>
      <c r="G369" s="18">
        <v>-790</v>
      </c>
      <c r="H369" s="17"/>
      <c r="I369" s="46">
        <f t="shared" si="413"/>
        <v>-74719</v>
      </c>
      <c r="J369" s="16"/>
      <c r="L369" s="18"/>
      <c r="M369" s="18"/>
      <c r="N369" s="18"/>
      <c r="O369" s="18"/>
      <c r="P369" s="18"/>
      <c r="Q369" s="18"/>
      <c r="R369" s="17"/>
      <c r="S369" s="17"/>
      <c r="T369" s="18">
        <f t="shared" si="414"/>
        <v>-790</v>
      </c>
      <c r="U369" s="18">
        <f t="shared" si="415"/>
        <v>-790</v>
      </c>
      <c r="V369" s="17"/>
      <c r="W369" s="17"/>
      <c r="X369" s="18"/>
      <c r="Y369" s="46"/>
      <c r="Z369" s="16"/>
      <c r="AB369" s="18"/>
      <c r="AC369" s="18"/>
      <c r="AD369" s="18"/>
      <c r="AE369" s="18"/>
      <c r="AF369" s="18"/>
      <c r="AG369" s="18"/>
      <c r="AH369" s="17"/>
      <c r="AI369" s="17"/>
      <c r="AJ369" s="18">
        <f t="shared" si="416"/>
        <v>-790</v>
      </c>
      <c r="AK369" s="18">
        <f t="shared" si="417"/>
        <v>-790</v>
      </c>
      <c r="AL369" s="17"/>
      <c r="AM369" s="17"/>
      <c r="AN369" s="282"/>
      <c r="AO369" s="46"/>
      <c r="AP369" s="16"/>
      <c r="AR369" s="18"/>
      <c r="AS369" s="18"/>
      <c r="AT369" s="18"/>
      <c r="AU369" s="18"/>
      <c r="AV369" s="18"/>
      <c r="AW369" s="18"/>
      <c r="AX369" s="17"/>
      <c r="AY369" s="17"/>
      <c r="AZ369" s="18">
        <f t="shared" si="418"/>
        <v>-790</v>
      </c>
      <c r="BA369" s="18">
        <f t="shared" si="419"/>
        <v>-790</v>
      </c>
      <c r="BB369" s="17"/>
      <c r="BC369" s="17"/>
      <c r="BD369" s="282"/>
      <c r="BE369" s="46"/>
      <c r="BF369" s="16"/>
      <c r="BH369" s="18"/>
      <c r="BI369" s="18"/>
      <c r="BJ369" s="18"/>
      <c r="BK369" s="18"/>
      <c r="BL369" s="18"/>
      <c r="BM369" s="18"/>
      <c r="BN369" s="17"/>
      <c r="BO369" s="17"/>
      <c r="BP369" s="18">
        <f t="shared" si="420"/>
        <v>-790</v>
      </c>
      <c r="BQ369" s="18">
        <f t="shared" si="421"/>
        <v>-790</v>
      </c>
      <c r="BR369" s="17"/>
      <c r="BS369" s="17"/>
      <c r="BT369" s="282"/>
      <c r="BU369" s="46"/>
      <c r="BV369" s="16"/>
      <c r="CF369" s="18">
        <f t="shared" si="422"/>
        <v>-790</v>
      </c>
      <c r="CG369" s="18">
        <f t="shared" si="423"/>
        <v>-790</v>
      </c>
      <c r="CL369" s="13"/>
      <c r="CV369" s="18">
        <f>$G369</f>
        <v>-790</v>
      </c>
      <c r="CW369" s="18">
        <f t="shared" si="424"/>
        <v>-790</v>
      </c>
      <c r="DB369" s="13"/>
      <c r="DL369" s="18">
        <f>$G369</f>
        <v>-790</v>
      </c>
      <c r="DM369" s="18">
        <f t="shared" si="425"/>
        <v>-790</v>
      </c>
      <c r="DR369" s="13"/>
      <c r="EB369" s="18">
        <f>$G369</f>
        <v>-790</v>
      </c>
      <c r="EC369" s="18">
        <f t="shared" si="426"/>
        <v>-790</v>
      </c>
      <c r="EH369" s="13"/>
    </row>
    <row r="370" spans="1:138" hidden="1" outlineLevel="1" x14ac:dyDescent="0.15">
      <c r="A370" s="3" t="s">
        <v>349</v>
      </c>
      <c r="C370" s="18">
        <v>-23289</v>
      </c>
      <c r="D370" s="18">
        <v>-24325</v>
      </c>
      <c r="E370" s="18">
        <v>-20688</v>
      </c>
      <c r="F370" s="17"/>
      <c r="G370" s="18" t="s">
        <v>284</v>
      </c>
      <c r="H370" s="17"/>
      <c r="I370" s="46">
        <f t="shared" si="413"/>
        <v>-68302</v>
      </c>
      <c r="J370" s="16"/>
      <c r="L370" s="18"/>
      <c r="M370" s="18"/>
      <c r="N370" s="18"/>
      <c r="O370" s="18"/>
      <c r="P370" s="18"/>
      <c r="Q370" s="18"/>
      <c r="R370" s="17"/>
      <c r="S370" s="17"/>
      <c r="T370" s="18" t="str">
        <f t="shared" si="414"/>
        <v>-</v>
      </c>
      <c r="U370" s="18" t="str">
        <f t="shared" si="415"/>
        <v>-</v>
      </c>
      <c r="V370" s="17"/>
      <c r="W370" s="17"/>
      <c r="X370" s="18"/>
      <c r="Y370" s="46"/>
      <c r="Z370" s="16"/>
      <c r="AB370" s="18"/>
      <c r="AC370" s="18"/>
      <c r="AD370" s="18"/>
      <c r="AE370" s="18"/>
      <c r="AF370" s="18"/>
      <c r="AG370" s="18"/>
      <c r="AH370" s="17"/>
      <c r="AI370" s="17"/>
      <c r="AJ370" s="18" t="str">
        <f t="shared" si="416"/>
        <v>-</v>
      </c>
      <c r="AK370" s="18" t="str">
        <f t="shared" si="417"/>
        <v>-</v>
      </c>
      <c r="AL370" s="17"/>
      <c r="AM370" s="17"/>
      <c r="AN370" s="282"/>
      <c r="AO370" s="46"/>
      <c r="AP370" s="16"/>
      <c r="AR370" s="18"/>
      <c r="AS370" s="18"/>
      <c r="AT370" s="18"/>
      <c r="AU370" s="18"/>
      <c r="AV370" s="18"/>
      <c r="AW370" s="18"/>
      <c r="AX370" s="17"/>
      <c r="AY370" s="17"/>
      <c r="AZ370" s="18" t="str">
        <f t="shared" si="418"/>
        <v>-</v>
      </c>
      <c r="BA370" s="18" t="str">
        <f t="shared" si="419"/>
        <v>-</v>
      </c>
      <c r="BB370" s="17"/>
      <c r="BC370" s="17"/>
      <c r="BD370" s="282"/>
      <c r="BE370" s="46"/>
      <c r="BF370" s="16"/>
      <c r="BH370" s="18"/>
      <c r="BI370" s="18"/>
      <c r="BJ370" s="18"/>
      <c r="BK370" s="18"/>
      <c r="BL370" s="18"/>
      <c r="BM370" s="18"/>
      <c r="BN370" s="17"/>
      <c r="BO370" s="17"/>
      <c r="BP370" s="18" t="str">
        <f t="shared" si="420"/>
        <v>-</v>
      </c>
      <c r="BQ370" s="18" t="str">
        <f t="shared" si="421"/>
        <v>-</v>
      </c>
      <c r="BR370" s="17"/>
      <c r="BS370" s="17"/>
      <c r="BT370" s="282"/>
      <c r="BU370" s="46"/>
      <c r="BV370" s="16"/>
      <c r="CF370" s="18" t="str">
        <f t="shared" si="422"/>
        <v>-</v>
      </c>
      <c r="CG370" s="18" t="str">
        <f t="shared" si="423"/>
        <v>-</v>
      </c>
      <c r="CL370" s="13"/>
      <c r="CV370" s="18" t="str">
        <f>$G370</f>
        <v>-</v>
      </c>
      <c r="CW370" s="18" t="str">
        <f t="shared" si="424"/>
        <v>-</v>
      </c>
      <c r="DB370" s="13"/>
      <c r="DL370" s="18" t="str">
        <f>$G370</f>
        <v>-</v>
      </c>
      <c r="DM370" s="18" t="str">
        <f t="shared" si="425"/>
        <v>-</v>
      </c>
      <c r="DR370" s="13"/>
      <c r="EB370" s="18" t="str">
        <f>$G370</f>
        <v>-</v>
      </c>
      <c r="EC370" s="18" t="str">
        <f t="shared" si="426"/>
        <v>-</v>
      </c>
      <c r="EH370" s="13"/>
    </row>
    <row r="371" spans="1:138" hidden="1" outlineLevel="1" x14ac:dyDescent="0.15">
      <c r="A371" s="3" t="s">
        <v>350</v>
      </c>
      <c r="C371" s="18" t="s">
        <v>284</v>
      </c>
      <c r="D371" s="18" t="s">
        <v>284</v>
      </c>
      <c r="E371" s="18" t="s">
        <v>284</v>
      </c>
      <c r="F371" s="17"/>
      <c r="G371" s="18">
        <v>-49559</v>
      </c>
      <c r="H371" s="17"/>
      <c r="I371" s="46">
        <f t="shared" si="413"/>
        <v>-49559</v>
      </c>
      <c r="J371" s="16"/>
      <c r="L371" s="18"/>
      <c r="M371" s="18"/>
      <c r="N371" s="18"/>
      <c r="O371" s="18"/>
      <c r="P371" s="18"/>
      <c r="Q371" s="18"/>
      <c r="R371" s="17"/>
      <c r="S371" s="17"/>
      <c r="T371" s="18">
        <f t="shared" si="414"/>
        <v>-49559</v>
      </c>
      <c r="U371" s="18">
        <f t="shared" si="415"/>
        <v>-49559</v>
      </c>
      <c r="V371" s="17"/>
      <c r="W371" s="17"/>
      <c r="X371" s="18"/>
      <c r="Y371" s="46"/>
      <c r="Z371" s="16"/>
      <c r="AB371" s="18"/>
      <c r="AC371" s="18"/>
      <c r="AD371" s="18"/>
      <c r="AE371" s="18"/>
      <c r="AF371" s="18"/>
      <c r="AG371" s="18"/>
      <c r="AH371" s="17"/>
      <c r="AI371" s="17"/>
      <c r="AJ371" s="18">
        <f t="shared" si="416"/>
        <v>-49559</v>
      </c>
      <c r="AK371" s="18">
        <f t="shared" si="417"/>
        <v>-49559</v>
      </c>
      <c r="AL371" s="17"/>
      <c r="AM371" s="17"/>
      <c r="AN371" s="282"/>
      <c r="AO371" s="46"/>
      <c r="AP371" s="16"/>
      <c r="AR371" s="18"/>
      <c r="AS371" s="18"/>
      <c r="AT371" s="18"/>
      <c r="AU371" s="18"/>
      <c r="AV371" s="18"/>
      <c r="AW371" s="18"/>
      <c r="AX371" s="17"/>
      <c r="AY371" s="17"/>
      <c r="AZ371" s="18">
        <f t="shared" si="418"/>
        <v>-49559</v>
      </c>
      <c r="BA371" s="18">
        <f t="shared" si="419"/>
        <v>-49559</v>
      </c>
      <c r="BB371" s="17"/>
      <c r="BC371" s="17"/>
      <c r="BD371" s="282"/>
      <c r="BE371" s="46"/>
      <c r="BF371" s="16"/>
      <c r="BH371" s="18"/>
      <c r="BI371" s="18"/>
      <c r="BJ371" s="18"/>
      <c r="BK371" s="18"/>
      <c r="BL371" s="18"/>
      <c r="BM371" s="18"/>
      <c r="BN371" s="17"/>
      <c r="BO371" s="17"/>
      <c r="BP371" s="18">
        <f t="shared" si="420"/>
        <v>-49559</v>
      </c>
      <c r="BQ371" s="18">
        <f t="shared" si="421"/>
        <v>-49559</v>
      </c>
      <c r="BR371" s="17"/>
      <c r="BS371" s="17"/>
      <c r="BT371" s="282"/>
      <c r="BU371" s="46"/>
      <c r="BV371" s="16"/>
      <c r="CF371" s="18">
        <f t="shared" si="422"/>
        <v>-49559</v>
      </c>
      <c r="CG371" s="18">
        <f t="shared" si="423"/>
        <v>-49559</v>
      </c>
      <c r="CL371" s="13"/>
      <c r="CV371" s="18">
        <f>$G371</f>
        <v>-49559</v>
      </c>
      <c r="CW371" s="18">
        <f t="shared" si="424"/>
        <v>-49559</v>
      </c>
      <c r="DB371" s="13"/>
      <c r="DL371" s="18">
        <f>$G371</f>
        <v>-49559</v>
      </c>
      <c r="DM371" s="18">
        <f t="shared" si="425"/>
        <v>-49559</v>
      </c>
      <c r="DR371" s="13"/>
      <c r="EB371" s="18">
        <f>$G371</f>
        <v>-49559</v>
      </c>
      <c r="EC371" s="18">
        <f t="shared" si="426"/>
        <v>-49559</v>
      </c>
      <c r="EH371" s="13"/>
    </row>
    <row r="372" spans="1:138" hidden="1" outlineLevel="1" x14ac:dyDescent="0.15">
      <c r="A372" s="3" t="s">
        <v>351</v>
      </c>
      <c r="C372" s="18">
        <v>-18338</v>
      </c>
      <c r="D372" s="18">
        <v>-12531</v>
      </c>
      <c r="E372" s="18">
        <v>-10694</v>
      </c>
      <c r="F372" s="17"/>
      <c r="G372" s="18">
        <v>-1362</v>
      </c>
      <c r="H372" s="17"/>
      <c r="I372" s="46">
        <f t="shared" si="413"/>
        <v>-42925</v>
      </c>
      <c r="J372" s="16"/>
      <c r="L372" s="18"/>
      <c r="M372" s="18"/>
      <c r="N372" s="18"/>
      <c r="O372" s="18"/>
      <c r="P372" s="18"/>
      <c r="Q372" s="18"/>
      <c r="R372" s="17"/>
      <c r="S372" s="17"/>
      <c r="T372" s="18">
        <f t="shared" si="414"/>
        <v>-1362</v>
      </c>
      <c r="U372" s="18">
        <f t="shared" si="415"/>
        <v>-1362</v>
      </c>
      <c r="V372" s="17"/>
      <c r="W372" s="17"/>
      <c r="X372" s="18"/>
      <c r="Y372" s="46"/>
      <c r="Z372" s="16"/>
      <c r="AB372" s="18"/>
      <c r="AC372" s="18"/>
      <c r="AD372" s="18"/>
      <c r="AE372" s="18"/>
      <c r="AF372" s="18"/>
      <c r="AG372" s="18"/>
      <c r="AH372" s="17"/>
      <c r="AI372" s="17"/>
      <c r="AJ372" s="18">
        <f t="shared" si="416"/>
        <v>-1362</v>
      </c>
      <c r="AK372" s="18">
        <f t="shared" si="417"/>
        <v>-1362</v>
      </c>
      <c r="AL372" s="17"/>
      <c r="AM372" s="17"/>
      <c r="AN372" s="282"/>
      <c r="AO372" s="46"/>
      <c r="AP372" s="16"/>
      <c r="AR372" s="18"/>
      <c r="AS372" s="18"/>
      <c r="AT372" s="18"/>
      <c r="AU372" s="18"/>
      <c r="AV372" s="18"/>
      <c r="AW372" s="18"/>
      <c r="AX372" s="17"/>
      <c r="AY372" s="17"/>
      <c r="AZ372" s="18">
        <f t="shared" si="418"/>
        <v>-1362</v>
      </c>
      <c r="BA372" s="18">
        <f t="shared" si="419"/>
        <v>-1362</v>
      </c>
      <c r="BB372" s="17"/>
      <c r="BC372" s="17"/>
      <c r="BD372" s="282"/>
      <c r="BE372" s="46"/>
      <c r="BF372" s="16"/>
      <c r="BH372" s="18"/>
      <c r="BI372" s="18"/>
      <c r="BJ372" s="18"/>
      <c r="BK372" s="18"/>
      <c r="BL372" s="18"/>
      <c r="BM372" s="18"/>
      <c r="BN372" s="17"/>
      <c r="BO372" s="17"/>
      <c r="BP372" s="18">
        <f t="shared" si="420"/>
        <v>-1362</v>
      </c>
      <c r="BQ372" s="18">
        <f t="shared" si="421"/>
        <v>-1362</v>
      </c>
      <c r="BR372" s="17"/>
      <c r="BS372" s="17"/>
      <c r="BT372" s="282"/>
      <c r="BU372" s="46"/>
      <c r="BV372" s="16"/>
      <c r="CF372" s="18">
        <f t="shared" si="422"/>
        <v>-1362</v>
      </c>
      <c r="CG372" s="18">
        <f t="shared" si="423"/>
        <v>-1362</v>
      </c>
      <c r="CL372" s="13"/>
      <c r="CV372" s="18">
        <f>$G372</f>
        <v>-1362</v>
      </c>
      <c r="CW372" s="18">
        <f t="shared" si="424"/>
        <v>-1362</v>
      </c>
      <c r="DB372" s="13"/>
      <c r="DL372" s="18">
        <f>$G372</f>
        <v>-1362</v>
      </c>
      <c r="DM372" s="18">
        <f t="shared" si="425"/>
        <v>-1362</v>
      </c>
      <c r="DR372" s="13"/>
      <c r="EB372" s="18">
        <f>$G372</f>
        <v>-1362</v>
      </c>
      <c r="EC372" s="18">
        <f t="shared" si="426"/>
        <v>-1362</v>
      </c>
      <c r="EH372" s="13"/>
    </row>
    <row r="373" spans="1:138" hidden="1" outlineLevel="1" x14ac:dyDescent="0.15">
      <c r="C373" s="18"/>
      <c r="D373" s="18"/>
      <c r="E373" s="18"/>
      <c r="F373" s="17"/>
      <c r="G373" s="18"/>
      <c r="H373" s="17"/>
      <c r="I373" s="46"/>
      <c r="J373" s="16"/>
      <c r="L373" s="18"/>
      <c r="M373" s="18"/>
      <c r="N373" s="18"/>
      <c r="O373" s="18"/>
      <c r="P373" s="18"/>
      <c r="Q373" s="18"/>
      <c r="R373" s="17"/>
      <c r="S373" s="17"/>
      <c r="T373" s="18">
        <f t="shared" si="414"/>
        <v>0</v>
      </c>
      <c r="U373" s="18">
        <f t="shared" si="415"/>
        <v>0</v>
      </c>
      <c r="V373" s="17"/>
      <c r="W373" s="17"/>
      <c r="X373" s="18"/>
      <c r="Y373" s="46"/>
      <c r="Z373" s="16"/>
      <c r="AB373" s="18"/>
      <c r="AC373" s="18"/>
      <c r="AD373" s="18"/>
      <c r="AE373" s="18"/>
      <c r="AF373" s="18"/>
      <c r="AG373" s="18"/>
      <c r="AH373" s="17"/>
      <c r="AI373" s="17"/>
      <c r="AJ373" s="18">
        <f t="shared" si="416"/>
        <v>0</v>
      </c>
      <c r="AK373" s="18">
        <f t="shared" si="417"/>
        <v>0</v>
      </c>
      <c r="AL373" s="17"/>
      <c r="AM373" s="17"/>
      <c r="AN373" s="282"/>
      <c r="AO373" s="46"/>
      <c r="AP373" s="16"/>
      <c r="AR373" s="18"/>
      <c r="AS373" s="18"/>
      <c r="AT373" s="18"/>
      <c r="AU373" s="18"/>
      <c r="AV373" s="18"/>
      <c r="AW373" s="18"/>
      <c r="AX373" s="17"/>
      <c r="AY373" s="17"/>
      <c r="AZ373" s="18">
        <f t="shared" si="418"/>
        <v>0</v>
      </c>
      <c r="BA373" s="18">
        <f t="shared" si="419"/>
        <v>0</v>
      </c>
      <c r="BB373" s="17"/>
      <c r="BC373" s="17"/>
      <c r="BD373" s="282"/>
      <c r="BE373" s="46"/>
      <c r="BF373" s="16"/>
      <c r="BH373" s="18"/>
      <c r="BI373" s="18"/>
      <c r="BJ373" s="18"/>
      <c r="BK373" s="18"/>
      <c r="BL373" s="18"/>
      <c r="BM373" s="18"/>
      <c r="BN373" s="17"/>
      <c r="BO373" s="17"/>
      <c r="BP373" s="18">
        <f t="shared" si="420"/>
        <v>0</v>
      </c>
      <c r="BQ373" s="18">
        <f t="shared" si="421"/>
        <v>0</v>
      </c>
      <c r="BR373" s="17"/>
      <c r="BS373" s="17"/>
      <c r="BT373" s="282"/>
      <c r="BU373" s="46"/>
      <c r="BV373" s="16"/>
      <c r="CF373" s="18">
        <f t="shared" si="422"/>
        <v>0</v>
      </c>
      <c r="CG373" s="18">
        <f t="shared" si="423"/>
        <v>0</v>
      </c>
      <c r="CL373" s="13"/>
      <c r="CV373" s="18">
        <f>$G373</f>
        <v>0</v>
      </c>
      <c r="CW373" s="18">
        <f t="shared" si="424"/>
        <v>0</v>
      </c>
      <c r="DB373" s="13"/>
      <c r="DL373" s="18">
        <f>$G373</f>
        <v>0</v>
      </c>
      <c r="DM373" s="18">
        <f t="shared" si="425"/>
        <v>0</v>
      </c>
      <c r="DR373" s="13"/>
      <c r="EB373" s="18">
        <f>$G373</f>
        <v>0</v>
      </c>
      <c r="EC373" s="18">
        <f t="shared" si="426"/>
        <v>0</v>
      </c>
      <c r="EH373" s="13"/>
    </row>
    <row r="374" spans="1:138" collapsed="1" x14ac:dyDescent="0.15">
      <c r="A374" s="72" t="s">
        <v>352</v>
      </c>
      <c r="C374" s="46">
        <f>SUM(C361:C372)</f>
        <v>-545934</v>
      </c>
      <c r="D374" s="46">
        <f t="shared" ref="D374:G374" si="427">SUM(D361:D372)</f>
        <v>-545212</v>
      </c>
      <c r="E374" s="46">
        <f t="shared" si="427"/>
        <v>-424209</v>
      </c>
      <c r="F374" s="203"/>
      <c r="G374" s="46">
        <f t="shared" si="427"/>
        <v>-71347</v>
      </c>
      <c r="H374" s="203"/>
      <c r="I374" s="46">
        <f t="shared" si="413"/>
        <v>-1586702</v>
      </c>
      <c r="J374" s="70"/>
      <c r="K374" s="221" t="s">
        <v>959</v>
      </c>
      <c r="L374" s="204">
        <f>(1-L7/$C7)*$C374</f>
        <v>-15958.070769230737</v>
      </c>
      <c r="M374" s="204">
        <f>(1-M7/$C7)*$C374</f>
        <v>-28556.547692307675</v>
      </c>
      <c r="N374" s="204">
        <f>(1-N7/$D7)*$D374</f>
        <v>-15936.96615384606</v>
      </c>
      <c r="O374" s="204">
        <f>(1-O7/$D7)*$D374</f>
        <v>-28518.781538461521</v>
      </c>
      <c r="P374" s="204">
        <f>(1-P7/$E7)*$E374</f>
        <v>-38138.020673076884</v>
      </c>
      <c r="Q374" s="204">
        <f>(1-Q7/$E7)*$E374</f>
        <v>-47315.619230769204</v>
      </c>
      <c r="R374" s="204"/>
      <c r="S374" s="204"/>
      <c r="T374" s="204">
        <f t="shared" si="414"/>
        <v>-71347</v>
      </c>
      <c r="U374" s="204">
        <f t="shared" si="415"/>
        <v>-71347</v>
      </c>
      <c r="V374" s="204"/>
      <c r="W374" s="204"/>
      <c r="X374" s="204">
        <f>SUM(L374,N374,P374,T374)</f>
        <v>-141380.0575961537</v>
      </c>
      <c r="Y374" s="204">
        <f>SUM(M374,O374,Q374,U374)</f>
        <v>-175737.94846153841</v>
      </c>
      <c r="Z374" s="70"/>
      <c r="AA374" s="221" t="s">
        <v>959</v>
      </c>
      <c r="AB374" s="204">
        <f>(1-AB7/$C7)*$C374</f>
        <v>-60472.689230769269</v>
      </c>
      <c r="AC374" s="204">
        <f>(1-AC7/$C7)*$C374</f>
        <v>-71391.369230769153</v>
      </c>
      <c r="AD374" s="204">
        <f>(1-AD7/$D7)*$D374</f>
        <v>-60392.713846153827</v>
      </c>
      <c r="AE374" s="204">
        <f>(1-AE7/$D7)*$D374</f>
        <v>-71296.953846153832</v>
      </c>
      <c r="AF374" s="204">
        <f>(1-AF7/$E7)*$E374</f>
        <v>-70565.535576923066</v>
      </c>
      <c r="AG374" s="204">
        <f>(1-AG7/$E7)*$E374</f>
        <v>-78519.454326923078</v>
      </c>
      <c r="AH374" s="204"/>
      <c r="AI374" s="204"/>
      <c r="AJ374" s="204">
        <f t="shared" si="416"/>
        <v>-71347</v>
      </c>
      <c r="AK374" s="204">
        <f t="shared" si="417"/>
        <v>-71347</v>
      </c>
      <c r="AL374" s="204"/>
      <c r="AM374" s="204"/>
      <c r="AN374" s="204">
        <f>SUM(AB374,AD374,AF374,AJ374)</f>
        <v>-262777.93865384615</v>
      </c>
      <c r="AO374" s="204">
        <f>SUM(AC374,AE374,AG374,AK374)</f>
        <v>-292554.77740384603</v>
      </c>
      <c r="AP374" s="70"/>
      <c r="AQ374" s="221" t="s">
        <v>959</v>
      </c>
      <c r="AR374" s="204">
        <f>(1-AR7/$C7)*$C374</f>
        <v>-15958.070769230737</v>
      </c>
      <c r="AS374" s="204">
        <f>(1-AS7/$C7)*$C374</f>
        <v>-28556.547692307675</v>
      </c>
      <c r="AT374" s="204">
        <f>(1-AT7/$D7)*$D374</f>
        <v>-15936.96615384606</v>
      </c>
      <c r="AU374" s="204">
        <f>(1-AU7/$D7)*$D374</f>
        <v>-28518.781538461521</v>
      </c>
      <c r="AV374" s="204">
        <f>(1-AV7/$E7)*$E374</f>
        <v>-38138.020673076884</v>
      </c>
      <c r="AW374" s="204">
        <f>(1-AW7/$E7)*$E374</f>
        <v>-47315.619230769204</v>
      </c>
      <c r="AX374" s="204"/>
      <c r="AY374" s="204"/>
      <c r="AZ374" s="204">
        <f t="shared" si="418"/>
        <v>-71347</v>
      </c>
      <c r="BA374" s="204">
        <f t="shared" si="419"/>
        <v>-71347</v>
      </c>
      <c r="BB374" s="204"/>
      <c r="BC374" s="204"/>
      <c r="BD374" s="204">
        <f>SUM(AR374,AT374,AV374,AZ374)</f>
        <v>-141380.0575961537</v>
      </c>
      <c r="BE374" s="204">
        <f>SUM(AS374,AU374,AW374,BA374)</f>
        <v>-175737.94846153841</v>
      </c>
      <c r="BF374" s="70"/>
      <c r="BG374" s="221" t="s">
        <v>959</v>
      </c>
      <c r="BH374" s="204">
        <f>(1-BH7/$C7)*$C374</f>
        <v>-60472.689230769269</v>
      </c>
      <c r="BI374" s="204">
        <f>(1-BI7/$C7)*$C374</f>
        <v>-71391.369230769153</v>
      </c>
      <c r="BJ374" s="204">
        <f>(1-BJ7/$D7)*$D374</f>
        <v>-60392.713846153827</v>
      </c>
      <c r="BK374" s="204">
        <f>(1-BK7/$D7)*$D374</f>
        <v>-71296.953846153832</v>
      </c>
      <c r="BL374" s="204">
        <f>(1-BL7/$E7)*$E374</f>
        <v>-70565.535576923066</v>
      </c>
      <c r="BM374" s="204">
        <f>(1-BM7/$E7)*$E374</f>
        <v>-78519.454326923078</v>
      </c>
      <c r="BN374" s="204"/>
      <c r="BO374" s="204"/>
      <c r="BP374" s="204">
        <f t="shared" si="420"/>
        <v>-71347</v>
      </c>
      <c r="BQ374" s="204">
        <f t="shared" si="421"/>
        <v>-71347</v>
      </c>
      <c r="BR374" s="204"/>
      <c r="BS374" s="204"/>
      <c r="BT374" s="204">
        <f>SUM(BH374,BJ374,BL374,BP374)</f>
        <v>-262777.93865384615</v>
      </c>
      <c r="BU374" s="204">
        <f>SUM(BI374,BK374,BM374,BQ374)</f>
        <v>-292554.77740384603</v>
      </c>
      <c r="BV374" s="70"/>
      <c r="BW374" s="221" t="s">
        <v>959</v>
      </c>
      <c r="BX374" s="204">
        <f>(1-BX7/$C7)*$C374</f>
        <v>143034.70800000001</v>
      </c>
      <c r="BY374" s="204">
        <f>(1-BY7/$C7)*$C374</f>
        <v>126656.68799999999</v>
      </c>
      <c r="BZ374" s="204">
        <f>(1-BZ7/$D7)*$D374</f>
        <v>149461.48192307702</v>
      </c>
      <c r="CA374" s="204">
        <f>(1-CA7/$D7)*$D374</f>
        <v>132947.84923076921</v>
      </c>
      <c r="CB374" s="204">
        <f>(1-CB7/$E7)*$E374</f>
        <v>-424209</v>
      </c>
      <c r="CC374" s="204">
        <f>(1-CC7/$E7)*$E374</f>
        <v>-424209</v>
      </c>
      <c r="CD374" s="221"/>
      <c r="CE374" s="221"/>
      <c r="CF374" s="204">
        <f t="shared" si="422"/>
        <v>-71347</v>
      </c>
      <c r="CG374" s="204">
        <f t="shared" si="423"/>
        <v>-71347</v>
      </c>
      <c r="CH374" s="221"/>
      <c r="CI374" s="221"/>
      <c r="CJ374" s="204">
        <f>SUM(BX374,BZ374,CB374,CF374)</f>
        <v>-203059.81007692299</v>
      </c>
      <c r="CK374" s="204">
        <f>SUM(BY374,CA374,CC374,CG374)</f>
        <v>-235951.4627692308</v>
      </c>
      <c r="CL374" s="13"/>
      <c r="CM374" s="221" t="s">
        <v>959</v>
      </c>
      <c r="CN374" s="204">
        <f>(1-CN7/$C7)*$C374</f>
        <v>85165.703999999954</v>
      </c>
      <c r="CO374" s="204">
        <f>(1-CO7/$C7)*$C374</f>
        <v>70971.420000000056</v>
      </c>
      <c r="CP374" s="204">
        <f>(1-CP7/$D7)*$D374</f>
        <v>91113.313076923048</v>
      </c>
      <c r="CQ374" s="204">
        <f>(1-CQ7/$D7)*$D374</f>
        <v>76801.498076923104</v>
      </c>
      <c r="CR374" s="204">
        <f>(1-CR7/$E7)*$E374</f>
        <v>-424209</v>
      </c>
      <c r="CS374" s="204">
        <f>(1-CS7/$E7)*$E374</f>
        <v>-424209</v>
      </c>
      <c r="CT374" s="221"/>
      <c r="CU374" s="221"/>
      <c r="CV374" s="204">
        <f>$G374</f>
        <v>-71347</v>
      </c>
      <c r="CW374" s="204">
        <f t="shared" si="424"/>
        <v>-71347</v>
      </c>
      <c r="CX374" s="221"/>
      <c r="CY374" s="221"/>
      <c r="CZ374" s="204">
        <f>SUM(CN374,CP374,CR374,CV374)</f>
        <v>-319276.98292307701</v>
      </c>
      <c r="DA374" s="204">
        <f>SUM(CO374,CQ374,CS374,CW374)</f>
        <v>-347783.08192307682</v>
      </c>
      <c r="DB374" s="13"/>
      <c r="DC374" s="221" t="s">
        <v>959</v>
      </c>
      <c r="DD374" s="204">
        <f>(1-DD7/$C7)*$C374</f>
        <v>143034.70800000001</v>
      </c>
      <c r="DE374" s="204">
        <f>(1-DE7/$C7)*$C374</f>
        <v>126656.68799999999</v>
      </c>
      <c r="DF374" s="204">
        <f>(1-DF7/$D7)*$D374</f>
        <v>149461.48192307702</v>
      </c>
      <c r="DG374" s="204">
        <f>(1-DG7/$D7)*$D374</f>
        <v>132947.84923076921</v>
      </c>
      <c r="DH374" s="204">
        <f>(1-DH7/$E7)*$E374</f>
        <v>-424209</v>
      </c>
      <c r="DI374" s="204">
        <f>(1-DI7/$E7)*$E374</f>
        <v>-424209</v>
      </c>
      <c r="DJ374" s="221"/>
      <c r="DK374" s="221"/>
      <c r="DL374" s="204">
        <f>$G374</f>
        <v>-71347</v>
      </c>
      <c r="DM374" s="204">
        <f t="shared" si="425"/>
        <v>-71347</v>
      </c>
      <c r="DN374" s="221"/>
      <c r="DO374" s="221"/>
      <c r="DP374" s="204">
        <f>SUM(DD374,DF374,DH374,DL374)</f>
        <v>-203059.81007692299</v>
      </c>
      <c r="DQ374" s="204">
        <f>SUM(DE374,DG374,DI374,DM374)</f>
        <v>-235951.4627692308</v>
      </c>
      <c r="DR374" s="13"/>
      <c r="DS374" s="221" t="s">
        <v>959</v>
      </c>
      <c r="DT374" s="204">
        <f>(1-DT7/$C7)*$C374</f>
        <v>85165.703999999954</v>
      </c>
      <c r="DU374" s="204">
        <f>(1-DU7/$C7)*$C374</f>
        <v>70971.420000000056</v>
      </c>
      <c r="DV374" s="204">
        <f>(1-DV7/$D7)*$D374</f>
        <v>91113.313076923048</v>
      </c>
      <c r="DW374" s="204">
        <f>(1-DW7/$D7)*$D374</f>
        <v>76801.498076923104</v>
      </c>
      <c r="DX374" s="204">
        <f>(1-DX7/$E7)*$E374</f>
        <v>-424209</v>
      </c>
      <c r="DY374" s="204">
        <f>(1-DY7/$E7)*$E374</f>
        <v>-424209</v>
      </c>
      <c r="DZ374" s="221"/>
      <c r="EA374" s="221"/>
      <c r="EB374" s="204">
        <f>$G374</f>
        <v>-71347</v>
      </c>
      <c r="EC374" s="204">
        <f t="shared" si="426"/>
        <v>-71347</v>
      </c>
      <c r="ED374" s="221"/>
      <c r="EE374" s="221"/>
      <c r="EF374" s="204">
        <f>SUM(DT374,DV374,DX374,EB374)</f>
        <v>-319276.98292307701</v>
      </c>
      <c r="EG374" s="204">
        <f>SUM(DU374,DW374,DY374,EC374)</f>
        <v>-347783.08192307682</v>
      </c>
      <c r="EH374" s="13"/>
    </row>
    <row r="375" spans="1:138" x14ac:dyDescent="0.15">
      <c r="F375" s="13"/>
      <c r="H375" s="13"/>
      <c r="J375" s="70"/>
      <c r="R375" s="13"/>
      <c r="S375" s="13"/>
      <c r="V375" s="13"/>
      <c r="W375" s="13"/>
      <c r="Z375" s="70"/>
      <c r="AH375" s="13"/>
      <c r="AI375" s="13"/>
      <c r="AL375" s="13"/>
      <c r="AM375" s="13"/>
      <c r="AN375" s="283"/>
      <c r="AP375" s="70"/>
      <c r="AX375" s="13"/>
      <c r="AY375" s="13"/>
      <c r="BB375" s="13"/>
      <c r="BC375" s="13"/>
      <c r="BD375" s="283"/>
      <c r="BF375" s="70"/>
      <c r="BN375" s="13"/>
      <c r="BO375" s="13"/>
      <c r="BR375" s="13"/>
      <c r="BS375" s="13"/>
      <c r="BT375" s="283"/>
      <c r="BV375" s="70"/>
      <c r="CL375" s="13"/>
      <c r="DB375" s="13"/>
      <c r="DR375" s="13"/>
      <c r="EH375" s="13"/>
    </row>
    <row r="376" spans="1:138" x14ac:dyDescent="0.15">
      <c r="F376" s="13"/>
      <c r="H376" s="13"/>
      <c r="J376" s="70"/>
      <c r="R376" s="13"/>
      <c r="S376" s="13"/>
      <c r="V376" s="13"/>
      <c r="W376" s="13"/>
      <c r="Z376" s="70"/>
      <c r="AH376" s="13"/>
      <c r="AI376" s="13"/>
      <c r="AL376" s="13"/>
      <c r="AM376" s="13"/>
      <c r="AN376" s="283"/>
      <c r="AP376" s="70"/>
      <c r="AX376" s="13"/>
      <c r="AY376" s="13"/>
      <c r="BB376" s="13"/>
      <c r="BC376" s="13"/>
      <c r="BD376" s="283"/>
      <c r="BF376" s="70"/>
      <c r="BN376" s="13"/>
      <c r="BO376" s="13"/>
      <c r="BR376" s="13"/>
      <c r="BS376" s="13"/>
      <c r="BT376" s="283"/>
      <c r="BV376" s="70"/>
      <c r="BX376" s="18"/>
      <c r="BZ376" s="18"/>
      <c r="CB376" s="18"/>
      <c r="CL376" s="13"/>
      <c r="DB376" s="13"/>
      <c r="DR376" s="13"/>
      <c r="EH376" s="13"/>
    </row>
    <row r="377" spans="1:138" x14ac:dyDescent="0.15">
      <c r="F377" s="13"/>
      <c r="H377" s="13"/>
      <c r="J377" s="70"/>
      <c r="R377" s="13"/>
      <c r="S377" s="13"/>
      <c r="V377" s="13"/>
      <c r="W377" s="13"/>
      <c r="Z377" s="70"/>
      <c r="AH377" s="13"/>
      <c r="AI377" s="13"/>
      <c r="AL377" s="13"/>
      <c r="AM377" s="13"/>
      <c r="AN377" s="283"/>
      <c r="AP377" s="70"/>
      <c r="AX377" s="13"/>
      <c r="AY377" s="13"/>
      <c r="BB377" s="13"/>
      <c r="BC377" s="13"/>
      <c r="BD377" s="283"/>
      <c r="BF377" s="70"/>
      <c r="BN377" s="13"/>
      <c r="BO377" s="13"/>
      <c r="BR377" s="13"/>
      <c r="BS377" s="13"/>
      <c r="BT377" s="283"/>
      <c r="BV377" s="70"/>
      <c r="CL377" s="13"/>
      <c r="DB377" s="13"/>
      <c r="DR377" s="13"/>
      <c r="EH377" s="13"/>
    </row>
    <row r="378" spans="1:138" s="214" customFormat="1" ht="50" customHeight="1" x14ac:dyDescent="0.2">
      <c r="B378" s="211"/>
      <c r="C378" s="211" t="s">
        <v>294</v>
      </c>
      <c r="D378" s="211" t="s">
        <v>295</v>
      </c>
      <c r="E378" s="211" t="s">
        <v>296</v>
      </c>
      <c r="F378" s="211" t="s">
        <v>354</v>
      </c>
      <c r="G378" s="211" t="s">
        <v>297</v>
      </c>
      <c r="H378" s="211" t="s">
        <v>353</v>
      </c>
      <c r="I378" s="211" t="s">
        <v>298</v>
      </c>
      <c r="J378" s="212"/>
      <c r="K378" s="211"/>
      <c r="L378" s="261" t="s">
        <v>294</v>
      </c>
      <c r="M378" s="261"/>
      <c r="N378" s="261" t="s">
        <v>295</v>
      </c>
      <c r="O378" s="261"/>
      <c r="P378" s="261" t="s">
        <v>296</v>
      </c>
      <c r="Q378" s="261"/>
      <c r="R378" s="261" t="s">
        <v>354</v>
      </c>
      <c r="S378" s="261"/>
      <c r="T378" s="261" t="s">
        <v>297</v>
      </c>
      <c r="U378" s="261"/>
      <c r="V378" s="261" t="s">
        <v>353</v>
      </c>
      <c r="W378" s="261"/>
      <c r="X378" s="261" t="s">
        <v>298</v>
      </c>
      <c r="Y378" s="261"/>
      <c r="Z378" s="212"/>
      <c r="AA378" s="211"/>
      <c r="AB378" s="261" t="s">
        <v>294</v>
      </c>
      <c r="AC378" s="261"/>
      <c r="AD378" s="261" t="s">
        <v>295</v>
      </c>
      <c r="AE378" s="261"/>
      <c r="AF378" s="261" t="s">
        <v>296</v>
      </c>
      <c r="AG378" s="261"/>
      <c r="AH378" s="261" t="s">
        <v>354</v>
      </c>
      <c r="AI378" s="261"/>
      <c r="AJ378" s="261" t="s">
        <v>297</v>
      </c>
      <c r="AK378" s="261"/>
      <c r="AL378" s="261" t="s">
        <v>353</v>
      </c>
      <c r="AM378" s="261"/>
      <c r="AN378" s="261" t="s">
        <v>298</v>
      </c>
      <c r="AO378" s="261"/>
      <c r="AP378" s="212"/>
      <c r="AQ378" s="211"/>
      <c r="AR378" s="261" t="s">
        <v>294</v>
      </c>
      <c r="AS378" s="261"/>
      <c r="AT378" s="261" t="s">
        <v>295</v>
      </c>
      <c r="AU378" s="261"/>
      <c r="AV378" s="261" t="s">
        <v>296</v>
      </c>
      <c r="AW378" s="261"/>
      <c r="AX378" s="261" t="s">
        <v>354</v>
      </c>
      <c r="AY378" s="261"/>
      <c r="AZ378" s="261" t="s">
        <v>297</v>
      </c>
      <c r="BA378" s="261"/>
      <c r="BB378" s="261" t="s">
        <v>353</v>
      </c>
      <c r="BC378" s="261"/>
      <c r="BD378" s="261" t="s">
        <v>298</v>
      </c>
      <c r="BE378" s="261"/>
      <c r="BF378" s="212"/>
      <c r="BG378" s="211"/>
      <c r="BH378" s="261" t="s">
        <v>294</v>
      </c>
      <c r="BI378" s="261"/>
      <c r="BJ378" s="261" t="s">
        <v>295</v>
      </c>
      <c r="BK378" s="261"/>
      <c r="BL378" s="261" t="s">
        <v>296</v>
      </c>
      <c r="BM378" s="261"/>
      <c r="BN378" s="261" t="s">
        <v>354</v>
      </c>
      <c r="BO378" s="261"/>
      <c r="BP378" s="261" t="s">
        <v>297</v>
      </c>
      <c r="BQ378" s="261"/>
      <c r="BR378" s="261" t="s">
        <v>353</v>
      </c>
      <c r="BS378" s="261"/>
      <c r="BT378" s="261" t="s">
        <v>298</v>
      </c>
      <c r="BU378" s="261"/>
      <c r="BV378" s="212"/>
      <c r="BX378" s="261" t="s">
        <v>294</v>
      </c>
      <c r="BY378" s="261"/>
      <c r="BZ378" s="261" t="s">
        <v>295</v>
      </c>
      <c r="CA378" s="261"/>
      <c r="CB378" s="261" t="s">
        <v>296</v>
      </c>
      <c r="CC378" s="261"/>
      <c r="CD378" s="261" t="s">
        <v>354</v>
      </c>
      <c r="CE378" s="261"/>
      <c r="CF378" s="261" t="s">
        <v>297</v>
      </c>
      <c r="CG378" s="261"/>
      <c r="CH378" s="261" t="s">
        <v>353</v>
      </c>
      <c r="CI378" s="261"/>
      <c r="CJ378" s="261" t="s">
        <v>298</v>
      </c>
      <c r="CK378" s="261"/>
      <c r="CL378" s="328"/>
      <c r="CN378" s="261" t="s">
        <v>294</v>
      </c>
      <c r="CO378" s="261"/>
      <c r="CP378" s="261" t="s">
        <v>295</v>
      </c>
      <c r="CQ378" s="261"/>
      <c r="CR378" s="261" t="s">
        <v>296</v>
      </c>
      <c r="CS378" s="261"/>
      <c r="CT378" s="261" t="s">
        <v>354</v>
      </c>
      <c r="CU378" s="261"/>
      <c r="CV378" s="261" t="s">
        <v>297</v>
      </c>
      <c r="CW378" s="261"/>
      <c r="CX378" s="261" t="s">
        <v>353</v>
      </c>
      <c r="CY378" s="261"/>
      <c r="CZ378" s="261" t="s">
        <v>298</v>
      </c>
      <c r="DA378" s="261"/>
      <c r="DB378" s="328"/>
      <c r="DD378" s="261" t="s">
        <v>294</v>
      </c>
      <c r="DE378" s="261"/>
      <c r="DF378" s="261" t="s">
        <v>295</v>
      </c>
      <c r="DG378" s="261"/>
      <c r="DH378" s="261" t="s">
        <v>296</v>
      </c>
      <c r="DI378" s="261"/>
      <c r="DJ378" s="261" t="s">
        <v>354</v>
      </c>
      <c r="DK378" s="261"/>
      <c r="DL378" s="261" t="s">
        <v>297</v>
      </c>
      <c r="DM378" s="261"/>
      <c r="DN378" s="261" t="s">
        <v>353</v>
      </c>
      <c r="DO378" s="261"/>
      <c r="DP378" s="261" t="s">
        <v>298</v>
      </c>
      <c r="DQ378" s="261"/>
      <c r="DR378" s="328"/>
      <c r="DT378" s="261" t="s">
        <v>294</v>
      </c>
      <c r="DU378" s="261"/>
      <c r="DV378" s="261" t="s">
        <v>295</v>
      </c>
      <c r="DW378" s="261"/>
      <c r="DX378" s="261" t="s">
        <v>296</v>
      </c>
      <c r="DY378" s="261"/>
      <c r="DZ378" s="261" t="s">
        <v>354</v>
      </c>
      <c r="EA378" s="261"/>
      <c r="EB378" s="261" t="s">
        <v>297</v>
      </c>
      <c r="EC378" s="261"/>
      <c r="ED378" s="261" t="s">
        <v>353</v>
      </c>
      <c r="EE378" s="261"/>
      <c r="EF378" s="261" t="s">
        <v>298</v>
      </c>
      <c r="EG378" s="261"/>
      <c r="EH378" s="328"/>
    </row>
    <row r="379" spans="1:138" x14ac:dyDescent="0.15">
      <c r="J379" s="70"/>
      <c r="Z379" s="70"/>
      <c r="AP379" s="70"/>
      <c r="BF379" s="70"/>
      <c r="BV379" s="70"/>
      <c r="CL379" s="13"/>
      <c r="DB379" s="13"/>
      <c r="DR379" s="13"/>
      <c r="EH379" s="13"/>
    </row>
    <row r="380" spans="1:138" s="29" customFormat="1" ht="38" customHeight="1" x14ac:dyDescent="0.15">
      <c r="A380" s="215" t="s">
        <v>934</v>
      </c>
      <c r="J380" s="204"/>
      <c r="K380" s="242" t="s">
        <v>934</v>
      </c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248"/>
      <c r="AA380" s="247" t="s">
        <v>934</v>
      </c>
      <c r="AB380" s="249"/>
      <c r="AC380" s="249"/>
      <c r="AD380" s="249"/>
      <c r="AE380" s="249"/>
      <c r="AF380" s="249"/>
      <c r="AG380" s="249"/>
      <c r="AH380" s="249"/>
      <c r="AI380" s="249"/>
      <c r="AJ380" s="249"/>
      <c r="AK380" s="249"/>
      <c r="AL380" s="249"/>
      <c r="AM380" s="249"/>
      <c r="AN380" s="249"/>
      <c r="AO380" s="249"/>
      <c r="AP380" s="204"/>
      <c r="AQ380" s="306" t="s">
        <v>934</v>
      </c>
      <c r="AR380" s="307"/>
      <c r="AS380" s="307"/>
      <c r="AT380" s="307"/>
      <c r="AU380" s="307"/>
      <c r="AV380" s="307"/>
      <c r="AW380" s="307"/>
      <c r="AX380" s="307"/>
      <c r="AY380" s="307"/>
      <c r="AZ380" s="307"/>
      <c r="BA380" s="307"/>
      <c r="BB380" s="307"/>
      <c r="BC380" s="307"/>
      <c r="BD380" s="307"/>
      <c r="BE380" s="307"/>
      <c r="BF380" s="204"/>
      <c r="BG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204"/>
      <c r="BW380" s="343" t="s">
        <v>934</v>
      </c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13"/>
      <c r="CM380" s="339" t="s">
        <v>934</v>
      </c>
      <c r="CN380" s="341"/>
      <c r="CO380" s="341"/>
      <c r="CP380" s="341"/>
      <c r="CQ380" s="341"/>
      <c r="CR380" s="341"/>
      <c r="CS380" s="341"/>
      <c r="CT380" s="341"/>
      <c r="CU380" s="341"/>
      <c r="CV380" s="341"/>
      <c r="CW380" s="341"/>
      <c r="CX380" s="341"/>
      <c r="CY380" s="341"/>
      <c r="CZ380" s="341"/>
      <c r="DA380" s="341"/>
      <c r="DB380" s="13"/>
      <c r="DC380" s="350" t="s">
        <v>934</v>
      </c>
      <c r="DD380" s="57"/>
      <c r="DE380" s="57"/>
      <c r="DF380" s="57"/>
      <c r="DG380" s="57"/>
      <c r="DH380" s="57"/>
      <c r="DI380" s="57"/>
      <c r="DJ380" s="57"/>
      <c r="DK380" s="57"/>
      <c r="DL380" s="57"/>
      <c r="DM380" s="57"/>
      <c r="DN380" s="57"/>
      <c r="DO380" s="57"/>
      <c r="DP380" s="57"/>
      <c r="DQ380" s="57"/>
      <c r="DR380" s="13"/>
      <c r="DS380" s="362" t="s">
        <v>934</v>
      </c>
      <c r="DT380" s="310"/>
      <c r="DU380" s="310"/>
      <c r="DV380" s="310"/>
      <c r="DW380" s="310"/>
      <c r="DX380" s="310"/>
      <c r="DY380" s="310"/>
      <c r="DZ380" s="310"/>
      <c r="EA380" s="310"/>
      <c r="EB380" s="310"/>
      <c r="EC380" s="310"/>
      <c r="ED380" s="310"/>
      <c r="EE380" s="310"/>
      <c r="EF380" s="310"/>
      <c r="EG380" s="310"/>
      <c r="EH380" s="13"/>
    </row>
    <row r="381" spans="1:138" s="283" customFormat="1" ht="18" customHeight="1" x14ac:dyDescent="0.15">
      <c r="A381" s="345"/>
      <c r="J381" s="70"/>
      <c r="K381" s="345"/>
      <c r="Z381" s="284"/>
      <c r="AA381" s="345"/>
      <c r="AP381" s="70"/>
      <c r="AQ381" s="289" t="s">
        <v>970</v>
      </c>
      <c r="BF381" s="70"/>
      <c r="BG381" s="43" t="s">
        <v>970</v>
      </c>
      <c r="BV381" s="70"/>
      <c r="BW381" s="43" t="s">
        <v>970</v>
      </c>
      <c r="CM381" s="43" t="s">
        <v>970</v>
      </c>
      <c r="CW381" s="346"/>
      <c r="CX381" s="346"/>
      <c r="CY381" s="346"/>
      <c r="CZ381" s="346"/>
      <c r="DA381" s="346"/>
      <c r="DC381" s="43" t="s">
        <v>970</v>
      </c>
      <c r="DM381" s="346"/>
      <c r="DN381" s="346"/>
      <c r="DO381" s="346"/>
      <c r="DP381" s="346"/>
      <c r="DQ381" s="346"/>
      <c r="DS381" s="43" t="s">
        <v>970</v>
      </c>
      <c r="EC381" s="346"/>
      <c r="ED381" s="346"/>
      <c r="EE381" s="346"/>
      <c r="EF381" s="346"/>
      <c r="EG381" s="346"/>
    </row>
    <row r="382" spans="1:138" s="283" customFormat="1" ht="18" customHeight="1" x14ac:dyDescent="0.15">
      <c r="A382" s="345"/>
      <c r="J382" s="70"/>
      <c r="K382" s="345"/>
      <c r="Z382" s="284"/>
      <c r="AA382" s="345"/>
      <c r="AP382" s="70"/>
      <c r="AQ382" s="282" t="s">
        <v>972</v>
      </c>
      <c r="BF382" s="70"/>
      <c r="BG382" s="18" t="s">
        <v>972</v>
      </c>
      <c r="BV382" s="70"/>
      <c r="BW382" s="18" t="s">
        <v>991</v>
      </c>
      <c r="CM382" s="18" t="s">
        <v>991</v>
      </c>
      <c r="CW382" s="346"/>
      <c r="CX382" s="346"/>
      <c r="CY382" s="346"/>
      <c r="CZ382" s="346"/>
      <c r="DA382" s="346"/>
      <c r="DC382" s="18" t="s">
        <v>991</v>
      </c>
      <c r="DM382" s="346"/>
      <c r="DN382" s="346"/>
      <c r="DO382" s="346"/>
      <c r="DP382" s="346"/>
      <c r="DQ382" s="346"/>
      <c r="DS382" s="18" t="s">
        <v>991</v>
      </c>
      <c r="EC382" s="346"/>
      <c r="ED382" s="346"/>
      <c r="EE382" s="346"/>
      <c r="EF382" s="346"/>
      <c r="EG382" s="346"/>
    </row>
    <row r="383" spans="1:138" ht="16" x14ac:dyDescent="0.2">
      <c r="J383" s="70"/>
      <c r="Z383" s="70"/>
      <c r="AP383" s="70"/>
      <c r="AQ383" s="283"/>
      <c r="AR383" s="283"/>
      <c r="AS383" s="283"/>
      <c r="BF383" s="70"/>
      <c r="BV383" s="70"/>
      <c r="BW383" s="196" t="s">
        <v>993</v>
      </c>
      <c r="BX383" s="311">
        <v>0.4</v>
      </c>
      <c r="CB383" s="295">
        <f>SUM(CB390,CB391,CB392,CB393,CB394,CB395,CB396,CB397)*$BX$383</f>
        <v>-189903.6</v>
      </c>
      <c r="CC383" s="295">
        <f>CB383</f>
        <v>-189903.6</v>
      </c>
      <c r="CL383" s="13"/>
      <c r="CM383" s="196" t="s">
        <v>993</v>
      </c>
      <c r="CN383" s="311">
        <v>0.4</v>
      </c>
      <c r="CR383" s="295">
        <f>SUM(CR390,CR391,CR392,CR393,CR394,CR395,CR396,CR397)*$BX$383</f>
        <v>-189903.6</v>
      </c>
      <c r="CS383" s="295">
        <f>CR383</f>
        <v>-189903.6</v>
      </c>
      <c r="DB383" s="13"/>
      <c r="DC383" s="196" t="s">
        <v>993</v>
      </c>
      <c r="DD383" s="311">
        <v>1</v>
      </c>
      <c r="DH383" s="295">
        <f>SUM(DH390,DH391,DH392,DH393,DH394,DH395,DH396,DH397)*DD383</f>
        <v>-474759</v>
      </c>
      <c r="DI383" s="295">
        <f>DH383</f>
        <v>-474759</v>
      </c>
      <c r="DR383" s="13"/>
      <c r="DS383" s="196" t="s">
        <v>993</v>
      </c>
      <c r="DT383" s="311">
        <v>1</v>
      </c>
      <c r="DX383" s="295">
        <f>SUM(DX390,DX391,DX392,DX393,DX394,DX395,DX396,DX397)*DT383</f>
        <v>-474759</v>
      </c>
      <c r="DY383" s="295">
        <f>DX383</f>
        <v>-474759</v>
      </c>
      <c r="EH383" s="13"/>
    </row>
    <row r="384" spans="1:138" x14ac:dyDescent="0.15">
      <c r="A384" s="72" t="s">
        <v>91</v>
      </c>
      <c r="B384" s="43"/>
      <c r="J384" s="70"/>
      <c r="K384" s="43" t="s">
        <v>970</v>
      </c>
      <c r="Z384" s="70"/>
      <c r="AA384" s="43" t="s">
        <v>970</v>
      </c>
      <c r="AP384" s="70"/>
      <c r="AQ384" s="289"/>
      <c r="AR384" s="283"/>
      <c r="AS384" s="283"/>
      <c r="BF384" s="70"/>
      <c r="BG384" s="43"/>
      <c r="BV384" s="70"/>
      <c r="BW384" s="280" t="s">
        <v>992</v>
      </c>
      <c r="BX384" s="311">
        <v>0.25</v>
      </c>
      <c r="CB384" s="295">
        <f>SUM(CB398:CB481)*$BX$384</f>
        <v>-66646.5</v>
      </c>
      <c r="CC384" s="295">
        <f>CB384</f>
        <v>-66646.5</v>
      </c>
      <c r="CL384" s="13"/>
      <c r="CM384" s="280" t="s">
        <v>992</v>
      </c>
      <c r="CN384" s="311">
        <v>0.25</v>
      </c>
      <c r="CR384" s="295">
        <f>SUM(CR398:CR481)*$BX$384</f>
        <v>-66646.5</v>
      </c>
      <c r="CS384" s="295">
        <f>CR384</f>
        <v>-66646.5</v>
      </c>
      <c r="DB384" s="13"/>
      <c r="DC384" s="280" t="s">
        <v>992</v>
      </c>
      <c r="DD384" s="311">
        <v>1</v>
      </c>
      <c r="DH384" s="295">
        <f>SUM(DH398:DH481)*DD384</f>
        <v>-266586</v>
      </c>
      <c r="DI384" s="295">
        <f>DH384</f>
        <v>-266586</v>
      </c>
      <c r="DR384" s="13"/>
      <c r="DS384" s="280" t="s">
        <v>992</v>
      </c>
      <c r="DT384" s="311">
        <v>1</v>
      </c>
      <c r="DX384" s="295">
        <f>SUM(DX398:DX481)*DT384</f>
        <v>-266586</v>
      </c>
      <c r="DY384" s="295">
        <f>DX384</f>
        <v>-266586</v>
      </c>
      <c r="EH384" s="13"/>
    </row>
    <row r="385" spans="1:138" s="196" customFormat="1" ht="16" hidden="1" outlineLevel="1" x14ac:dyDescent="0.2">
      <c r="A385" s="198" t="s">
        <v>579</v>
      </c>
      <c r="B385" s="18"/>
      <c r="C385" s="18"/>
      <c r="D385" s="18"/>
      <c r="E385" s="73">
        <v>22029</v>
      </c>
      <c r="F385" s="207" t="s">
        <v>354</v>
      </c>
      <c r="G385" s="18"/>
      <c r="H385" s="73">
        <v>141406</v>
      </c>
      <c r="I385" s="18">
        <f>SUM(C385:H385)</f>
        <v>163435</v>
      </c>
      <c r="J385" s="70"/>
      <c r="K385" s="18" t="s">
        <v>972</v>
      </c>
      <c r="L385" s="18"/>
      <c r="M385" s="18"/>
      <c r="N385" s="18"/>
      <c r="O385" s="18"/>
      <c r="P385" s="73"/>
      <c r="Q385" s="73"/>
      <c r="R385" s="207"/>
      <c r="S385" s="207"/>
      <c r="T385" s="282"/>
      <c r="U385" s="282"/>
      <c r="V385" s="293"/>
      <c r="W385" s="293"/>
      <c r="X385" s="293"/>
      <c r="Y385" s="282"/>
      <c r="Z385" s="70"/>
      <c r="AA385" s="18" t="s">
        <v>972</v>
      </c>
      <c r="AB385" s="18"/>
      <c r="AC385" s="18"/>
      <c r="AD385" s="18"/>
      <c r="AE385" s="18"/>
      <c r="AF385" s="73"/>
      <c r="AG385" s="73"/>
      <c r="AH385" s="207"/>
      <c r="AI385" s="207"/>
      <c r="AJ385" s="18"/>
      <c r="AK385" s="18"/>
      <c r="AL385" s="73"/>
      <c r="AM385" s="73"/>
      <c r="AN385" s="73"/>
      <c r="AO385" s="18"/>
      <c r="AP385" s="70"/>
      <c r="AQ385" s="282"/>
      <c r="AR385" s="282"/>
      <c r="AS385" s="282"/>
      <c r="AT385" s="18"/>
      <c r="AU385" s="18"/>
      <c r="AV385" s="73"/>
      <c r="AW385" s="73"/>
      <c r="AX385" s="207"/>
      <c r="AY385" s="207"/>
      <c r="AZ385" s="18"/>
      <c r="BA385" s="18"/>
      <c r="BB385" s="73"/>
      <c r="BC385" s="73"/>
      <c r="BD385" s="73"/>
      <c r="BE385" s="18"/>
      <c r="BF385" s="70"/>
      <c r="BG385" s="18"/>
      <c r="BH385" s="18"/>
      <c r="BI385" s="18"/>
      <c r="BJ385" s="18"/>
      <c r="BK385" s="18"/>
      <c r="BL385" s="73"/>
      <c r="BM385" s="73"/>
      <c r="BN385" s="207"/>
      <c r="BO385" s="207"/>
      <c r="BP385" s="18"/>
      <c r="BQ385" s="18"/>
      <c r="BR385" s="73"/>
      <c r="BS385" s="73"/>
      <c r="BT385" s="73"/>
      <c r="BU385" s="18"/>
      <c r="BV385" s="70"/>
      <c r="BW385" s="18"/>
      <c r="CB385" s="333"/>
      <c r="CC385" s="333"/>
      <c r="CL385" s="329"/>
      <c r="CM385" s="18"/>
      <c r="CR385" s="333"/>
      <c r="CS385" s="333"/>
      <c r="DB385" s="329"/>
      <c r="DC385" s="18"/>
      <c r="DH385" s="333"/>
      <c r="DI385" s="333"/>
      <c r="DR385" s="329"/>
      <c r="DS385" s="18"/>
      <c r="DX385" s="333"/>
      <c r="DY385" s="333"/>
      <c r="EH385" s="329"/>
    </row>
    <row r="386" spans="1:138" s="196" customFormat="1" ht="16" collapsed="1" x14ac:dyDescent="0.2">
      <c r="A386" s="206" t="s">
        <v>97</v>
      </c>
      <c r="B386" s="18"/>
      <c r="C386" s="46">
        <f>SUM(C385)</f>
        <v>0</v>
      </c>
      <c r="D386" s="46">
        <f t="shared" ref="D386:I386" si="428">SUM(D385)</f>
        <v>0</v>
      </c>
      <c r="E386" s="46">
        <f t="shared" si="428"/>
        <v>22029</v>
      </c>
      <c r="F386" s="46">
        <f t="shared" si="428"/>
        <v>0</v>
      </c>
      <c r="G386" s="46">
        <f t="shared" si="428"/>
        <v>0</v>
      </c>
      <c r="H386" s="46">
        <f t="shared" si="428"/>
        <v>141406</v>
      </c>
      <c r="I386" s="46">
        <f t="shared" si="428"/>
        <v>163435</v>
      </c>
      <c r="J386" s="70"/>
      <c r="K386" s="18"/>
      <c r="L386" s="46"/>
      <c r="M386" s="46"/>
      <c r="N386" s="46"/>
      <c r="O386" s="46"/>
      <c r="P386" s="46"/>
      <c r="Q386" s="46"/>
      <c r="R386" s="46"/>
      <c r="S386" s="46"/>
      <c r="T386" s="284"/>
      <c r="U386" s="284"/>
      <c r="V386" s="284"/>
      <c r="W386" s="284"/>
      <c r="X386" s="284"/>
      <c r="Y386" s="284"/>
      <c r="Z386" s="70"/>
      <c r="AA386" s="18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70"/>
      <c r="AQ386" s="282"/>
      <c r="AR386" s="284"/>
      <c r="AS386" s="284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70"/>
      <c r="BG386" s="18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70"/>
      <c r="CB386" s="333"/>
      <c r="CC386" s="333"/>
      <c r="CL386" s="329"/>
      <c r="CR386" s="333"/>
      <c r="CS386" s="333"/>
      <c r="DB386" s="329"/>
      <c r="DC386" s="196" t="s">
        <v>1000</v>
      </c>
      <c r="DH386" s="358">
        <f>$E385</f>
        <v>22029</v>
      </c>
      <c r="DI386" s="358">
        <f>DH386</f>
        <v>22029</v>
      </c>
      <c r="DR386" s="329"/>
      <c r="DS386" s="196" t="s">
        <v>1000</v>
      </c>
      <c r="DX386" s="358">
        <f>$E385</f>
        <v>22029</v>
      </c>
      <c r="DY386" s="358">
        <f>DX386</f>
        <v>22029</v>
      </c>
      <c r="EH386" s="329"/>
    </row>
    <row r="387" spans="1:138" x14ac:dyDescent="0.15">
      <c r="DC387" s="3" t="s">
        <v>1003</v>
      </c>
      <c r="DJ387" s="365">
        <f>$F485*$DT387*-1</f>
        <v>271559.39600000001</v>
      </c>
      <c r="DK387" s="365">
        <f>DJ387</f>
        <v>271559.39600000001</v>
      </c>
      <c r="DL387" s="366"/>
      <c r="DM387" s="366"/>
      <c r="DN387" s="365">
        <f>$H485*$DT387*-1</f>
        <v>252569.60000000001</v>
      </c>
      <c r="DO387" s="365">
        <f>DN387</f>
        <v>252569.60000000001</v>
      </c>
      <c r="DS387" s="3" t="s">
        <v>1005</v>
      </c>
      <c r="DT387" s="311">
        <v>0.4</v>
      </c>
      <c r="DZ387" s="365">
        <f>$F485*$DT387*-1</f>
        <v>271559.39600000001</v>
      </c>
      <c r="EA387" s="365">
        <f>DZ387</f>
        <v>271559.39600000001</v>
      </c>
      <c r="EB387" s="366"/>
      <c r="EC387" s="366"/>
      <c r="ED387" s="365">
        <f>$H485*$DT387*-1</f>
        <v>252569.60000000001</v>
      </c>
      <c r="EE387" s="365">
        <f>ED387</f>
        <v>252569.60000000001</v>
      </c>
    </row>
    <row r="388" spans="1:138" s="196" customFormat="1" ht="16" x14ac:dyDescent="0.2">
      <c r="A388" s="206"/>
      <c r="B388" s="18"/>
      <c r="C388" s="46"/>
      <c r="D388" s="46"/>
      <c r="E388" s="46"/>
      <c r="F388" s="46"/>
      <c r="G388" s="46"/>
      <c r="H388" s="46"/>
      <c r="I388" s="46"/>
      <c r="J388" s="70"/>
      <c r="K388" s="18"/>
      <c r="L388" s="46"/>
      <c r="M388" s="46"/>
      <c r="N388" s="46"/>
      <c r="O388" s="46"/>
      <c r="P388" s="46"/>
      <c r="Q388" s="46"/>
      <c r="R388" s="46"/>
      <c r="S388" s="46"/>
      <c r="T388" s="284"/>
      <c r="U388" s="284"/>
      <c r="V388" s="284"/>
      <c r="W388" s="284"/>
      <c r="X388" s="284"/>
      <c r="Y388" s="284"/>
      <c r="Z388" s="70"/>
      <c r="AA388" s="18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70"/>
      <c r="AQ388" s="282"/>
      <c r="AR388" s="284"/>
      <c r="AS388" s="284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70"/>
      <c r="BG388" s="18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70"/>
      <c r="CB388" s="333"/>
      <c r="CC388" s="333"/>
      <c r="CL388" s="329"/>
      <c r="CR388" s="333"/>
      <c r="CS388" s="333"/>
      <c r="DB388" s="329"/>
      <c r="DH388" s="358"/>
      <c r="DI388" s="358"/>
      <c r="DR388" s="329"/>
      <c r="DX388" s="358"/>
      <c r="DY388" s="358"/>
      <c r="EH388" s="329"/>
    </row>
    <row r="389" spans="1:138" s="196" customFormat="1" ht="16" x14ac:dyDescent="0.2">
      <c r="A389" s="72" t="s">
        <v>92</v>
      </c>
      <c r="B389" s="43"/>
      <c r="C389" s="3"/>
      <c r="D389" s="3"/>
      <c r="E389" s="18"/>
      <c r="F389" s="18"/>
      <c r="G389" s="18"/>
      <c r="H389" s="18"/>
      <c r="I389" s="18"/>
      <c r="J389" s="70"/>
      <c r="K389" s="43"/>
      <c r="L389" s="3"/>
      <c r="M389" s="3"/>
      <c r="N389" s="3"/>
      <c r="O389" s="3"/>
      <c r="P389" s="18"/>
      <c r="Q389" s="18"/>
      <c r="R389" s="18"/>
      <c r="S389" s="18"/>
      <c r="T389" s="282"/>
      <c r="U389" s="282"/>
      <c r="V389" s="282"/>
      <c r="W389" s="282"/>
      <c r="X389" s="282"/>
      <c r="Y389" s="282"/>
      <c r="Z389" s="70"/>
      <c r="AA389" s="289"/>
      <c r="AB389" s="283"/>
      <c r="AC389" s="283"/>
      <c r="AD389" s="283"/>
      <c r="AE389" s="283"/>
      <c r="AF389" s="282"/>
      <c r="AG389" s="282"/>
      <c r="AH389" s="282"/>
      <c r="AI389" s="282"/>
      <c r="AJ389" s="282"/>
      <c r="AK389" s="282"/>
      <c r="AL389" s="282"/>
      <c r="AM389" s="282"/>
      <c r="AN389" s="282"/>
      <c r="AO389" s="282"/>
      <c r="AP389" s="70"/>
      <c r="AQ389" s="289"/>
      <c r="AR389" s="283"/>
      <c r="AS389" s="283"/>
      <c r="AT389" s="283"/>
      <c r="AU389" s="283"/>
      <c r="AV389" s="282"/>
      <c r="AW389" s="282"/>
      <c r="AX389" s="282"/>
      <c r="AY389" s="282"/>
      <c r="AZ389" s="282"/>
      <c r="BA389" s="282"/>
      <c r="BB389" s="282"/>
      <c r="BC389" s="282"/>
      <c r="BD389" s="282"/>
      <c r="BE389" s="282"/>
      <c r="BF389" s="70"/>
      <c r="BG389" s="289"/>
      <c r="BH389" s="283"/>
      <c r="BI389" s="283"/>
      <c r="BJ389" s="283"/>
      <c r="BK389" s="283"/>
      <c r="BL389" s="282"/>
      <c r="BM389" s="282"/>
      <c r="BN389" s="282"/>
      <c r="BO389" s="282"/>
      <c r="BP389" s="282"/>
      <c r="BQ389" s="282"/>
      <c r="BR389" s="282"/>
      <c r="BS389" s="282"/>
      <c r="BT389" s="282"/>
      <c r="BU389" s="282"/>
      <c r="BV389" s="70"/>
      <c r="CB389" s="333"/>
      <c r="CC389" s="333"/>
      <c r="CL389" s="329"/>
      <c r="CR389" s="333"/>
      <c r="CS389" s="333"/>
      <c r="DB389" s="329"/>
      <c r="DH389" s="333"/>
      <c r="DI389" s="333"/>
      <c r="DR389" s="329"/>
      <c r="DX389" s="333"/>
      <c r="DY389" s="333"/>
      <c r="EH389" s="329"/>
    </row>
    <row r="390" spans="1:138" s="196" customFormat="1" ht="16" hidden="1" customHeight="1" outlineLevel="1" x14ac:dyDescent="0.2">
      <c r="A390" s="3" t="s">
        <v>617</v>
      </c>
      <c r="B390" s="44"/>
      <c r="C390" s="17">
        <v>-189193</v>
      </c>
      <c r="D390" s="17">
        <v>-320594</v>
      </c>
      <c r="E390" s="17">
        <v>-296917</v>
      </c>
      <c r="F390" s="17">
        <v>-184954</v>
      </c>
      <c r="G390" s="18"/>
      <c r="H390" s="17">
        <v>-169589</v>
      </c>
      <c r="I390" s="18">
        <f>SUM(C390:H390)</f>
        <v>-1161247</v>
      </c>
      <c r="J390" s="70"/>
      <c r="K390" s="44"/>
      <c r="L390" s="17">
        <v>-189193</v>
      </c>
      <c r="M390" s="17"/>
      <c r="N390" s="17">
        <v>-320594</v>
      </c>
      <c r="O390" s="17"/>
      <c r="P390" s="17">
        <v>-296917</v>
      </c>
      <c r="Q390" s="17"/>
      <c r="R390" s="17">
        <v>-184954</v>
      </c>
      <c r="S390" s="17"/>
      <c r="T390" s="282"/>
      <c r="U390" s="282"/>
      <c r="V390" s="282">
        <v>-169589</v>
      </c>
      <c r="W390" s="282"/>
      <c r="X390" s="282"/>
      <c r="Y390" s="282">
        <f t="shared" ref="Y390:Y421" si="429">SUM(L390:V390)</f>
        <v>-1161247</v>
      </c>
      <c r="Z390" s="70"/>
      <c r="AA390" s="290"/>
      <c r="AB390" s="282"/>
      <c r="AC390" s="282"/>
      <c r="AD390" s="282"/>
      <c r="AE390" s="282"/>
      <c r="AF390" s="282"/>
      <c r="AG390" s="282"/>
      <c r="AH390" s="282"/>
      <c r="AI390" s="282"/>
      <c r="AJ390" s="282"/>
      <c r="AK390" s="282"/>
      <c r="AL390" s="282"/>
      <c r="AM390" s="282"/>
      <c r="AN390" s="282"/>
      <c r="AO390" s="282"/>
      <c r="AP390" s="70"/>
      <c r="AQ390" s="290"/>
      <c r="AR390" s="282"/>
      <c r="AS390" s="282"/>
      <c r="AT390" s="282"/>
      <c r="AU390" s="282"/>
      <c r="AV390" s="282"/>
      <c r="AW390" s="282"/>
      <c r="AX390" s="282"/>
      <c r="AY390" s="282"/>
      <c r="AZ390" s="282"/>
      <c r="BA390" s="282"/>
      <c r="BB390" s="282"/>
      <c r="BC390" s="282"/>
      <c r="BD390" s="282"/>
      <c r="BE390" s="282"/>
      <c r="BF390" s="70"/>
      <c r="BG390" s="290"/>
      <c r="BH390" s="282"/>
      <c r="BI390" s="282"/>
      <c r="BJ390" s="282"/>
      <c r="BK390" s="282"/>
      <c r="BL390" s="282"/>
      <c r="BM390" s="282"/>
      <c r="BN390" s="282"/>
      <c r="BO390" s="282"/>
      <c r="BP390" s="282"/>
      <c r="BQ390" s="282"/>
      <c r="BR390" s="282"/>
      <c r="BS390" s="282"/>
      <c r="BT390" s="282"/>
      <c r="BU390" s="282"/>
      <c r="BV390" s="70"/>
      <c r="BX390" s="17">
        <v>-189193</v>
      </c>
      <c r="BZ390" s="17">
        <v>-320594</v>
      </c>
      <c r="CB390" s="282">
        <v>-296917</v>
      </c>
      <c r="CC390" s="333"/>
      <c r="CD390" s="17">
        <v>-184954</v>
      </c>
      <c r="CH390" s="282">
        <v>-169589</v>
      </c>
      <c r="CK390" s="282">
        <f t="shared" ref="CK390:CK453" si="430">SUM(BX390:CH390)</f>
        <v>-1161247</v>
      </c>
      <c r="CL390" s="329"/>
      <c r="CN390" s="17">
        <v>-189193</v>
      </c>
      <c r="CP390" s="17">
        <v>-320594</v>
      </c>
      <c r="CR390" s="282">
        <v>-296917</v>
      </c>
      <c r="CS390" s="333"/>
      <c r="CT390" s="17">
        <v>-184954</v>
      </c>
      <c r="CX390" s="282">
        <v>-169589</v>
      </c>
      <c r="DA390" s="282">
        <f t="shared" ref="DA390:DA453" si="431">SUM(CN390:CX390)</f>
        <v>-1161247</v>
      </c>
      <c r="DB390" s="329"/>
      <c r="DD390" s="17">
        <v>-189193</v>
      </c>
      <c r="DF390" s="17">
        <v>-320594</v>
      </c>
      <c r="DH390" s="282">
        <v>-296917</v>
      </c>
      <c r="DI390" s="333"/>
      <c r="DJ390" s="17">
        <v>-184954</v>
      </c>
      <c r="DN390" s="282">
        <v>-169589</v>
      </c>
      <c r="DQ390" s="282">
        <f t="shared" ref="DQ390:DQ453" si="432">SUM(DD390:DN390)</f>
        <v>-1161247</v>
      </c>
      <c r="DR390" s="329"/>
      <c r="DT390" s="17">
        <v>-189193</v>
      </c>
      <c r="DV390" s="17">
        <v>-320594</v>
      </c>
      <c r="DX390" s="282">
        <v>-296917</v>
      </c>
      <c r="DY390" s="333"/>
      <c r="DZ390" s="17">
        <v>-184954</v>
      </c>
      <c r="ED390" s="282">
        <v>-169589</v>
      </c>
      <c r="EG390" s="282">
        <f t="shared" ref="EG390:EG453" si="433">SUM(DT390:ED390)</f>
        <v>-1161247</v>
      </c>
      <c r="EH390" s="329"/>
    </row>
    <row r="391" spans="1:138" s="196" customFormat="1" ht="16" hidden="1" customHeight="1" outlineLevel="1" x14ac:dyDescent="0.2">
      <c r="A391" s="3" t="s">
        <v>622</v>
      </c>
      <c r="B391" s="44"/>
      <c r="C391" s="17">
        <v>-27196</v>
      </c>
      <c r="D391" s="17">
        <v>-68226</v>
      </c>
      <c r="E391" s="17">
        <v>-61961</v>
      </c>
      <c r="F391" s="17">
        <v>-33796</v>
      </c>
      <c r="G391" s="18"/>
      <c r="H391" s="17">
        <v>-20056</v>
      </c>
      <c r="I391" s="18">
        <f t="shared" ref="I391:I454" si="434">SUM(C391:H391)</f>
        <v>-211235</v>
      </c>
      <c r="J391" s="70"/>
      <c r="K391" s="44"/>
      <c r="L391" s="17">
        <v>-27196</v>
      </c>
      <c r="M391" s="17"/>
      <c r="N391" s="17">
        <v>-68226</v>
      </c>
      <c r="O391" s="17"/>
      <c r="P391" s="17">
        <v>-61961</v>
      </c>
      <c r="Q391" s="17"/>
      <c r="R391" s="17">
        <v>-33796</v>
      </c>
      <c r="S391" s="17"/>
      <c r="T391" s="282"/>
      <c r="U391" s="282"/>
      <c r="V391" s="282">
        <v>-20056</v>
      </c>
      <c r="W391" s="282"/>
      <c r="X391" s="282"/>
      <c r="Y391" s="282">
        <f t="shared" si="429"/>
        <v>-211235</v>
      </c>
      <c r="Z391" s="70"/>
      <c r="AA391" s="290"/>
      <c r="AB391" s="282"/>
      <c r="AC391" s="282"/>
      <c r="AD391" s="282"/>
      <c r="AE391" s="282"/>
      <c r="AF391" s="282"/>
      <c r="AG391" s="282"/>
      <c r="AH391" s="282"/>
      <c r="AI391" s="282"/>
      <c r="AJ391" s="282"/>
      <c r="AK391" s="282"/>
      <c r="AL391" s="282"/>
      <c r="AM391" s="282"/>
      <c r="AN391" s="282"/>
      <c r="AO391" s="282"/>
      <c r="AP391" s="70"/>
      <c r="AQ391" s="290"/>
      <c r="AR391" s="282"/>
      <c r="AS391" s="282"/>
      <c r="AT391" s="282"/>
      <c r="AU391" s="282"/>
      <c r="AV391" s="282"/>
      <c r="AW391" s="282"/>
      <c r="AX391" s="282"/>
      <c r="AY391" s="282"/>
      <c r="AZ391" s="282"/>
      <c r="BA391" s="282"/>
      <c r="BB391" s="282"/>
      <c r="BC391" s="282"/>
      <c r="BD391" s="282"/>
      <c r="BE391" s="282"/>
      <c r="BF391" s="70"/>
      <c r="BG391" s="290"/>
      <c r="BH391" s="282"/>
      <c r="BI391" s="282"/>
      <c r="BJ391" s="282"/>
      <c r="BK391" s="282"/>
      <c r="BL391" s="282"/>
      <c r="BM391" s="282"/>
      <c r="BN391" s="282"/>
      <c r="BO391" s="282"/>
      <c r="BP391" s="282"/>
      <c r="BQ391" s="282"/>
      <c r="BR391" s="282"/>
      <c r="BS391" s="282"/>
      <c r="BT391" s="282"/>
      <c r="BU391" s="282"/>
      <c r="BV391" s="70"/>
      <c r="BX391" s="17">
        <v>-27196</v>
      </c>
      <c r="BZ391" s="17">
        <v>-68226</v>
      </c>
      <c r="CB391" s="282">
        <v>-61961</v>
      </c>
      <c r="CC391" s="333"/>
      <c r="CD391" s="17">
        <v>-33796</v>
      </c>
      <c r="CH391" s="282">
        <v>-20056</v>
      </c>
      <c r="CK391" s="282">
        <f t="shared" si="430"/>
        <v>-211235</v>
      </c>
      <c r="CL391" s="329"/>
      <c r="CN391" s="17">
        <v>-27196</v>
      </c>
      <c r="CP391" s="17">
        <v>-68226</v>
      </c>
      <c r="CR391" s="282">
        <v>-61961</v>
      </c>
      <c r="CS391" s="333"/>
      <c r="CT391" s="17">
        <v>-33796</v>
      </c>
      <c r="CX391" s="282">
        <v>-20056</v>
      </c>
      <c r="DA391" s="282">
        <f t="shared" si="431"/>
        <v>-211235</v>
      </c>
      <c r="DB391" s="329"/>
      <c r="DD391" s="17">
        <v>-27196</v>
      </c>
      <c r="DF391" s="17">
        <v>-68226</v>
      </c>
      <c r="DH391" s="282">
        <v>-61961</v>
      </c>
      <c r="DI391" s="333"/>
      <c r="DJ391" s="17">
        <v>-33796</v>
      </c>
      <c r="DN391" s="282">
        <v>-20056</v>
      </c>
      <c r="DQ391" s="282">
        <f t="shared" si="432"/>
        <v>-211235</v>
      </c>
      <c r="DR391" s="329"/>
      <c r="DT391" s="17">
        <v>-27196</v>
      </c>
      <c r="DV391" s="17">
        <v>-68226</v>
      </c>
      <c r="DX391" s="282">
        <v>-61961</v>
      </c>
      <c r="DY391" s="333"/>
      <c r="DZ391" s="17">
        <v>-33796</v>
      </c>
      <c r="ED391" s="282">
        <v>-20056</v>
      </c>
      <c r="EG391" s="282">
        <f t="shared" si="433"/>
        <v>-211235</v>
      </c>
      <c r="EH391" s="329"/>
    </row>
    <row r="392" spans="1:138" s="196" customFormat="1" ht="16" hidden="1" customHeight="1" outlineLevel="1" x14ac:dyDescent="0.2">
      <c r="A392" s="3" t="s">
        <v>628</v>
      </c>
      <c r="B392" s="44"/>
      <c r="C392" s="17">
        <v>-10587</v>
      </c>
      <c r="D392" s="17">
        <v>-25630</v>
      </c>
      <c r="E392" s="17">
        <v>-47713</v>
      </c>
      <c r="F392" s="17">
        <v>-177482</v>
      </c>
      <c r="G392" s="18"/>
      <c r="H392" s="17">
        <v>-20999</v>
      </c>
      <c r="I392" s="18">
        <f t="shared" si="434"/>
        <v>-282411</v>
      </c>
      <c r="J392" s="70"/>
      <c r="K392" s="44"/>
      <c r="L392" s="17">
        <v>-10587</v>
      </c>
      <c r="M392" s="17"/>
      <c r="N392" s="17">
        <v>-25630</v>
      </c>
      <c r="O392" s="17"/>
      <c r="P392" s="17">
        <v>-47713</v>
      </c>
      <c r="Q392" s="17"/>
      <c r="R392" s="17">
        <v>-177482</v>
      </c>
      <c r="S392" s="17"/>
      <c r="T392" s="282"/>
      <c r="U392" s="282"/>
      <c r="V392" s="282">
        <v>-20999</v>
      </c>
      <c r="W392" s="282"/>
      <c r="X392" s="282"/>
      <c r="Y392" s="282">
        <f t="shared" si="429"/>
        <v>-282411</v>
      </c>
      <c r="Z392" s="70"/>
      <c r="AA392" s="290"/>
      <c r="AB392" s="282"/>
      <c r="AC392" s="282"/>
      <c r="AD392" s="282"/>
      <c r="AE392" s="282"/>
      <c r="AF392" s="282"/>
      <c r="AG392" s="282"/>
      <c r="AH392" s="282"/>
      <c r="AI392" s="282"/>
      <c r="AJ392" s="282"/>
      <c r="AK392" s="282"/>
      <c r="AL392" s="282"/>
      <c r="AM392" s="282"/>
      <c r="AN392" s="282"/>
      <c r="AO392" s="282"/>
      <c r="AP392" s="70"/>
      <c r="AQ392" s="290"/>
      <c r="AR392" s="282"/>
      <c r="AS392" s="282"/>
      <c r="AT392" s="282"/>
      <c r="AU392" s="282"/>
      <c r="AV392" s="282"/>
      <c r="AW392" s="282"/>
      <c r="AX392" s="282"/>
      <c r="AY392" s="282"/>
      <c r="AZ392" s="282"/>
      <c r="BA392" s="282"/>
      <c r="BB392" s="282"/>
      <c r="BC392" s="282"/>
      <c r="BD392" s="282"/>
      <c r="BE392" s="282"/>
      <c r="BF392" s="70"/>
      <c r="BG392" s="290"/>
      <c r="BH392" s="282"/>
      <c r="BI392" s="282"/>
      <c r="BJ392" s="282"/>
      <c r="BK392" s="282"/>
      <c r="BL392" s="282"/>
      <c r="BM392" s="282"/>
      <c r="BN392" s="282"/>
      <c r="BO392" s="282"/>
      <c r="BP392" s="282"/>
      <c r="BQ392" s="282"/>
      <c r="BR392" s="282"/>
      <c r="BS392" s="282"/>
      <c r="BT392" s="282"/>
      <c r="BU392" s="282"/>
      <c r="BV392" s="70"/>
      <c r="BX392" s="17">
        <v>-10587</v>
      </c>
      <c r="BZ392" s="17">
        <v>-25630</v>
      </c>
      <c r="CB392" s="282">
        <v>-47713</v>
      </c>
      <c r="CC392" s="333"/>
      <c r="CD392" s="17">
        <v>-177482</v>
      </c>
      <c r="CH392" s="282">
        <v>-20999</v>
      </c>
      <c r="CK392" s="282">
        <f t="shared" si="430"/>
        <v>-282411</v>
      </c>
      <c r="CL392" s="329"/>
      <c r="CN392" s="17">
        <v>-10587</v>
      </c>
      <c r="CP392" s="17">
        <v>-25630</v>
      </c>
      <c r="CR392" s="282">
        <v>-47713</v>
      </c>
      <c r="CS392" s="333"/>
      <c r="CT392" s="17">
        <v>-177482</v>
      </c>
      <c r="CX392" s="282">
        <v>-20999</v>
      </c>
      <c r="DA392" s="282">
        <f t="shared" si="431"/>
        <v>-282411</v>
      </c>
      <c r="DB392" s="329"/>
      <c r="DD392" s="17">
        <v>-10587</v>
      </c>
      <c r="DF392" s="17">
        <v>-25630</v>
      </c>
      <c r="DH392" s="282">
        <v>-47713</v>
      </c>
      <c r="DI392" s="333"/>
      <c r="DJ392" s="17">
        <v>-177482</v>
      </c>
      <c r="DN392" s="282">
        <v>-20999</v>
      </c>
      <c r="DQ392" s="282">
        <f t="shared" si="432"/>
        <v>-282411</v>
      </c>
      <c r="DR392" s="329"/>
      <c r="DT392" s="17">
        <v>-10587</v>
      </c>
      <c r="DV392" s="17">
        <v>-25630</v>
      </c>
      <c r="DX392" s="282">
        <v>-47713</v>
      </c>
      <c r="DY392" s="333"/>
      <c r="DZ392" s="17">
        <v>-177482</v>
      </c>
      <c r="ED392" s="282">
        <v>-20999</v>
      </c>
      <c r="EG392" s="282">
        <f t="shared" si="433"/>
        <v>-282411</v>
      </c>
      <c r="EH392" s="329"/>
    </row>
    <row r="393" spans="1:138" s="196" customFormat="1" ht="16" hidden="1" customHeight="1" outlineLevel="1" x14ac:dyDescent="0.2">
      <c r="A393" s="3" t="s">
        <v>632</v>
      </c>
      <c r="B393" s="44"/>
      <c r="C393" s="17">
        <v>-65295</v>
      </c>
      <c r="D393" s="17" t="s">
        <v>284</v>
      </c>
      <c r="E393" s="17">
        <v>-1661</v>
      </c>
      <c r="F393" s="17">
        <v>-22459</v>
      </c>
      <c r="G393" s="18"/>
      <c r="H393" s="17">
        <v>-3799</v>
      </c>
      <c r="I393" s="18">
        <f t="shared" si="434"/>
        <v>-93214</v>
      </c>
      <c r="J393" s="70"/>
      <c r="K393" s="44"/>
      <c r="L393" s="17">
        <v>-65295</v>
      </c>
      <c r="M393" s="17"/>
      <c r="N393" s="17" t="s">
        <v>284</v>
      </c>
      <c r="O393" s="17"/>
      <c r="P393" s="17">
        <v>-1661</v>
      </c>
      <c r="Q393" s="17"/>
      <c r="R393" s="17">
        <v>-22459</v>
      </c>
      <c r="S393" s="17"/>
      <c r="T393" s="282"/>
      <c r="U393" s="282"/>
      <c r="V393" s="282">
        <v>-3799</v>
      </c>
      <c r="W393" s="282"/>
      <c r="X393" s="282"/>
      <c r="Y393" s="282">
        <f t="shared" si="429"/>
        <v>-93214</v>
      </c>
      <c r="Z393" s="70"/>
      <c r="AA393" s="290"/>
      <c r="AB393" s="282"/>
      <c r="AC393" s="282"/>
      <c r="AD393" s="282"/>
      <c r="AE393" s="282"/>
      <c r="AF393" s="282"/>
      <c r="AG393" s="282"/>
      <c r="AH393" s="282"/>
      <c r="AI393" s="282"/>
      <c r="AJ393" s="282"/>
      <c r="AK393" s="282"/>
      <c r="AL393" s="282"/>
      <c r="AM393" s="282"/>
      <c r="AN393" s="282"/>
      <c r="AO393" s="282"/>
      <c r="AP393" s="70"/>
      <c r="AQ393" s="290"/>
      <c r="AR393" s="282"/>
      <c r="AS393" s="282"/>
      <c r="AT393" s="282"/>
      <c r="AU393" s="282"/>
      <c r="AV393" s="282"/>
      <c r="AW393" s="282"/>
      <c r="AX393" s="282"/>
      <c r="AY393" s="282"/>
      <c r="AZ393" s="282"/>
      <c r="BA393" s="282"/>
      <c r="BB393" s="282"/>
      <c r="BC393" s="282"/>
      <c r="BD393" s="282"/>
      <c r="BE393" s="282"/>
      <c r="BF393" s="70"/>
      <c r="BG393" s="290"/>
      <c r="BH393" s="282"/>
      <c r="BI393" s="282"/>
      <c r="BJ393" s="282"/>
      <c r="BK393" s="282"/>
      <c r="BL393" s="282"/>
      <c r="BM393" s="282"/>
      <c r="BN393" s="282"/>
      <c r="BO393" s="282"/>
      <c r="BP393" s="282"/>
      <c r="BQ393" s="282"/>
      <c r="BR393" s="282"/>
      <c r="BS393" s="282"/>
      <c r="BT393" s="282"/>
      <c r="BU393" s="282"/>
      <c r="BV393" s="70"/>
      <c r="BX393" s="17">
        <v>-65295</v>
      </c>
      <c r="BZ393" s="17" t="s">
        <v>284</v>
      </c>
      <c r="CB393" s="282">
        <v>-1661</v>
      </c>
      <c r="CC393" s="333"/>
      <c r="CD393" s="17">
        <v>-22459</v>
      </c>
      <c r="CH393" s="282">
        <v>-3799</v>
      </c>
      <c r="CK393" s="282">
        <f t="shared" si="430"/>
        <v>-93214</v>
      </c>
      <c r="CL393" s="329"/>
      <c r="CN393" s="17">
        <v>-65295</v>
      </c>
      <c r="CP393" s="17" t="s">
        <v>284</v>
      </c>
      <c r="CR393" s="282">
        <v>-1661</v>
      </c>
      <c r="CS393" s="333"/>
      <c r="CT393" s="17">
        <v>-22459</v>
      </c>
      <c r="CX393" s="282">
        <v>-3799</v>
      </c>
      <c r="DA393" s="282">
        <f t="shared" si="431"/>
        <v>-93214</v>
      </c>
      <c r="DB393" s="329"/>
      <c r="DD393" s="17">
        <v>-65295</v>
      </c>
      <c r="DF393" s="17" t="s">
        <v>284</v>
      </c>
      <c r="DH393" s="282">
        <v>-1661</v>
      </c>
      <c r="DI393" s="333"/>
      <c r="DJ393" s="17">
        <v>-22459</v>
      </c>
      <c r="DN393" s="282">
        <v>-3799</v>
      </c>
      <c r="DQ393" s="282">
        <f t="shared" si="432"/>
        <v>-93214</v>
      </c>
      <c r="DR393" s="329"/>
      <c r="DT393" s="17">
        <v>-65295</v>
      </c>
      <c r="DV393" s="17" t="s">
        <v>284</v>
      </c>
      <c r="DX393" s="282">
        <v>-1661</v>
      </c>
      <c r="DY393" s="333"/>
      <c r="DZ393" s="17">
        <v>-22459</v>
      </c>
      <c r="ED393" s="282">
        <v>-3799</v>
      </c>
      <c r="EG393" s="282">
        <f t="shared" si="433"/>
        <v>-93214</v>
      </c>
      <c r="EH393" s="329"/>
    </row>
    <row r="394" spans="1:138" s="196" customFormat="1" ht="16" hidden="1" customHeight="1" outlineLevel="1" x14ac:dyDescent="0.2">
      <c r="A394" s="3" t="s">
        <v>635</v>
      </c>
      <c r="B394" s="44"/>
      <c r="C394" s="17">
        <v>-300</v>
      </c>
      <c r="D394" s="17">
        <v>-1150</v>
      </c>
      <c r="E394" s="17">
        <v>-8351</v>
      </c>
      <c r="F394" s="17" t="s">
        <v>284</v>
      </c>
      <c r="G394" s="18"/>
      <c r="H394" s="17" t="s">
        <v>284</v>
      </c>
      <c r="I394" s="18">
        <f t="shared" si="434"/>
        <v>-9801</v>
      </c>
      <c r="J394" s="70"/>
      <c r="K394" s="44"/>
      <c r="L394" s="17">
        <v>-300</v>
      </c>
      <c r="M394" s="17"/>
      <c r="N394" s="17">
        <v>-1150</v>
      </c>
      <c r="O394" s="17"/>
      <c r="P394" s="17">
        <v>-8351</v>
      </c>
      <c r="Q394" s="17"/>
      <c r="R394" s="17" t="s">
        <v>284</v>
      </c>
      <c r="S394" s="17"/>
      <c r="T394" s="282"/>
      <c r="U394" s="282"/>
      <c r="V394" s="282" t="s">
        <v>284</v>
      </c>
      <c r="W394" s="282"/>
      <c r="X394" s="282"/>
      <c r="Y394" s="282">
        <f t="shared" si="429"/>
        <v>-9801</v>
      </c>
      <c r="Z394" s="70"/>
      <c r="AA394" s="290"/>
      <c r="AB394" s="282"/>
      <c r="AC394" s="282"/>
      <c r="AD394" s="282"/>
      <c r="AE394" s="282"/>
      <c r="AF394" s="282"/>
      <c r="AG394" s="282"/>
      <c r="AH394" s="282"/>
      <c r="AI394" s="282"/>
      <c r="AJ394" s="282"/>
      <c r="AK394" s="282"/>
      <c r="AL394" s="282"/>
      <c r="AM394" s="282"/>
      <c r="AN394" s="282"/>
      <c r="AO394" s="282"/>
      <c r="AP394" s="70"/>
      <c r="AQ394" s="290"/>
      <c r="AR394" s="282"/>
      <c r="AS394" s="282"/>
      <c r="AT394" s="282"/>
      <c r="AU394" s="282"/>
      <c r="AV394" s="282"/>
      <c r="AW394" s="282"/>
      <c r="AX394" s="282"/>
      <c r="AY394" s="282"/>
      <c r="AZ394" s="282"/>
      <c r="BA394" s="282"/>
      <c r="BB394" s="282"/>
      <c r="BC394" s="282"/>
      <c r="BD394" s="282"/>
      <c r="BE394" s="282"/>
      <c r="BF394" s="70"/>
      <c r="BG394" s="290"/>
      <c r="BH394" s="282"/>
      <c r="BI394" s="282"/>
      <c r="BJ394" s="282"/>
      <c r="BK394" s="282"/>
      <c r="BL394" s="282"/>
      <c r="BM394" s="282"/>
      <c r="BN394" s="282"/>
      <c r="BO394" s="282"/>
      <c r="BP394" s="282"/>
      <c r="BQ394" s="282"/>
      <c r="BR394" s="282"/>
      <c r="BS394" s="282"/>
      <c r="BT394" s="282"/>
      <c r="BU394" s="282"/>
      <c r="BV394" s="70"/>
      <c r="BX394" s="17">
        <v>-300</v>
      </c>
      <c r="BZ394" s="17">
        <v>-1150</v>
      </c>
      <c r="CB394" s="282">
        <v>-8351</v>
      </c>
      <c r="CC394" s="333"/>
      <c r="CD394" s="17" t="s">
        <v>284</v>
      </c>
      <c r="CH394" s="282" t="s">
        <v>284</v>
      </c>
      <c r="CK394" s="282">
        <f t="shared" si="430"/>
        <v>-9801</v>
      </c>
      <c r="CL394" s="329"/>
      <c r="CN394" s="17">
        <v>-300</v>
      </c>
      <c r="CP394" s="17">
        <v>-1150</v>
      </c>
      <c r="CR394" s="282">
        <v>-8351</v>
      </c>
      <c r="CS394" s="333"/>
      <c r="CT394" s="17" t="s">
        <v>284</v>
      </c>
      <c r="CX394" s="282" t="s">
        <v>284</v>
      </c>
      <c r="DA394" s="282">
        <f t="shared" si="431"/>
        <v>-9801</v>
      </c>
      <c r="DB394" s="329"/>
      <c r="DD394" s="17">
        <v>-300</v>
      </c>
      <c r="DF394" s="17">
        <v>-1150</v>
      </c>
      <c r="DH394" s="282">
        <v>-8351</v>
      </c>
      <c r="DI394" s="333"/>
      <c r="DJ394" s="17" t="s">
        <v>284</v>
      </c>
      <c r="DN394" s="282" t="s">
        <v>284</v>
      </c>
      <c r="DQ394" s="282">
        <f t="shared" si="432"/>
        <v>-9801</v>
      </c>
      <c r="DR394" s="329"/>
      <c r="DT394" s="17">
        <v>-300</v>
      </c>
      <c r="DV394" s="17">
        <v>-1150</v>
      </c>
      <c r="DX394" s="282">
        <v>-8351</v>
      </c>
      <c r="DY394" s="333"/>
      <c r="DZ394" s="17" t="s">
        <v>284</v>
      </c>
      <c r="ED394" s="282" t="s">
        <v>284</v>
      </c>
      <c r="EG394" s="282">
        <f t="shared" si="433"/>
        <v>-9801</v>
      </c>
      <c r="EH394" s="329"/>
    </row>
    <row r="395" spans="1:138" s="196" customFormat="1" ht="16" hidden="1" customHeight="1" outlineLevel="1" x14ac:dyDescent="0.2">
      <c r="A395" s="3" t="s">
        <v>636</v>
      </c>
      <c r="B395" s="44"/>
      <c r="C395" s="17">
        <v>-2140</v>
      </c>
      <c r="D395" s="17">
        <v>-9831</v>
      </c>
      <c r="E395" s="17">
        <v>-8182</v>
      </c>
      <c r="F395" s="17" t="s">
        <v>284</v>
      </c>
      <c r="G395" s="18"/>
      <c r="H395" s="17" t="s">
        <v>284</v>
      </c>
      <c r="I395" s="18">
        <f t="shared" si="434"/>
        <v>-20153</v>
      </c>
      <c r="J395" s="70"/>
      <c r="K395" s="44"/>
      <c r="L395" s="17">
        <v>-2140</v>
      </c>
      <c r="M395" s="17"/>
      <c r="N395" s="17">
        <v>-9831</v>
      </c>
      <c r="O395" s="17"/>
      <c r="P395" s="17">
        <v>-8182</v>
      </c>
      <c r="Q395" s="17"/>
      <c r="R395" s="17" t="s">
        <v>284</v>
      </c>
      <c r="S395" s="17"/>
      <c r="T395" s="282"/>
      <c r="U395" s="282"/>
      <c r="V395" s="282" t="s">
        <v>284</v>
      </c>
      <c r="W395" s="282"/>
      <c r="X395" s="282"/>
      <c r="Y395" s="282">
        <f t="shared" si="429"/>
        <v>-20153</v>
      </c>
      <c r="Z395" s="70"/>
      <c r="AA395" s="290"/>
      <c r="AB395" s="282"/>
      <c r="AC395" s="282"/>
      <c r="AD395" s="282"/>
      <c r="AE395" s="282"/>
      <c r="AF395" s="282"/>
      <c r="AG395" s="282"/>
      <c r="AH395" s="282"/>
      <c r="AI395" s="282"/>
      <c r="AJ395" s="282"/>
      <c r="AK395" s="282"/>
      <c r="AL395" s="282"/>
      <c r="AM395" s="282"/>
      <c r="AN395" s="282"/>
      <c r="AO395" s="282"/>
      <c r="AP395" s="70"/>
      <c r="AQ395" s="290"/>
      <c r="AR395" s="282"/>
      <c r="AS395" s="282"/>
      <c r="AT395" s="282"/>
      <c r="AU395" s="282"/>
      <c r="AV395" s="282"/>
      <c r="AW395" s="282"/>
      <c r="AX395" s="282"/>
      <c r="AY395" s="282"/>
      <c r="AZ395" s="282"/>
      <c r="BA395" s="282"/>
      <c r="BB395" s="282"/>
      <c r="BC395" s="282"/>
      <c r="BD395" s="282"/>
      <c r="BE395" s="282"/>
      <c r="BF395" s="70"/>
      <c r="BG395" s="290"/>
      <c r="BH395" s="282"/>
      <c r="BI395" s="282"/>
      <c r="BJ395" s="282"/>
      <c r="BK395" s="282"/>
      <c r="BL395" s="282"/>
      <c r="BM395" s="282"/>
      <c r="BN395" s="282"/>
      <c r="BO395" s="282"/>
      <c r="BP395" s="282"/>
      <c r="BQ395" s="282"/>
      <c r="BR395" s="282"/>
      <c r="BS395" s="282"/>
      <c r="BT395" s="282"/>
      <c r="BU395" s="282"/>
      <c r="BV395" s="70"/>
      <c r="BX395" s="17">
        <v>-2140</v>
      </c>
      <c r="BZ395" s="17">
        <v>-9831</v>
      </c>
      <c r="CB395" s="282">
        <v>-8182</v>
      </c>
      <c r="CC395" s="333"/>
      <c r="CD395" s="17" t="s">
        <v>284</v>
      </c>
      <c r="CH395" s="282" t="s">
        <v>284</v>
      </c>
      <c r="CK395" s="282">
        <f t="shared" si="430"/>
        <v>-20153</v>
      </c>
      <c r="CL395" s="329"/>
      <c r="CN395" s="17">
        <v>-2140</v>
      </c>
      <c r="CP395" s="17">
        <v>-9831</v>
      </c>
      <c r="CR395" s="282">
        <v>-8182</v>
      </c>
      <c r="CS395" s="333"/>
      <c r="CT395" s="17" t="s">
        <v>284</v>
      </c>
      <c r="CX395" s="282" t="s">
        <v>284</v>
      </c>
      <c r="DA395" s="282">
        <f t="shared" si="431"/>
        <v>-20153</v>
      </c>
      <c r="DB395" s="329"/>
      <c r="DD395" s="17">
        <v>-2140</v>
      </c>
      <c r="DF395" s="17">
        <v>-9831</v>
      </c>
      <c r="DH395" s="282">
        <v>-8182</v>
      </c>
      <c r="DI395" s="333"/>
      <c r="DJ395" s="17" t="s">
        <v>284</v>
      </c>
      <c r="DN395" s="282" t="s">
        <v>284</v>
      </c>
      <c r="DQ395" s="282">
        <f t="shared" si="432"/>
        <v>-20153</v>
      </c>
      <c r="DR395" s="329"/>
      <c r="DT395" s="17">
        <v>-2140</v>
      </c>
      <c r="DV395" s="17">
        <v>-9831</v>
      </c>
      <c r="DX395" s="282">
        <v>-8182</v>
      </c>
      <c r="DY395" s="333"/>
      <c r="DZ395" s="17" t="s">
        <v>284</v>
      </c>
      <c r="ED395" s="282" t="s">
        <v>284</v>
      </c>
      <c r="EG395" s="282">
        <f t="shared" si="433"/>
        <v>-20153</v>
      </c>
      <c r="EH395" s="329"/>
    </row>
    <row r="396" spans="1:138" s="196" customFormat="1" ht="16" hidden="1" customHeight="1" outlineLevel="1" x14ac:dyDescent="0.2">
      <c r="A396" s="3" t="s">
        <v>638</v>
      </c>
      <c r="B396" s="44"/>
      <c r="C396" s="17">
        <v>-26036</v>
      </c>
      <c r="D396" s="17">
        <v>-47988</v>
      </c>
      <c r="E396" s="17">
        <v>-45466</v>
      </c>
      <c r="F396" s="17">
        <v>-45639</v>
      </c>
      <c r="G396" s="18"/>
      <c r="H396" s="17">
        <v>-24110</v>
      </c>
      <c r="I396" s="18">
        <f t="shared" si="434"/>
        <v>-189239</v>
      </c>
      <c r="J396" s="70"/>
      <c r="K396" s="44"/>
      <c r="L396" s="17">
        <v>-26036</v>
      </c>
      <c r="M396" s="17"/>
      <c r="N396" s="17">
        <v>-47988</v>
      </c>
      <c r="O396" s="17"/>
      <c r="P396" s="17">
        <v>-45466</v>
      </c>
      <c r="Q396" s="17"/>
      <c r="R396" s="17">
        <v>-45639</v>
      </c>
      <c r="S396" s="17"/>
      <c r="T396" s="282"/>
      <c r="U396" s="282"/>
      <c r="V396" s="282">
        <v>-24110</v>
      </c>
      <c r="W396" s="282"/>
      <c r="X396" s="282"/>
      <c r="Y396" s="282">
        <f t="shared" si="429"/>
        <v>-189239</v>
      </c>
      <c r="Z396" s="70"/>
      <c r="AA396" s="290"/>
      <c r="AB396" s="282"/>
      <c r="AC396" s="282"/>
      <c r="AD396" s="282"/>
      <c r="AE396" s="282"/>
      <c r="AF396" s="282"/>
      <c r="AG396" s="282"/>
      <c r="AH396" s="282"/>
      <c r="AI396" s="282"/>
      <c r="AJ396" s="282"/>
      <c r="AK396" s="282"/>
      <c r="AL396" s="282"/>
      <c r="AM396" s="282"/>
      <c r="AN396" s="282"/>
      <c r="AO396" s="282"/>
      <c r="AP396" s="70"/>
      <c r="AQ396" s="290"/>
      <c r="AR396" s="282"/>
      <c r="AS396" s="282"/>
      <c r="AT396" s="282"/>
      <c r="AU396" s="282"/>
      <c r="AV396" s="282"/>
      <c r="AW396" s="282"/>
      <c r="AX396" s="282"/>
      <c r="AY396" s="282"/>
      <c r="AZ396" s="282"/>
      <c r="BA396" s="282"/>
      <c r="BB396" s="282"/>
      <c r="BC396" s="282"/>
      <c r="BD396" s="282"/>
      <c r="BE396" s="282"/>
      <c r="BF396" s="70"/>
      <c r="BG396" s="290"/>
      <c r="BH396" s="282"/>
      <c r="BI396" s="282"/>
      <c r="BJ396" s="282"/>
      <c r="BK396" s="282"/>
      <c r="BL396" s="282"/>
      <c r="BM396" s="282"/>
      <c r="BN396" s="282"/>
      <c r="BO396" s="282"/>
      <c r="BP396" s="282"/>
      <c r="BQ396" s="282"/>
      <c r="BR396" s="282"/>
      <c r="BS396" s="282"/>
      <c r="BT396" s="282"/>
      <c r="BU396" s="282"/>
      <c r="BV396" s="70"/>
      <c r="BX396" s="17">
        <v>-26036</v>
      </c>
      <c r="BZ396" s="17">
        <v>-47988</v>
      </c>
      <c r="CB396" s="282">
        <v>-45466</v>
      </c>
      <c r="CC396" s="333"/>
      <c r="CD396" s="17">
        <v>-45639</v>
      </c>
      <c r="CH396" s="282">
        <v>-24110</v>
      </c>
      <c r="CK396" s="282">
        <f t="shared" si="430"/>
        <v>-189239</v>
      </c>
      <c r="CL396" s="329"/>
      <c r="CN396" s="17">
        <v>-26036</v>
      </c>
      <c r="CP396" s="17">
        <v>-47988</v>
      </c>
      <c r="CR396" s="282">
        <v>-45466</v>
      </c>
      <c r="CS396" s="333"/>
      <c r="CT396" s="17">
        <v>-45639</v>
      </c>
      <c r="CX396" s="282">
        <v>-24110</v>
      </c>
      <c r="DA396" s="282">
        <f t="shared" si="431"/>
        <v>-189239</v>
      </c>
      <c r="DB396" s="329"/>
      <c r="DD396" s="17">
        <v>-26036</v>
      </c>
      <c r="DF396" s="17">
        <v>-47988</v>
      </c>
      <c r="DH396" s="282">
        <v>-45466</v>
      </c>
      <c r="DI396" s="333"/>
      <c r="DJ396" s="17">
        <v>-45639</v>
      </c>
      <c r="DN396" s="282">
        <v>-24110</v>
      </c>
      <c r="DQ396" s="282">
        <f t="shared" si="432"/>
        <v>-189239</v>
      </c>
      <c r="DR396" s="329"/>
      <c r="DT396" s="17">
        <v>-26036</v>
      </c>
      <c r="DV396" s="17">
        <v>-47988</v>
      </c>
      <c r="DX396" s="282">
        <v>-45466</v>
      </c>
      <c r="DY396" s="333"/>
      <c r="DZ396" s="17">
        <v>-45639</v>
      </c>
      <c r="ED396" s="282">
        <v>-24110</v>
      </c>
      <c r="EG396" s="282">
        <f t="shared" si="433"/>
        <v>-189239</v>
      </c>
      <c r="EH396" s="329"/>
    </row>
    <row r="397" spans="1:138" s="196" customFormat="1" ht="16" hidden="1" customHeight="1" outlineLevel="1" x14ac:dyDescent="0.2">
      <c r="A397" s="3" t="s">
        <v>639</v>
      </c>
      <c r="B397" s="44"/>
      <c r="C397" s="17" t="s">
        <v>284</v>
      </c>
      <c r="D397" s="17">
        <v>-5179</v>
      </c>
      <c r="E397" s="17">
        <v>-4508</v>
      </c>
      <c r="F397" s="17" t="s">
        <v>284</v>
      </c>
      <c r="G397" s="18"/>
      <c r="H397" s="17" t="s">
        <v>284</v>
      </c>
      <c r="I397" s="18">
        <f t="shared" si="434"/>
        <v>-9687</v>
      </c>
      <c r="J397" s="70"/>
      <c r="K397" s="44"/>
      <c r="L397" s="17" t="s">
        <v>284</v>
      </c>
      <c r="M397" s="17"/>
      <c r="N397" s="17">
        <v>-5179</v>
      </c>
      <c r="O397" s="17"/>
      <c r="P397" s="17">
        <v>-4508</v>
      </c>
      <c r="Q397" s="17"/>
      <c r="R397" s="17" t="s">
        <v>284</v>
      </c>
      <c r="S397" s="17"/>
      <c r="T397" s="282"/>
      <c r="U397" s="282"/>
      <c r="V397" s="282" t="s">
        <v>284</v>
      </c>
      <c r="W397" s="282"/>
      <c r="X397" s="282"/>
      <c r="Y397" s="282">
        <f t="shared" si="429"/>
        <v>-9687</v>
      </c>
      <c r="Z397" s="70"/>
      <c r="AA397" s="290"/>
      <c r="AB397" s="282"/>
      <c r="AC397" s="282"/>
      <c r="AD397" s="282"/>
      <c r="AE397" s="282"/>
      <c r="AF397" s="282"/>
      <c r="AG397" s="282"/>
      <c r="AH397" s="282"/>
      <c r="AI397" s="282"/>
      <c r="AJ397" s="282"/>
      <c r="AK397" s="282"/>
      <c r="AL397" s="282"/>
      <c r="AM397" s="282"/>
      <c r="AN397" s="282"/>
      <c r="AO397" s="282"/>
      <c r="AP397" s="70"/>
      <c r="AQ397" s="290"/>
      <c r="AR397" s="282"/>
      <c r="AS397" s="282"/>
      <c r="AT397" s="282"/>
      <c r="AU397" s="282"/>
      <c r="AV397" s="282"/>
      <c r="AW397" s="282"/>
      <c r="AX397" s="282"/>
      <c r="AY397" s="282"/>
      <c r="AZ397" s="282"/>
      <c r="BA397" s="282"/>
      <c r="BB397" s="282"/>
      <c r="BC397" s="282"/>
      <c r="BD397" s="282"/>
      <c r="BE397" s="282"/>
      <c r="BF397" s="70"/>
      <c r="BG397" s="290"/>
      <c r="BH397" s="282"/>
      <c r="BI397" s="282"/>
      <c r="BJ397" s="282"/>
      <c r="BK397" s="282"/>
      <c r="BL397" s="282"/>
      <c r="BM397" s="282"/>
      <c r="BN397" s="282"/>
      <c r="BO397" s="282"/>
      <c r="BP397" s="282"/>
      <c r="BQ397" s="282"/>
      <c r="BR397" s="282"/>
      <c r="BS397" s="282"/>
      <c r="BT397" s="282"/>
      <c r="BU397" s="282"/>
      <c r="BV397" s="70"/>
      <c r="BX397" s="17" t="s">
        <v>284</v>
      </c>
      <c r="BZ397" s="17">
        <v>-5179</v>
      </c>
      <c r="CB397" s="282">
        <v>-4508</v>
      </c>
      <c r="CC397" s="333"/>
      <c r="CD397" s="17" t="s">
        <v>284</v>
      </c>
      <c r="CH397" s="282" t="s">
        <v>284</v>
      </c>
      <c r="CK397" s="282">
        <f t="shared" si="430"/>
        <v>-9687</v>
      </c>
      <c r="CL397" s="329"/>
      <c r="CN397" s="17" t="s">
        <v>284</v>
      </c>
      <c r="CP397" s="17">
        <v>-5179</v>
      </c>
      <c r="CR397" s="282">
        <v>-4508</v>
      </c>
      <c r="CS397" s="333"/>
      <c r="CT397" s="17" t="s">
        <v>284</v>
      </c>
      <c r="CX397" s="282" t="s">
        <v>284</v>
      </c>
      <c r="DA397" s="282">
        <f t="shared" si="431"/>
        <v>-9687</v>
      </c>
      <c r="DB397" s="329"/>
      <c r="DD397" s="17" t="s">
        <v>284</v>
      </c>
      <c r="DF397" s="17">
        <v>-5179</v>
      </c>
      <c r="DH397" s="282">
        <v>-4508</v>
      </c>
      <c r="DI397" s="333"/>
      <c r="DJ397" s="17" t="s">
        <v>284</v>
      </c>
      <c r="DN397" s="282" t="s">
        <v>284</v>
      </c>
      <c r="DQ397" s="282">
        <f t="shared" si="432"/>
        <v>-9687</v>
      </c>
      <c r="DR397" s="329"/>
      <c r="DT397" s="17" t="s">
        <v>284</v>
      </c>
      <c r="DV397" s="17">
        <v>-5179</v>
      </c>
      <c r="DX397" s="282">
        <v>-4508</v>
      </c>
      <c r="DY397" s="333"/>
      <c r="DZ397" s="17" t="s">
        <v>284</v>
      </c>
      <c r="ED397" s="282" t="s">
        <v>284</v>
      </c>
      <c r="EG397" s="282">
        <f t="shared" si="433"/>
        <v>-9687</v>
      </c>
      <c r="EH397" s="329"/>
    </row>
    <row r="398" spans="1:138" s="196" customFormat="1" ht="16" hidden="1" customHeight="1" outlineLevel="1" x14ac:dyDescent="0.2">
      <c r="A398" s="3" t="s">
        <v>640</v>
      </c>
      <c r="B398" s="44"/>
      <c r="C398" s="17">
        <v>-160</v>
      </c>
      <c r="D398" s="17" t="s">
        <v>284</v>
      </c>
      <c r="E398" s="17">
        <v>-192</v>
      </c>
      <c r="F398" s="17" t="s">
        <v>284</v>
      </c>
      <c r="G398" s="18"/>
      <c r="H398" s="17" t="s">
        <v>284</v>
      </c>
      <c r="I398" s="18">
        <f t="shared" si="434"/>
        <v>-352</v>
      </c>
      <c r="J398" s="70"/>
      <c r="K398" s="44"/>
      <c r="L398" s="17">
        <v>-160</v>
      </c>
      <c r="M398" s="17"/>
      <c r="N398" s="17" t="s">
        <v>284</v>
      </c>
      <c r="O398" s="17"/>
      <c r="P398" s="17">
        <v>-192</v>
      </c>
      <c r="Q398" s="17"/>
      <c r="R398" s="17" t="s">
        <v>284</v>
      </c>
      <c r="S398" s="17"/>
      <c r="T398" s="282"/>
      <c r="U398" s="282"/>
      <c r="V398" s="282" t="s">
        <v>284</v>
      </c>
      <c r="W398" s="282"/>
      <c r="X398" s="282"/>
      <c r="Y398" s="282">
        <f t="shared" si="429"/>
        <v>-352</v>
      </c>
      <c r="Z398" s="70"/>
      <c r="AA398" s="290"/>
      <c r="AB398" s="282"/>
      <c r="AC398" s="282"/>
      <c r="AD398" s="282"/>
      <c r="AE398" s="282"/>
      <c r="AF398" s="282"/>
      <c r="AG398" s="282"/>
      <c r="AH398" s="282"/>
      <c r="AI398" s="282"/>
      <c r="AJ398" s="282"/>
      <c r="AK398" s="282"/>
      <c r="AL398" s="282"/>
      <c r="AM398" s="282"/>
      <c r="AN398" s="282"/>
      <c r="AO398" s="282"/>
      <c r="AP398" s="70"/>
      <c r="AQ398" s="290"/>
      <c r="AR398" s="282"/>
      <c r="AS398" s="282"/>
      <c r="AT398" s="282"/>
      <c r="AU398" s="282"/>
      <c r="AV398" s="282"/>
      <c r="AW398" s="282"/>
      <c r="AX398" s="282"/>
      <c r="AY398" s="282"/>
      <c r="AZ398" s="282"/>
      <c r="BA398" s="282"/>
      <c r="BB398" s="282"/>
      <c r="BC398" s="282"/>
      <c r="BD398" s="282"/>
      <c r="BE398" s="282"/>
      <c r="BF398" s="70"/>
      <c r="BG398" s="290"/>
      <c r="BH398" s="282"/>
      <c r="BI398" s="282"/>
      <c r="BJ398" s="282"/>
      <c r="BK398" s="282"/>
      <c r="BL398" s="282"/>
      <c r="BM398" s="282"/>
      <c r="BN398" s="282"/>
      <c r="BO398" s="282"/>
      <c r="BP398" s="282"/>
      <c r="BQ398" s="282"/>
      <c r="BR398" s="282"/>
      <c r="BS398" s="282"/>
      <c r="BT398" s="282"/>
      <c r="BU398" s="282"/>
      <c r="BV398" s="70"/>
      <c r="BX398" s="17">
        <v>-160</v>
      </c>
      <c r="BZ398" s="17" t="s">
        <v>284</v>
      </c>
      <c r="CB398" s="282">
        <v>-192</v>
      </c>
      <c r="CC398" s="333"/>
      <c r="CD398" s="17" t="s">
        <v>284</v>
      </c>
      <c r="CH398" s="282" t="s">
        <v>284</v>
      </c>
      <c r="CK398" s="282">
        <f t="shared" si="430"/>
        <v>-352</v>
      </c>
      <c r="CL398" s="329"/>
      <c r="CN398" s="17">
        <v>-160</v>
      </c>
      <c r="CP398" s="17" t="s">
        <v>284</v>
      </c>
      <c r="CR398" s="282">
        <v>-192</v>
      </c>
      <c r="CS398" s="333"/>
      <c r="CT398" s="17" t="s">
        <v>284</v>
      </c>
      <c r="CX398" s="282" t="s">
        <v>284</v>
      </c>
      <c r="DA398" s="282">
        <f t="shared" si="431"/>
        <v>-352</v>
      </c>
      <c r="DB398" s="329"/>
      <c r="DD398" s="17">
        <v>-160</v>
      </c>
      <c r="DF398" s="17" t="s">
        <v>284</v>
      </c>
      <c r="DH398" s="282">
        <v>-192</v>
      </c>
      <c r="DI398" s="333"/>
      <c r="DJ398" s="17" t="s">
        <v>284</v>
      </c>
      <c r="DN398" s="282" t="s">
        <v>284</v>
      </c>
      <c r="DQ398" s="282">
        <f t="shared" si="432"/>
        <v>-352</v>
      </c>
      <c r="DR398" s="329"/>
      <c r="DT398" s="17">
        <v>-160</v>
      </c>
      <c r="DV398" s="17" t="s">
        <v>284</v>
      </c>
      <c r="DX398" s="282">
        <v>-192</v>
      </c>
      <c r="DY398" s="333"/>
      <c r="DZ398" s="17" t="s">
        <v>284</v>
      </c>
      <c r="ED398" s="282" t="s">
        <v>284</v>
      </c>
      <c r="EG398" s="282">
        <f t="shared" si="433"/>
        <v>-352</v>
      </c>
      <c r="EH398" s="329"/>
    </row>
    <row r="399" spans="1:138" s="196" customFormat="1" ht="16" hidden="1" customHeight="1" outlineLevel="1" x14ac:dyDescent="0.2">
      <c r="A399" s="3" t="s">
        <v>653</v>
      </c>
      <c r="B399" s="44"/>
      <c r="C399" s="18">
        <v>-770</v>
      </c>
      <c r="D399" s="18">
        <v>-151.34666666666666</v>
      </c>
      <c r="E399" s="205" t="s">
        <v>284</v>
      </c>
      <c r="F399" s="208">
        <v>0</v>
      </c>
      <c r="G399" s="205" t="s">
        <v>284</v>
      </c>
      <c r="H399" s="205">
        <v>-380</v>
      </c>
      <c r="I399" s="18">
        <f t="shared" si="434"/>
        <v>-1301.3466666666668</v>
      </c>
      <c r="J399" s="70"/>
      <c r="K399" s="44"/>
      <c r="L399" s="18">
        <v>-770</v>
      </c>
      <c r="M399" s="18"/>
      <c r="N399" s="18">
        <v>-151.34666666666666</v>
      </c>
      <c r="O399" s="18"/>
      <c r="P399" s="205" t="s">
        <v>284</v>
      </c>
      <c r="Q399" s="205"/>
      <c r="R399" s="208">
        <v>0</v>
      </c>
      <c r="S399" s="208"/>
      <c r="T399" s="291" t="s">
        <v>284</v>
      </c>
      <c r="U399" s="291" t="s">
        <v>284</v>
      </c>
      <c r="V399" s="291">
        <v>-380</v>
      </c>
      <c r="W399" s="291"/>
      <c r="X399" s="291"/>
      <c r="Y399" s="282">
        <f t="shared" si="429"/>
        <v>-1301.3466666666668</v>
      </c>
      <c r="Z399" s="70"/>
      <c r="AA399" s="290"/>
      <c r="AB399" s="282"/>
      <c r="AC399" s="282"/>
      <c r="AD399" s="282"/>
      <c r="AE399" s="282"/>
      <c r="AF399" s="291"/>
      <c r="AG399" s="291"/>
      <c r="AH399" s="292"/>
      <c r="AI399" s="292"/>
      <c r="AJ399" s="291"/>
      <c r="AK399" s="291"/>
      <c r="AL399" s="291"/>
      <c r="AM399" s="291"/>
      <c r="AN399" s="291"/>
      <c r="AO399" s="282"/>
      <c r="AP399" s="70"/>
      <c r="AQ399" s="290"/>
      <c r="AR399" s="282"/>
      <c r="AS399" s="282"/>
      <c r="AT399" s="282"/>
      <c r="AU399" s="282"/>
      <c r="AV399" s="291"/>
      <c r="AW399" s="291"/>
      <c r="AX399" s="292"/>
      <c r="AY399" s="292"/>
      <c r="AZ399" s="291"/>
      <c r="BA399" s="291"/>
      <c r="BB399" s="291"/>
      <c r="BC399" s="291"/>
      <c r="BD399" s="291"/>
      <c r="BE399" s="282"/>
      <c r="BF399" s="70"/>
      <c r="BG399" s="290"/>
      <c r="BH399" s="282"/>
      <c r="BI399" s="282"/>
      <c r="BJ399" s="282"/>
      <c r="BK399" s="282"/>
      <c r="BL399" s="291"/>
      <c r="BM399" s="291"/>
      <c r="BN399" s="292"/>
      <c r="BO399" s="292"/>
      <c r="BP399" s="291"/>
      <c r="BQ399" s="291"/>
      <c r="BR399" s="291"/>
      <c r="BS399" s="291"/>
      <c r="BT399" s="291"/>
      <c r="BU399" s="282"/>
      <c r="BV399" s="70"/>
      <c r="BX399" s="18">
        <v>-770</v>
      </c>
      <c r="BZ399" s="18">
        <v>-151.34666666666666</v>
      </c>
      <c r="CB399" s="291" t="s">
        <v>284</v>
      </c>
      <c r="CC399" s="333"/>
      <c r="CD399" s="208">
        <v>0</v>
      </c>
      <c r="CF399" s="291" t="s">
        <v>284</v>
      </c>
      <c r="CG399" s="291" t="s">
        <v>284</v>
      </c>
      <c r="CH399" s="291">
        <v>-380</v>
      </c>
      <c r="CK399" s="282">
        <f t="shared" si="430"/>
        <v>-1301.3466666666668</v>
      </c>
      <c r="CL399" s="329"/>
      <c r="CN399" s="18">
        <v>-770</v>
      </c>
      <c r="CP399" s="18">
        <v>-151.34666666666666</v>
      </c>
      <c r="CR399" s="291" t="s">
        <v>284</v>
      </c>
      <c r="CS399" s="333"/>
      <c r="CT399" s="208">
        <v>0</v>
      </c>
      <c r="CV399" s="291" t="s">
        <v>284</v>
      </c>
      <c r="CW399" s="291" t="s">
        <v>284</v>
      </c>
      <c r="CX399" s="291">
        <v>-380</v>
      </c>
      <c r="DA399" s="282">
        <f t="shared" si="431"/>
        <v>-1301.3466666666668</v>
      </c>
      <c r="DB399" s="329"/>
      <c r="DD399" s="18">
        <v>-770</v>
      </c>
      <c r="DF399" s="18">
        <v>-151.34666666666666</v>
      </c>
      <c r="DH399" s="291" t="s">
        <v>284</v>
      </c>
      <c r="DI399" s="333"/>
      <c r="DJ399" s="208">
        <v>0</v>
      </c>
      <c r="DL399" s="291" t="s">
        <v>284</v>
      </c>
      <c r="DM399" s="291" t="s">
        <v>284</v>
      </c>
      <c r="DN399" s="291">
        <v>-380</v>
      </c>
      <c r="DQ399" s="282">
        <f t="shared" si="432"/>
        <v>-1301.3466666666668</v>
      </c>
      <c r="DR399" s="329"/>
      <c r="DT399" s="18">
        <v>-770</v>
      </c>
      <c r="DV399" s="18">
        <v>-151.34666666666666</v>
      </c>
      <c r="DX399" s="291" t="s">
        <v>284</v>
      </c>
      <c r="DY399" s="333"/>
      <c r="DZ399" s="208">
        <v>0</v>
      </c>
      <c r="EB399" s="291" t="s">
        <v>284</v>
      </c>
      <c r="EC399" s="291" t="s">
        <v>284</v>
      </c>
      <c r="ED399" s="291">
        <v>-380</v>
      </c>
      <c r="EG399" s="282">
        <f t="shared" si="433"/>
        <v>-1301.3466666666668</v>
      </c>
      <c r="EH399" s="329"/>
    </row>
    <row r="400" spans="1:138" s="196" customFormat="1" ht="16" hidden="1" customHeight="1" outlineLevel="1" x14ac:dyDescent="0.2">
      <c r="A400" s="3" t="s">
        <v>708</v>
      </c>
      <c r="B400" s="44"/>
      <c r="C400" s="18">
        <v>-324.84999999999997</v>
      </c>
      <c r="D400" s="18">
        <v>-2638.2133333333336</v>
      </c>
      <c r="E400" s="205" t="s">
        <v>284</v>
      </c>
      <c r="F400" s="208">
        <v>0</v>
      </c>
      <c r="G400" s="205" t="s">
        <v>284</v>
      </c>
      <c r="H400" s="205" t="s">
        <v>284</v>
      </c>
      <c r="I400" s="18">
        <f t="shared" si="434"/>
        <v>-2963.0633333333335</v>
      </c>
      <c r="J400" s="70"/>
      <c r="K400" s="44"/>
      <c r="L400" s="18">
        <v>-324.84999999999997</v>
      </c>
      <c r="M400" s="18"/>
      <c r="N400" s="18">
        <v>-2638.2133333333336</v>
      </c>
      <c r="O400" s="18"/>
      <c r="P400" s="205" t="s">
        <v>284</v>
      </c>
      <c r="Q400" s="205"/>
      <c r="R400" s="208">
        <v>0</v>
      </c>
      <c r="S400" s="208"/>
      <c r="T400" s="291" t="s">
        <v>284</v>
      </c>
      <c r="U400" s="291" t="s">
        <v>284</v>
      </c>
      <c r="V400" s="291" t="s">
        <v>284</v>
      </c>
      <c r="W400" s="291"/>
      <c r="X400" s="291"/>
      <c r="Y400" s="282">
        <f t="shared" si="429"/>
        <v>-2963.0633333333335</v>
      </c>
      <c r="Z400" s="70"/>
      <c r="AA400" s="290"/>
      <c r="AB400" s="282"/>
      <c r="AC400" s="282"/>
      <c r="AD400" s="282"/>
      <c r="AE400" s="282"/>
      <c r="AF400" s="291"/>
      <c r="AG400" s="291"/>
      <c r="AH400" s="292"/>
      <c r="AI400" s="292"/>
      <c r="AJ400" s="291"/>
      <c r="AK400" s="291"/>
      <c r="AL400" s="291"/>
      <c r="AM400" s="291"/>
      <c r="AN400" s="291"/>
      <c r="AO400" s="282"/>
      <c r="AP400" s="70"/>
      <c r="AQ400" s="290"/>
      <c r="AR400" s="282"/>
      <c r="AS400" s="282"/>
      <c r="AT400" s="282"/>
      <c r="AU400" s="282"/>
      <c r="AV400" s="291"/>
      <c r="AW400" s="291"/>
      <c r="AX400" s="292"/>
      <c r="AY400" s="292"/>
      <c r="AZ400" s="291"/>
      <c r="BA400" s="291"/>
      <c r="BB400" s="291"/>
      <c r="BC400" s="291"/>
      <c r="BD400" s="291"/>
      <c r="BE400" s="282"/>
      <c r="BF400" s="70"/>
      <c r="BG400" s="290"/>
      <c r="BH400" s="282"/>
      <c r="BI400" s="282"/>
      <c r="BJ400" s="282"/>
      <c r="BK400" s="282"/>
      <c r="BL400" s="291"/>
      <c r="BM400" s="291"/>
      <c r="BN400" s="292"/>
      <c r="BO400" s="292"/>
      <c r="BP400" s="291"/>
      <c r="BQ400" s="291"/>
      <c r="BR400" s="291"/>
      <c r="BS400" s="291"/>
      <c r="BT400" s="291"/>
      <c r="BU400" s="282"/>
      <c r="BV400" s="70"/>
      <c r="BX400" s="18">
        <v>-324.84999999999997</v>
      </c>
      <c r="BZ400" s="18">
        <v>-2638.2133333333336</v>
      </c>
      <c r="CB400" s="291" t="s">
        <v>284</v>
      </c>
      <c r="CC400" s="333"/>
      <c r="CD400" s="208">
        <v>0</v>
      </c>
      <c r="CF400" s="291" t="s">
        <v>284</v>
      </c>
      <c r="CG400" s="291" t="s">
        <v>284</v>
      </c>
      <c r="CH400" s="291" t="s">
        <v>284</v>
      </c>
      <c r="CK400" s="282">
        <f t="shared" si="430"/>
        <v>-2963.0633333333335</v>
      </c>
      <c r="CL400" s="329"/>
      <c r="CN400" s="18">
        <v>-324.84999999999997</v>
      </c>
      <c r="CP400" s="18">
        <v>-2638.2133333333336</v>
      </c>
      <c r="CR400" s="291" t="s">
        <v>284</v>
      </c>
      <c r="CS400" s="333"/>
      <c r="CT400" s="208">
        <v>0</v>
      </c>
      <c r="CV400" s="291" t="s">
        <v>284</v>
      </c>
      <c r="CW400" s="291" t="s">
        <v>284</v>
      </c>
      <c r="CX400" s="291" t="s">
        <v>284</v>
      </c>
      <c r="DA400" s="282">
        <f t="shared" si="431"/>
        <v>-2963.0633333333335</v>
      </c>
      <c r="DB400" s="329"/>
      <c r="DD400" s="18">
        <v>-324.84999999999997</v>
      </c>
      <c r="DF400" s="18">
        <v>-2638.2133333333336</v>
      </c>
      <c r="DH400" s="291" t="s">
        <v>284</v>
      </c>
      <c r="DI400" s="333"/>
      <c r="DJ400" s="208">
        <v>0</v>
      </c>
      <c r="DL400" s="291" t="s">
        <v>284</v>
      </c>
      <c r="DM400" s="291" t="s">
        <v>284</v>
      </c>
      <c r="DN400" s="291" t="s">
        <v>284</v>
      </c>
      <c r="DQ400" s="282">
        <f t="shared" si="432"/>
        <v>-2963.0633333333335</v>
      </c>
      <c r="DR400" s="329"/>
      <c r="DT400" s="18">
        <v>-324.84999999999997</v>
      </c>
      <c r="DV400" s="18">
        <v>-2638.2133333333336</v>
      </c>
      <c r="DX400" s="291" t="s">
        <v>284</v>
      </c>
      <c r="DY400" s="333"/>
      <c r="DZ400" s="208">
        <v>0</v>
      </c>
      <c r="EB400" s="291" t="s">
        <v>284</v>
      </c>
      <c r="EC400" s="291" t="s">
        <v>284</v>
      </c>
      <c r="ED400" s="291" t="s">
        <v>284</v>
      </c>
      <c r="EG400" s="282">
        <f t="shared" si="433"/>
        <v>-2963.0633333333335</v>
      </c>
      <c r="EH400" s="329"/>
    </row>
    <row r="401" spans="1:138" s="196" customFormat="1" ht="16" hidden="1" customHeight="1" outlineLevel="1" x14ac:dyDescent="0.2">
      <c r="A401" s="3" t="s">
        <v>709</v>
      </c>
      <c r="B401" s="44"/>
      <c r="C401" s="18">
        <v>-916.28000000000009</v>
      </c>
      <c r="D401" s="18">
        <v>-2682.0433333333335</v>
      </c>
      <c r="E401" s="205">
        <v>-91</v>
      </c>
      <c r="F401" s="208">
        <v>0</v>
      </c>
      <c r="G401" s="205" t="s">
        <v>284</v>
      </c>
      <c r="H401" s="205" t="s">
        <v>284</v>
      </c>
      <c r="I401" s="18">
        <f t="shared" si="434"/>
        <v>-3689.3233333333337</v>
      </c>
      <c r="J401" s="70"/>
      <c r="K401" s="44"/>
      <c r="L401" s="18">
        <v>-916.28000000000009</v>
      </c>
      <c r="M401" s="18"/>
      <c r="N401" s="18">
        <v>-2682.0433333333335</v>
      </c>
      <c r="O401" s="18"/>
      <c r="P401" s="205">
        <v>-91</v>
      </c>
      <c r="Q401" s="205"/>
      <c r="R401" s="208">
        <v>0</v>
      </c>
      <c r="S401" s="208"/>
      <c r="T401" s="291" t="s">
        <v>284</v>
      </c>
      <c r="U401" s="291" t="s">
        <v>284</v>
      </c>
      <c r="V401" s="291" t="s">
        <v>284</v>
      </c>
      <c r="W401" s="291"/>
      <c r="X401" s="291"/>
      <c r="Y401" s="282">
        <f t="shared" si="429"/>
        <v>-3689.3233333333337</v>
      </c>
      <c r="Z401" s="70"/>
      <c r="AA401" s="290"/>
      <c r="AB401" s="282"/>
      <c r="AC401" s="282"/>
      <c r="AD401" s="282"/>
      <c r="AE401" s="282"/>
      <c r="AF401" s="291"/>
      <c r="AG401" s="291"/>
      <c r="AH401" s="292"/>
      <c r="AI401" s="292"/>
      <c r="AJ401" s="291"/>
      <c r="AK401" s="291"/>
      <c r="AL401" s="291"/>
      <c r="AM401" s="291"/>
      <c r="AN401" s="291"/>
      <c r="AO401" s="282"/>
      <c r="AP401" s="70"/>
      <c r="AQ401" s="290"/>
      <c r="AR401" s="282"/>
      <c r="AS401" s="282"/>
      <c r="AT401" s="282"/>
      <c r="AU401" s="282"/>
      <c r="AV401" s="291"/>
      <c r="AW401" s="291"/>
      <c r="AX401" s="292"/>
      <c r="AY401" s="292"/>
      <c r="AZ401" s="291"/>
      <c r="BA401" s="291"/>
      <c r="BB401" s="291"/>
      <c r="BC401" s="291"/>
      <c r="BD401" s="291"/>
      <c r="BE401" s="282"/>
      <c r="BF401" s="70"/>
      <c r="BG401" s="290"/>
      <c r="BH401" s="282"/>
      <c r="BI401" s="282"/>
      <c r="BJ401" s="282"/>
      <c r="BK401" s="282"/>
      <c r="BL401" s="291"/>
      <c r="BM401" s="291"/>
      <c r="BN401" s="292"/>
      <c r="BO401" s="292"/>
      <c r="BP401" s="291"/>
      <c r="BQ401" s="291"/>
      <c r="BR401" s="291"/>
      <c r="BS401" s="291"/>
      <c r="BT401" s="291"/>
      <c r="BU401" s="282"/>
      <c r="BV401" s="70"/>
      <c r="BX401" s="18">
        <v>-916.28000000000009</v>
      </c>
      <c r="BZ401" s="18">
        <v>-2682.0433333333335</v>
      </c>
      <c r="CB401" s="291">
        <v>-91</v>
      </c>
      <c r="CC401" s="333"/>
      <c r="CD401" s="208">
        <v>0</v>
      </c>
      <c r="CF401" s="291" t="s">
        <v>284</v>
      </c>
      <c r="CG401" s="291" t="s">
        <v>284</v>
      </c>
      <c r="CH401" s="291" t="s">
        <v>284</v>
      </c>
      <c r="CK401" s="282">
        <f t="shared" si="430"/>
        <v>-3689.3233333333337</v>
      </c>
      <c r="CL401" s="329"/>
      <c r="CN401" s="18">
        <v>-916.28000000000009</v>
      </c>
      <c r="CP401" s="18">
        <v>-2682.0433333333335</v>
      </c>
      <c r="CR401" s="291">
        <v>-91</v>
      </c>
      <c r="CS401" s="333"/>
      <c r="CT401" s="208">
        <v>0</v>
      </c>
      <c r="CV401" s="291" t="s">
        <v>284</v>
      </c>
      <c r="CW401" s="291" t="s">
        <v>284</v>
      </c>
      <c r="CX401" s="291" t="s">
        <v>284</v>
      </c>
      <c r="DA401" s="282">
        <f t="shared" si="431"/>
        <v>-3689.3233333333337</v>
      </c>
      <c r="DB401" s="329"/>
      <c r="DD401" s="18">
        <v>-916.28000000000009</v>
      </c>
      <c r="DF401" s="18">
        <v>-2682.0433333333335</v>
      </c>
      <c r="DH401" s="291">
        <v>-91</v>
      </c>
      <c r="DI401" s="333"/>
      <c r="DJ401" s="208">
        <v>0</v>
      </c>
      <c r="DL401" s="291" t="s">
        <v>284</v>
      </c>
      <c r="DM401" s="291" t="s">
        <v>284</v>
      </c>
      <c r="DN401" s="291" t="s">
        <v>284</v>
      </c>
      <c r="DQ401" s="282">
        <f t="shared" si="432"/>
        <v>-3689.3233333333337</v>
      </c>
      <c r="DR401" s="329"/>
      <c r="DT401" s="18">
        <v>-916.28000000000009</v>
      </c>
      <c r="DV401" s="18">
        <v>-2682.0433333333335</v>
      </c>
      <c r="DX401" s="291">
        <v>-91</v>
      </c>
      <c r="DY401" s="333"/>
      <c r="DZ401" s="208">
        <v>0</v>
      </c>
      <c r="EB401" s="291" t="s">
        <v>284</v>
      </c>
      <c r="EC401" s="291" t="s">
        <v>284</v>
      </c>
      <c r="ED401" s="291" t="s">
        <v>284</v>
      </c>
      <c r="EG401" s="282">
        <f t="shared" si="433"/>
        <v>-3689.3233333333337</v>
      </c>
      <c r="EH401" s="329"/>
    </row>
    <row r="402" spans="1:138" s="196" customFormat="1" ht="16" hidden="1" customHeight="1" outlineLevel="1" x14ac:dyDescent="0.2">
      <c r="A402" s="3" t="s">
        <v>712</v>
      </c>
      <c r="B402" s="44"/>
      <c r="C402" s="18">
        <v>0</v>
      </c>
      <c r="D402" s="18">
        <v>-16.38</v>
      </c>
      <c r="E402" s="205" t="s">
        <v>284</v>
      </c>
      <c r="F402" s="208">
        <v>0</v>
      </c>
      <c r="G402" s="205" t="s">
        <v>284</v>
      </c>
      <c r="H402" s="205" t="s">
        <v>284</v>
      </c>
      <c r="I402" s="18">
        <f t="shared" si="434"/>
        <v>-16.38</v>
      </c>
      <c r="J402" s="70"/>
      <c r="K402" s="44"/>
      <c r="L402" s="18">
        <v>0</v>
      </c>
      <c r="M402" s="18"/>
      <c r="N402" s="18">
        <v>-16.38</v>
      </c>
      <c r="O402" s="18"/>
      <c r="P402" s="205" t="s">
        <v>284</v>
      </c>
      <c r="Q402" s="205"/>
      <c r="R402" s="208">
        <v>0</v>
      </c>
      <c r="S402" s="208"/>
      <c r="T402" s="291" t="s">
        <v>284</v>
      </c>
      <c r="U402" s="291" t="s">
        <v>284</v>
      </c>
      <c r="V402" s="291" t="s">
        <v>284</v>
      </c>
      <c r="W402" s="291"/>
      <c r="X402" s="291"/>
      <c r="Y402" s="282">
        <f t="shared" si="429"/>
        <v>-16.38</v>
      </c>
      <c r="Z402" s="70"/>
      <c r="AA402" s="290"/>
      <c r="AB402" s="282"/>
      <c r="AC402" s="282"/>
      <c r="AD402" s="282"/>
      <c r="AE402" s="282"/>
      <c r="AF402" s="291"/>
      <c r="AG402" s="291"/>
      <c r="AH402" s="292"/>
      <c r="AI402" s="292"/>
      <c r="AJ402" s="291"/>
      <c r="AK402" s="291"/>
      <c r="AL402" s="291"/>
      <c r="AM402" s="291"/>
      <c r="AN402" s="291"/>
      <c r="AO402" s="282"/>
      <c r="AP402" s="70"/>
      <c r="AQ402" s="290"/>
      <c r="AR402" s="282"/>
      <c r="AS402" s="282"/>
      <c r="AT402" s="282"/>
      <c r="AU402" s="282"/>
      <c r="AV402" s="291"/>
      <c r="AW402" s="291"/>
      <c r="AX402" s="292"/>
      <c r="AY402" s="292"/>
      <c r="AZ402" s="291"/>
      <c r="BA402" s="291"/>
      <c r="BB402" s="291"/>
      <c r="BC402" s="291"/>
      <c r="BD402" s="291"/>
      <c r="BE402" s="282"/>
      <c r="BF402" s="70"/>
      <c r="BG402" s="290"/>
      <c r="BH402" s="282"/>
      <c r="BI402" s="282"/>
      <c r="BJ402" s="282"/>
      <c r="BK402" s="282"/>
      <c r="BL402" s="291"/>
      <c r="BM402" s="291"/>
      <c r="BN402" s="292"/>
      <c r="BO402" s="292"/>
      <c r="BP402" s="291"/>
      <c r="BQ402" s="291"/>
      <c r="BR402" s="291"/>
      <c r="BS402" s="291"/>
      <c r="BT402" s="291"/>
      <c r="BU402" s="282"/>
      <c r="BV402" s="70"/>
      <c r="BX402" s="18">
        <v>0</v>
      </c>
      <c r="BZ402" s="18">
        <v>-16.38</v>
      </c>
      <c r="CB402" s="291" t="s">
        <v>284</v>
      </c>
      <c r="CC402" s="333"/>
      <c r="CD402" s="208">
        <v>0</v>
      </c>
      <c r="CF402" s="291" t="s">
        <v>284</v>
      </c>
      <c r="CG402" s="291" t="s">
        <v>284</v>
      </c>
      <c r="CH402" s="291" t="s">
        <v>284</v>
      </c>
      <c r="CK402" s="282">
        <f t="shared" si="430"/>
        <v>-16.38</v>
      </c>
      <c r="CL402" s="329"/>
      <c r="CN402" s="18">
        <v>0</v>
      </c>
      <c r="CP402" s="18">
        <v>-16.38</v>
      </c>
      <c r="CR402" s="291" t="s">
        <v>284</v>
      </c>
      <c r="CS402" s="333"/>
      <c r="CT402" s="208">
        <v>0</v>
      </c>
      <c r="CV402" s="291" t="s">
        <v>284</v>
      </c>
      <c r="CW402" s="291" t="s">
        <v>284</v>
      </c>
      <c r="CX402" s="291" t="s">
        <v>284</v>
      </c>
      <c r="DA402" s="282">
        <f t="shared" si="431"/>
        <v>-16.38</v>
      </c>
      <c r="DB402" s="329"/>
      <c r="DD402" s="18">
        <v>0</v>
      </c>
      <c r="DF402" s="18">
        <v>-16.38</v>
      </c>
      <c r="DH402" s="291" t="s">
        <v>284</v>
      </c>
      <c r="DI402" s="333"/>
      <c r="DJ402" s="208">
        <v>0</v>
      </c>
      <c r="DL402" s="291" t="s">
        <v>284</v>
      </c>
      <c r="DM402" s="291" t="s">
        <v>284</v>
      </c>
      <c r="DN402" s="291" t="s">
        <v>284</v>
      </c>
      <c r="DQ402" s="282">
        <f t="shared" si="432"/>
        <v>-16.38</v>
      </c>
      <c r="DR402" s="329"/>
      <c r="DT402" s="18">
        <v>0</v>
      </c>
      <c r="DV402" s="18">
        <v>-16.38</v>
      </c>
      <c r="DX402" s="291" t="s">
        <v>284</v>
      </c>
      <c r="DY402" s="333"/>
      <c r="DZ402" s="208">
        <v>0</v>
      </c>
      <c r="EB402" s="291" t="s">
        <v>284</v>
      </c>
      <c r="EC402" s="291" t="s">
        <v>284</v>
      </c>
      <c r="ED402" s="291" t="s">
        <v>284</v>
      </c>
      <c r="EG402" s="282">
        <f t="shared" si="433"/>
        <v>-16.38</v>
      </c>
      <c r="EH402" s="329"/>
    </row>
    <row r="403" spans="1:138" s="196" customFormat="1" ht="16" hidden="1" customHeight="1" outlineLevel="1" x14ac:dyDescent="0.2">
      <c r="A403" s="3" t="s">
        <v>713</v>
      </c>
      <c r="B403" s="44"/>
      <c r="C403" s="18">
        <v>-138.24</v>
      </c>
      <c r="D403" s="18">
        <v>-142.86666666666667</v>
      </c>
      <c r="E403" s="205" t="s">
        <v>284</v>
      </c>
      <c r="F403" s="208">
        <v>0</v>
      </c>
      <c r="G403" s="205" t="s">
        <v>284</v>
      </c>
      <c r="H403" s="205" t="s">
        <v>284</v>
      </c>
      <c r="I403" s="18">
        <f t="shared" si="434"/>
        <v>-281.10666666666668</v>
      </c>
      <c r="J403" s="70"/>
      <c r="K403" s="44"/>
      <c r="L403" s="18">
        <v>-138.24</v>
      </c>
      <c r="M403" s="18"/>
      <c r="N403" s="18">
        <v>-142.86666666666667</v>
      </c>
      <c r="O403" s="18"/>
      <c r="P403" s="205" t="s">
        <v>284</v>
      </c>
      <c r="Q403" s="205"/>
      <c r="R403" s="208">
        <v>0</v>
      </c>
      <c r="S403" s="208"/>
      <c r="T403" s="291" t="s">
        <v>284</v>
      </c>
      <c r="U403" s="291" t="s">
        <v>284</v>
      </c>
      <c r="V403" s="291" t="s">
        <v>284</v>
      </c>
      <c r="W403" s="291"/>
      <c r="X403" s="291"/>
      <c r="Y403" s="282">
        <f t="shared" si="429"/>
        <v>-281.10666666666668</v>
      </c>
      <c r="Z403" s="70"/>
      <c r="AA403" s="290"/>
      <c r="AB403" s="282"/>
      <c r="AC403" s="282"/>
      <c r="AD403" s="282"/>
      <c r="AE403" s="282"/>
      <c r="AF403" s="291"/>
      <c r="AG403" s="291"/>
      <c r="AH403" s="292"/>
      <c r="AI403" s="292"/>
      <c r="AJ403" s="291"/>
      <c r="AK403" s="291"/>
      <c r="AL403" s="291"/>
      <c r="AM403" s="291"/>
      <c r="AN403" s="291"/>
      <c r="AO403" s="282"/>
      <c r="AP403" s="70"/>
      <c r="AQ403" s="290"/>
      <c r="AR403" s="282"/>
      <c r="AS403" s="282"/>
      <c r="AT403" s="282"/>
      <c r="AU403" s="282"/>
      <c r="AV403" s="291"/>
      <c r="AW403" s="291"/>
      <c r="AX403" s="292"/>
      <c r="AY403" s="292"/>
      <c r="AZ403" s="291"/>
      <c r="BA403" s="291"/>
      <c r="BB403" s="291"/>
      <c r="BC403" s="291"/>
      <c r="BD403" s="291"/>
      <c r="BE403" s="282"/>
      <c r="BF403" s="70"/>
      <c r="BG403" s="290"/>
      <c r="BH403" s="282"/>
      <c r="BI403" s="282"/>
      <c r="BJ403" s="282"/>
      <c r="BK403" s="282"/>
      <c r="BL403" s="291"/>
      <c r="BM403" s="291"/>
      <c r="BN403" s="292"/>
      <c r="BO403" s="292"/>
      <c r="BP403" s="291"/>
      <c r="BQ403" s="291"/>
      <c r="BR403" s="291"/>
      <c r="BS403" s="291"/>
      <c r="BT403" s="291"/>
      <c r="BU403" s="282"/>
      <c r="BV403" s="70"/>
      <c r="BX403" s="18">
        <v>-138.24</v>
      </c>
      <c r="BZ403" s="18">
        <v>-142.86666666666667</v>
      </c>
      <c r="CB403" s="291" t="s">
        <v>284</v>
      </c>
      <c r="CC403" s="333"/>
      <c r="CD403" s="208">
        <v>0</v>
      </c>
      <c r="CF403" s="291" t="s">
        <v>284</v>
      </c>
      <c r="CG403" s="291" t="s">
        <v>284</v>
      </c>
      <c r="CH403" s="291" t="s">
        <v>284</v>
      </c>
      <c r="CK403" s="282">
        <f t="shared" si="430"/>
        <v>-281.10666666666668</v>
      </c>
      <c r="CL403" s="329"/>
      <c r="CN403" s="18">
        <v>-138.24</v>
      </c>
      <c r="CP403" s="18">
        <v>-142.86666666666667</v>
      </c>
      <c r="CR403" s="291" t="s">
        <v>284</v>
      </c>
      <c r="CS403" s="333"/>
      <c r="CT403" s="208">
        <v>0</v>
      </c>
      <c r="CV403" s="291" t="s">
        <v>284</v>
      </c>
      <c r="CW403" s="291" t="s">
        <v>284</v>
      </c>
      <c r="CX403" s="291" t="s">
        <v>284</v>
      </c>
      <c r="DA403" s="282">
        <f t="shared" si="431"/>
        <v>-281.10666666666668</v>
      </c>
      <c r="DB403" s="329"/>
      <c r="DD403" s="18">
        <v>-138.24</v>
      </c>
      <c r="DF403" s="18">
        <v>-142.86666666666667</v>
      </c>
      <c r="DH403" s="291" t="s">
        <v>284</v>
      </c>
      <c r="DI403" s="333"/>
      <c r="DJ403" s="208">
        <v>0</v>
      </c>
      <c r="DL403" s="291" t="s">
        <v>284</v>
      </c>
      <c r="DM403" s="291" t="s">
        <v>284</v>
      </c>
      <c r="DN403" s="291" t="s">
        <v>284</v>
      </c>
      <c r="DQ403" s="282">
        <f t="shared" si="432"/>
        <v>-281.10666666666668</v>
      </c>
      <c r="DR403" s="329"/>
      <c r="DT403" s="18">
        <v>-138.24</v>
      </c>
      <c r="DV403" s="18">
        <v>-142.86666666666667</v>
      </c>
      <c r="DX403" s="291" t="s">
        <v>284</v>
      </c>
      <c r="DY403" s="333"/>
      <c r="DZ403" s="208">
        <v>0</v>
      </c>
      <c r="EB403" s="291" t="s">
        <v>284</v>
      </c>
      <c r="EC403" s="291" t="s">
        <v>284</v>
      </c>
      <c r="ED403" s="291" t="s">
        <v>284</v>
      </c>
      <c r="EG403" s="282">
        <f t="shared" si="433"/>
        <v>-281.10666666666668</v>
      </c>
      <c r="EH403" s="329"/>
    </row>
    <row r="404" spans="1:138" s="196" customFormat="1" ht="16" hidden="1" customHeight="1" outlineLevel="1" x14ac:dyDescent="0.2">
      <c r="A404" s="3" t="s">
        <v>715</v>
      </c>
      <c r="B404" s="44"/>
      <c r="C404" s="18">
        <v>-23.636666666666667</v>
      </c>
      <c r="D404" s="18">
        <v>-2.8333333333333335</v>
      </c>
      <c r="E404" s="205" t="s">
        <v>284</v>
      </c>
      <c r="F404" s="208">
        <v>0</v>
      </c>
      <c r="G404" s="205" t="s">
        <v>284</v>
      </c>
      <c r="H404" s="205" t="s">
        <v>284</v>
      </c>
      <c r="I404" s="18">
        <f t="shared" si="434"/>
        <v>-26.47</v>
      </c>
      <c r="J404" s="70"/>
      <c r="K404" s="44"/>
      <c r="L404" s="18">
        <v>-23.636666666666667</v>
      </c>
      <c r="M404" s="18"/>
      <c r="N404" s="18">
        <v>-2.8333333333333335</v>
      </c>
      <c r="O404" s="18"/>
      <c r="P404" s="205" t="s">
        <v>284</v>
      </c>
      <c r="Q404" s="205"/>
      <c r="R404" s="208">
        <v>0</v>
      </c>
      <c r="S404" s="208"/>
      <c r="T404" s="291" t="s">
        <v>284</v>
      </c>
      <c r="U404" s="291" t="s">
        <v>284</v>
      </c>
      <c r="V404" s="291" t="s">
        <v>284</v>
      </c>
      <c r="W404" s="291"/>
      <c r="X404" s="291"/>
      <c r="Y404" s="282">
        <f t="shared" si="429"/>
        <v>-26.47</v>
      </c>
      <c r="Z404" s="70"/>
      <c r="AA404" s="290"/>
      <c r="AB404" s="282"/>
      <c r="AC404" s="282"/>
      <c r="AD404" s="282"/>
      <c r="AE404" s="282"/>
      <c r="AF404" s="291"/>
      <c r="AG404" s="291"/>
      <c r="AH404" s="292"/>
      <c r="AI404" s="292"/>
      <c r="AJ404" s="291"/>
      <c r="AK404" s="291"/>
      <c r="AL404" s="291"/>
      <c r="AM404" s="291"/>
      <c r="AN404" s="291"/>
      <c r="AO404" s="282"/>
      <c r="AP404" s="70"/>
      <c r="AQ404" s="290"/>
      <c r="AR404" s="282"/>
      <c r="AS404" s="282"/>
      <c r="AT404" s="282"/>
      <c r="AU404" s="282"/>
      <c r="AV404" s="291"/>
      <c r="AW404" s="291"/>
      <c r="AX404" s="292"/>
      <c r="AY404" s="292"/>
      <c r="AZ404" s="291"/>
      <c r="BA404" s="291"/>
      <c r="BB404" s="291"/>
      <c r="BC404" s="291"/>
      <c r="BD404" s="291"/>
      <c r="BE404" s="282"/>
      <c r="BF404" s="70"/>
      <c r="BG404" s="290"/>
      <c r="BH404" s="282"/>
      <c r="BI404" s="282"/>
      <c r="BJ404" s="282"/>
      <c r="BK404" s="282"/>
      <c r="BL404" s="291"/>
      <c r="BM404" s="291"/>
      <c r="BN404" s="292"/>
      <c r="BO404" s="292"/>
      <c r="BP404" s="291"/>
      <c r="BQ404" s="291"/>
      <c r="BR404" s="291"/>
      <c r="BS404" s="291"/>
      <c r="BT404" s="291"/>
      <c r="BU404" s="282"/>
      <c r="BV404" s="70"/>
      <c r="BX404" s="18">
        <v>-23.636666666666667</v>
      </c>
      <c r="BZ404" s="18">
        <v>-2.8333333333333335</v>
      </c>
      <c r="CB404" s="291" t="s">
        <v>284</v>
      </c>
      <c r="CC404" s="333"/>
      <c r="CD404" s="208">
        <v>0</v>
      </c>
      <c r="CF404" s="291" t="s">
        <v>284</v>
      </c>
      <c r="CG404" s="291" t="s">
        <v>284</v>
      </c>
      <c r="CH404" s="291" t="s">
        <v>284</v>
      </c>
      <c r="CK404" s="282">
        <f t="shared" si="430"/>
        <v>-26.47</v>
      </c>
      <c r="CL404" s="329"/>
      <c r="CN404" s="18">
        <v>-23.636666666666667</v>
      </c>
      <c r="CP404" s="18">
        <v>-2.8333333333333335</v>
      </c>
      <c r="CR404" s="291" t="s">
        <v>284</v>
      </c>
      <c r="CS404" s="333"/>
      <c r="CT404" s="208">
        <v>0</v>
      </c>
      <c r="CV404" s="291" t="s">
        <v>284</v>
      </c>
      <c r="CW404" s="291" t="s">
        <v>284</v>
      </c>
      <c r="CX404" s="291" t="s">
        <v>284</v>
      </c>
      <c r="DA404" s="282">
        <f t="shared" si="431"/>
        <v>-26.47</v>
      </c>
      <c r="DB404" s="329"/>
      <c r="DD404" s="18">
        <v>-23.636666666666667</v>
      </c>
      <c r="DF404" s="18">
        <v>-2.8333333333333335</v>
      </c>
      <c r="DH404" s="291" t="s">
        <v>284</v>
      </c>
      <c r="DI404" s="333"/>
      <c r="DJ404" s="208">
        <v>0</v>
      </c>
      <c r="DL404" s="291" t="s">
        <v>284</v>
      </c>
      <c r="DM404" s="291" t="s">
        <v>284</v>
      </c>
      <c r="DN404" s="291" t="s">
        <v>284</v>
      </c>
      <c r="DQ404" s="282">
        <f t="shared" si="432"/>
        <v>-26.47</v>
      </c>
      <c r="DR404" s="329"/>
      <c r="DT404" s="18">
        <v>-23.636666666666667</v>
      </c>
      <c r="DV404" s="18">
        <v>-2.8333333333333335</v>
      </c>
      <c r="DX404" s="291" t="s">
        <v>284</v>
      </c>
      <c r="DY404" s="333"/>
      <c r="DZ404" s="208">
        <v>0</v>
      </c>
      <c r="EB404" s="291" t="s">
        <v>284</v>
      </c>
      <c r="EC404" s="291" t="s">
        <v>284</v>
      </c>
      <c r="ED404" s="291" t="s">
        <v>284</v>
      </c>
      <c r="EG404" s="282">
        <f t="shared" si="433"/>
        <v>-26.47</v>
      </c>
      <c r="EH404" s="329"/>
    </row>
    <row r="405" spans="1:138" s="196" customFormat="1" ht="16" hidden="1" customHeight="1" outlineLevel="1" x14ac:dyDescent="0.2">
      <c r="A405" s="3" t="s">
        <v>716</v>
      </c>
      <c r="B405" s="44"/>
      <c r="C405" s="18">
        <v>-10.606666666666667</v>
      </c>
      <c r="D405" s="18">
        <v>0</v>
      </c>
      <c r="E405" s="205" t="s">
        <v>284</v>
      </c>
      <c r="F405" s="208">
        <v>0</v>
      </c>
      <c r="G405" s="205" t="s">
        <v>284</v>
      </c>
      <c r="H405" s="205" t="s">
        <v>284</v>
      </c>
      <c r="I405" s="18">
        <f t="shared" si="434"/>
        <v>-10.606666666666667</v>
      </c>
      <c r="J405" s="70"/>
      <c r="K405" s="44"/>
      <c r="L405" s="18">
        <v>-10.606666666666667</v>
      </c>
      <c r="M405" s="18"/>
      <c r="N405" s="18">
        <v>0</v>
      </c>
      <c r="O405" s="18"/>
      <c r="P405" s="205" t="s">
        <v>284</v>
      </c>
      <c r="Q405" s="205"/>
      <c r="R405" s="208">
        <v>0</v>
      </c>
      <c r="S405" s="208"/>
      <c r="T405" s="291" t="s">
        <v>284</v>
      </c>
      <c r="U405" s="291" t="s">
        <v>284</v>
      </c>
      <c r="V405" s="291" t="s">
        <v>284</v>
      </c>
      <c r="W405" s="291"/>
      <c r="X405" s="291"/>
      <c r="Y405" s="282">
        <f t="shared" si="429"/>
        <v>-10.606666666666667</v>
      </c>
      <c r="Z405" s="70"/>
      <c r="AA405" s="290"/>
      <c r="AB405" s="282"/>
      <c r="AC405" s="282"/>
      <c r="AD405" s="282"/>
      <c r="AE405" s="282"/>
      <c r="AF405" s="291"/>
      <c r="AG405" s="291"/>
      <c r="AH405" s="292"/>
      <c r="AI405" s="292"/>
      <c r="AJ405" s="291"/>
      <c r="AK405" s="291"/>
      <c r="AL405" s="291"/>
      <c r="AM405" s="291"/>
      <c r="AN405" s="291"/>
      <c r="AO405" s="282"/>
      <c r="AP405" s="70"/>
      <c r="AQ405" s="290"/>
      <c r="AR405" s="282"/>
      <c r="AS405" s="282"/>
      <c r="AT405" s="282"/>
      <c r="AU405" s="282"/>
      <c r="AV405" s="291"/>
      <c r="AW405" s="291"/>
      <c r="AX405" s="292"/>
      <c r="AY405" s="292"/>
      <c r="AZ405" s="291"/>
      <c r="BA405" s="291"/>
      <c r="BB405" s="291"/>
      <c r="BC405" s="291"/>
      <c r="BD405" s="291"/>
      <c r="BE405" s="282"/>
      <c r="BF405" s="70"/>
      <c r="BG405" s="290"/>
      <c r="BH405" s="282"/>
      <c r="BI405" s="282"/>
      <c r="BJ405" s="282"/>
      <c r="BK405" s="282"/>
      <c r="BL405" s="291"/>
      <c r="BM405" s="291"/>
      <c r="BN405" s="292"/>
      <c r="BO405" s="292"/>
      <c r="BP405" s="291"/>
      <c r="BQ405" s="291"/>
      <c r="BR405" s="291"/>
      <c r="BS405" s="291"/>
      <c r="BT405" s="291"/>
      <c r="BU405" s="282"/>
      <c r="BV405" s="70"/>
      <c r="BX405" s="18">
        <v>-10.606666666666667</v>
      </c>
      <c r="BZ405" s="18">
        <v>0</v>
      </c>
      <c r="CB405" s="291" t="s">
        <v>284</v>
      </c>
      <c r="CC405" s="333"/>
      <c r="CD405" s="208">
        <v>0</v>
      </c>
      <c r="CF405" s="291" t="s">
        <v>284</v>
      </c>
      <c r="CG405" s="291" t="s">
        <v>284</v>
      </c>
      <c r="CH405" s="291" t="s">
        <v>284</v>
      </c>
      <c r="CK405" s="282">
        <f t="shared" si="430"/>
        <v>-10.606666666666667</v>
      </c>
      <c r="CL405" s="329"/>
      <c r="CN405" s="18">
        <v>-10.606666666666667</v>
      </c>
      <c r="CP405" s="18">
        <v>0</v>
      </c>
      <c r="CR405" s="291" t="s">
        <v>284</v>
      </c>
      <c r="CS405" s="333"/>
      <c r="CT405" s="208">
        <v>0</v>
      </c>
      <c r="CV405" s="291" t="s">
        <v>284</v>
      </c>
      <c r="CW405" s="291" t="s">
        <v>284</v>
      </c>
      <c r="CX405" s="291" t="s">
        <v>284</v>
      </c>
      <c r="DA405" s="282">
        <f t="shared" si="431"/>
        <v>-10.606666666666667</v>
      </c>
      <c r="DB405" s="329"/>
      <c r="DD405" s="18">
        <v>-10.606666666666667</v>
      </c>
      <c r="DF405" s="18">
        <v>0</v>
      </c>
      <c r="DH405" s="291" t="s">
        <v>284</v>
      </c>
      <c r="DI405" s="333"/>
      <c r="DJ405" s="208">
        <v>0</v>
      </c>
      <c r="DL405" s="291" t="s">
        <v>284</v>
      </c>
      <c r="DM405" s="291" t="s">
        <v>284</v>
      </c>
      <c r="DN405" s="291" t="s">
        <v>284</v>
      </c>
      <c r="DQ405" s="282">
        <f t="shared" si="432"/>
        <v>-10.606666666666667</v>
      </c>
      <c r="DR405" s="329"/>
      <c r="DT405" s="18">
        <v>-10.606666666666667</v>
      </c>
      <c r="DV405" s="18">
        <v>0</v>
      </c>
      <c r="DX405" s="291" t="s">
        <v>284</v>
      </c>
      <c r="DY405" s="333"/>
      <c r="DZ405" s="208">
        <v>0</v>
      </c>
      <c r="EB405" s="291" t="s">
        <v>284</v>
      </c>
      <c r="EC405" s="291" t="s">
        <v>284</v>
      </c>
      <c r="ED405" s="291" t="s">
        <v>284</v>
      </c>
      <c r="EG405" s="282">
        <f t="shared" si="433"/>
        <v>-10.606666666666667</v>
      </c>
      <c r="EH405" s="329"/>
    </row>
    <row r="406" spans="1:138" s="196" customFormat="1" ht="16" hidden="1" customHeight="1" outlineLevel="1" x14ac:dyDescent="0.2">
      <c r="A406" s="3" t="s">
        <v>717</v>
      </c>
      <c r="B406" s="44"/>
      <c r="C406" s="18">
        <v>-556.13</v>
      </c>
      <c r="D406" s="18">
        <v>0</v>
      </c>
      <c r="E406" s="205" t="s">
        <v>284</v>
      </c>
      <c r="F406" s="208">
        <v>0</v>
      </c>
      <c r="G406" s="205" t="s">
        <v>284</v>
      </c>
      <c r="H406" s="205" t="s">
        <v>284</v>
      </c>
      <c r="I406" s="18">
        <f t="shared" si="434"/>
        <v>-556.13</v>
      </c>
      <c r="J406" s="70"/>
      <c r="K406" s="44"/>
      <c r="L406" s="18">
        <v>-556.13</v>
      </c>
      <c r="M406" s="18"/>
      <c r="N406" s="18">
        <v>0</v>
      </c>
      <c r="O406" s="18"/>
      <c r="P406" s="205" t="s">
        <v>284</v>
      </c>
      <c r="Q406" s="205"/>
      <c r="R406" s="208">
        <v>0</v>
      </c>
      <c r="S406" s="208"/>
      <c r="T406" s="291" t="s">
        <v>284</v>
      </c>
      <c r="U406" s="291" t="s">
        <v>284</v>
      </c>
      <c r="V406" s="291" t="s">
        <v>284</v>
      </c>
      <c r="W406" s="291"/>
      <c r="X406" s="291"/>
      <c r="Y406" s="282">
        <f t="shared" si="429"/>
        <v>-556.13</v>
      </c>
      <c r="Z406" s="70"/>
      <c r="AA406" s="290"/>
      <c r="AB406" s="282"/>
      <c r="AC406" s="282"/>
      <c r="AD406" s="282"/>
      <c r="AE406" s="282"/>
      <c r="AF406" s="291"/>
      <c r="AG406" s="291"/>
      <c r="AH406" s="292"/>
      <c r="AI406" s="292"/>
      <c r="AJ406" s="291"/>
      <c r="AK406" s="291"/>
      <c r="AL406" s="291"/>
      <c r="AM406" s="291"/>
      <c r="AN406" s="291"/>
      <c r="AO406" s="282"/>
      <c r="AP406" s="70"/>
      <c r="AQ406" s="290"/>
      <c r="AR406" s="282"/>
      <c r="AS406" s="282"/>
      <c r="AT406" s="282"/>
      <c r="AU406" s="282"/>
      <c r="AV406" s="291"/>
      <c r="AW406" s="291"/>
      <c r="AX406" s="292"/>
      <c r="AY406" s="292"/>
      <c r="AZ406" s="291"/>
      <c r="BA406" s="291"/>
      <c r="BB406" s="291"/>
      <c r="BC406" s="291"/>
      <c r="BD406" s="291"/>
      <c r="BE406" s="282"/>
      <c r="BF406" s="70"/>
      <c r="BG406" s="290"/>
      <c r="BH406" s="282"/>
      <c r="BI406" s="282"/>
      <c r="BJ406" s="282"/>
      <c r="BK406" s="282"/>
      <c r="BL406" s="291"/>
      <c r="BM406" s="291"/>
      <c r="BN406" s="292"/>
      <c r="BO406" s="292"/>
      <c r="BP406" s="291"/>
      <c r="BQ406" s="291"/>
      <c r="BR406" s="291"/>
      <c r="BS406" s="291"/>
      <c r="BT406" s="291"/>
      <c r="BU406" s="282"/>
      <c r="BV406" s="70"/>
      <c r="BX406" s="18">
        <v>-556.13</v>
      </c>
      <c r="BZ406" s="18">
        <v>0</v>
      </c>
      <c r="CB406" s="291" t="s">
        <v>284</v>
      </c>
      <c r="CC406" s="333"/>
      <c r="CD406" s="208">
        <v>0</v>
      </c>
      <c r="CF406" s="291" t="s">
        <v>284</v>
      </c>
      <c r="CG406" s="291" t="s">
        <v>284</v>
      </c>
      <c r="CH406" s="291" t="s">
        <v>284</v>
      </c>
      <c r="CK406" s="282">
        <f t="shared" si="430"/>
        <v>-556.13</v>
      </c>
      <c r="CL406" s="329"/>
      <c r="CN406" s="18">
        <v>-556.13</v>
      </c>
      <c r="CP406" s="18">
        <v>0</v>
      </c>
      <c r="CR406" s="291" t="s">
        <v>284</v>
      </c>
      <c r="CS406" s="333"/>
      <c r="CT406" s="208">
        <v>0</v>
      </c>
      <c r="CV406" s="291" t="s">
        <v>284</v>
      </c>
      <c r="CW406" s="291" t="s">
        <v>284</v>
      </c>
      <c r="CX406" s="291" t="s">
        <v>284</v>
      </c>
      <c r="DA406" s="282">
        <f t="shared" si="431"/>
        <v>-556.13</v>
      </c>
      <c r="DB406" s="329"/>
      <c r="DD406" s="18">
        <v>-556.13</v>
      </c>
      <c r="DF406" s="18">
        <v>0</v>
      </c>
      <c r="DH406" s="291" t="s">
        <v>284</v>
      </c>
      <c r="DI406" s="333"/>
      <c r="DJ406" s="208">
        <v>0</v>
      </c>
      <c r="DL406" s="291" t="s">
        <v>284</v>
      </c>
      <c r="DM406" s="291" t="s">
        <v>284</v>
      </c>
      <c r="DN406" s="291" t="s">
        <v>284</v>
      </c>
      <c r="DQ406" s="282">
        <f t="shared" si="432"/>
        <v>-556.13</v>
      </c>
      <c r="DR406" s="329"/>
      <c r="DT406" s="18">
        <v>-556.13</v>
      </c>
      <c r="DV406" s="18">
        <v>0</v>
      </c>
      <c r="DX406" s="291" t="s">
        <v>284</v>
      </c>
      <c r="DY406" s="333"/>
      <c r="DZ406" s="208">
        <v>0</v>
      </c>
      <c r="EB406" s="291" t="s">
        <v>284</v>
      </c>
      <c r="EC406" s="291" t="s">
        <v>284</v>
      </c>
      <c r="ED406" s="291" t="s">
        <v>284</v>
      </c>
      <c r="EG406" s="282">
        <f t="shared" si="433"/>
        <v>-556.13</v>
      </c>
      <c r="EH406" s="329"/>
    </row>
    <row r="407" spans="1:138" s="196" customFormat="1" ht="16" hidden="1" customHeight="1" outlineLevel="1" x14ac:dyDescent="0.2">
      <c r="A407" s="3" t="s">
        <v>719</v>
      </c>
      <c r="B407" s="44"/>
      <c r="C407" s="18">
        <v>-6.3633333333333333</v>
      </c>
      <c r="D407" s="18">
        <v>0</v>
      </c>
      <c r="E407" s="205" t="s">
        <v>284</v>
      </c>
      <c r="F407" s="208">
        <v>0</v>
      </c>
      <c r="G407" s="205" t="s">
        <v>284</v>
      </c>
      <c r="H407" s="205" t="s">
        <v>284</v>
      </c>
      <c r="I407" s="18">
        <f t="shared" si="434"/>
        <v>-6.3633333333333333</v>
      </c>
      <c r="J407" s="70"/>
      <c r="K407" s="44"/>
      <c r="L407" s="18">
        <v>-6.3633333333333333</v>
      </c>
      <c r="M407" s="18"/>
      <c r="N407" s="18">
        <v>0</v>
      </c>
      <c r="O407" s="18"/>
      <c r="P407" s="205" t="s">
        <v>284</v>
      </c>
      <c r="Q407" s="205"/>
      <c r="R407" s="208">
        <v>0</v>
      </c>
      <c r="S407" s="208"/>
      <c r="T407" s="291" t="s">
        <v>284</v>
      </c>
      <c r="U407" s="291" t="s">
        <v>284</v>
      </c>
      <c r="V407" s="291" t="s">
        <v>284</v>
      </c>
      <c r="W407" s="291"/>
      <c r="X407" s="291"/>
      <c r="Y407" s="282">
        <f t="shared" si="429"/>
        <v>-6.3633333333333333</v>
      </c>
      <c r="Z407" s="70"/>
      <c r="AA407" s="290"/>
      <c r="AB407" s="282"/>
      <c r="AC407" s="282"/>
      <c r="AD407" s="282"/>
      <c r="AE407" s="282"/>
      <c r="AF407" s="291"/>
      <c r="AG407" s="291"/>
      <c r="AH407" s="292"/>
      <c r="AI407" s="292"/>
      <c r="AJ407" s="291"/>
      <c r="AK407" s="291"/>
      <c r="AL407" s="291"/>
      <c r="AM407" s="291"/>
      <c r="AN407" s="291"/>
      <c r="AO407" s="282"/>
      <c r="AP407" s="70"/>
      <c r="AQ407" s="290"/>
      <c r="AR407" s="282"/>
      <c r="AS407" s="282"/>
      <c r="AT407" s="282"/>
      <c r="AU407" s="282"/>
      <c r="AV407" s="291"/>
      <c r="AW407" s="291"/>
      <c r="AX407" s="292"/>
      <c r="AY407" s="292"/>
      <c r="AZ407" s="291"/>
      <c r="BA407" s="291"/>
      <c r="BB407" s="291"/>
      <c r="BC407" s="291"/>
      <c r="BD407" s="291"/>
      <c r="BE407" s="282"/>
      <c r="BF407" s="70"/>
      <c r="BG407" s="290"/>
      <c r="BH407" s="282"/>
      <c r="BI407" s="282"/>
      <c r="BJ407" s="282"/>
      <c r="BK407" s="282"/>
      <c r="BL407" s="291"/>
      <c r="BM407" s="291"/>
      <c r="BN407" s="292"/>
      <c r="BO407" s="292"/>
      <c r="BP407" s="291"/>
      <c r="BQ407" s="291"/>
      <c r="BR407" s="291"/>
      <c r="BS407" s="291"/>
      <c r="BT407" s="291"/>
      <c r="BU407" s="282"/>
      <c r="BV407" s="70"/>
      <c r="BX407" s="18">
        <v>-6.3633333333333333</v>
      </c>
      <c r="BZ407" s="18">
        <v>0</v>
      </c>
      <c r="CB407" s="291" t="s">
        <v>284</v>
      </c>
      <c r="CC407" s="333"/>
      <c r="CD407" s="208">
        <v>0</v>
      </c>
      <c r="CF407" s="291" t="s">
        <v>284</v>
      </c>
      <c r="CG407" s="291" t="s">
        <v>284</v>
      </c>
      <c r="CH407" s="291" t="s">
        <v>284</v>
      </c>
      <c r="CK407" s="282">
        <f t="shared" si="430"/>
        <v>-6.3633333333333333</v>
      </c>
      <c r="CL407" s="329"/>
      <c r="CN407" s="18">
        <v>-6.3633333333333333</v>
      </c>
      <c r="CP407" s="18">
        <v>0</v>
      </c>
      <c r="CR407" s="291" t="s">
        <v>284</v>
      </c>
      <c r="CS407" s="333"/>
      <c r="CT407" s="208">
        <v>0</v>
      </c>
      <c r="CV407" s="291" t="s">
        <v>284</v>
      </c>
      <c r="CW407" s="291" t="s">
        <v>284</v>
      </c>
      <c r="CX407" s="291" t="s">
        <v>284</v>
      </c>
      <c r="DA407" s="282">
        <f t="shared" si="431"/>
        <v>-6.3633333333333333</v>
      </c>
      <c r="DB407" s="329"/>
      <c r="DD407" s="18">
        <v>-6.3633333333333333</v>
      </c>
      <c r="DF407" s="18">
        <v>0</v>
      </c>
      <c r="DH407" s="291" t="s">
        <v>284</v>
      </c>
      <c r="DI407" s="333"/>
      <c r="DJ407" s="208">
        <v>0</v>
      </c>
      <c r="DL407" s="291" t="s">
        <v>284</v>
      </c>
      <c r="DM407" s="291" t="s">
        <v>284</v>
      </c>
      <c r="DN407" s="291" t="s">
        <v>284</v>
      </c>
      <c r="DQ407" s="282">
        <f t="shared" si="432"/>
        <v>-6.3633333333333333</v>
      </c>
      <c r="DR407" s="329"/>
      <c r="DT407" s="18">
        <v>-6.3633333333333333</v>
      </c>
      <c r="DV407" s="18">
        <v>0</v>
      </c>
      <c r="DX407" s="291" t="s">
        <v>284</v>
      </c>
      <c r="DY407" s="333"/>
      <c r="DZ407" s="208">
        <v>0</v>
      </c>
      <c r="EB407" s="291" t="s">
        <v>284</v>
      </c>
      <c r="EC407" s="291" t="s">
        <v>284</v>
      </c>
      <c r="ED407" s="291" t="s">
        <v>284</v>
      </c>
      <c r="EG407" s="282">
        <f t="shared" si="433"/>
        <v>-6.3633333333333333</v>
      </c>
      <c r="EH407" s="329"/>
    </row>
    <row r="408" spans="1:138" s="196" customFormat="1" ht="16" hidden="1" customHeight="1" outlineLevel="1" x14ac:dyDescent="0.2">
      <c r="A408" s="3" t="s">
        <v>740</v>
      </c>
      <c r="B408" s="44"/>
      <c r="C408" s="18">
        <v>-2045.87</v>
      </c>
      <c r="D408" s="18">
        <v>-69.356666666666669</v>
      </c>
      <c r="E408" s="205">
        <v>-955</v>
      </c>
      <c r="F408" s="208">
        <v>-5529.86</v>
      </c>
      <c r="G408" s="205">
        <v>-5530</v>
      </c>
      <c r="H408" s="205">
        <v>-42</v>
      </c>
      <c r="I408" s="18">
        <f t="shared" si="434"/>
        <v>-14172.086666666666</v>
      </c>
      <c r="J408" s="70"/>
      <c r="K408" s="44"/>
      <c r="L408" s="18">
        <v>-2045.87</v>
      </c>
      <c r="M408" s="18"/>
      <c r="N408" s="18">
        <v>-69.356666666666669</v>
      </c>
      <c r="O408" s="18"/>
      <c r="P408" s="205">
        <v>-955</v>
      </c>
      <c r="Q408" s="205"/>
      <c r="R408" s="208">
        <v>-5529.86</v>
      </c>
      <c r="S408" s="208"/>
      <c r="T408" s="291">
        <v>-5530</v>
      </c>
      <c r="U408" s="291">
        <v>-5530</v>
      </c>
      <c r="V408" s="291">
        <v>-42</v>
      </c>
      <c r="W408" s="291"/>
      <c r="X408" s="291"/>
      <c r="Y408" s="282">
        <f t="shared" si="429"/>
        <v>-19702.086666666666</v>
      </c>
      <c r="Z408" s="70"/>
      <c r="AA408" s="290"/>
      <c r="AB408" s="282"/>
      <c r="AC408" s="282"/>
      <c r="AD408" s="282"/>
      <c r="AE408" s="282"/>
      <c r="AF408" s="291"/>
      <c r="AG408" s="291"/>
      <c r="AH408" s="292"/>
      <c r="AI408" s="292"/>
      <c r="AJ408" s="291"/>
      <c r="AK408" s="291"/>
      <c r="AL408" s="291"/>
      <c r="AM408" s="291"/>
      <c r="AN408" s="291"/>
      <c r="AO408" s="282"/>
      <c r="AP408" s="70"/>
      <c r="AQ408" s="290"/>
      <c r="AR408" s="282"/>
      <c r="AS408" s="282"/>
      <c r="AT408" s="282"/>
      <c r="AU408" s="282"/>
      <c r="AV408" s="291"/>
      <c r="AW408" s="291"/>
      <c r="AX408" s="292"/>
      <c r="AY408" s="292"/>
      <c r="AZ408" s="291"/>
      <c r="BA408" s="291"/>
      <c r="BB408" s="291"/>
      <c r="BC408" s="291"/>
      <c r="BD408" s="291"/>
      <c r="BE408" s="282"/>
      <c r="BF408" s="70"/>
      <c r="BG408" s="290"/>
      <c r="BH408" s="282"/>
      <c r="BI408" s="282"/>
      <c r="BJ408" s="282"/>
      <c r="BK408" s="282"/>
      <c r="BL408" s="291"/>
      <c r="BM408" s="291"/>
      <c r="BN408" s="292"/>
      <c r="BO408" s="292"/>
      <c r="BP408" s="291"/>
      <c r="BQ408" s="291"/>
      <c r="BR408" s="291"/>
      <c r="BS408" s="291"/>
      <c r="BT408" s="291"/>
      <c r="BU408" s="282"/>
      <c r="BV408" s="70"/>
      <c r="BX408" s="18">
        <v>-2045.87</v>
      </c>
      <c r="BZ408" s="18">
        <v>-69.356666666666669</v>
      </c>
      <c r="CB408" s="291">
        <v>-955</v>
      </c>
      <c r="CC408" s="333"/>
      <c r="CD408" s="208">
        <v>-5529.86</v>
      </c>
      <c r="CF408" s="291">
        <v>-5530</v>
      </c>
      <c r="CG408" s="291">
        <v>-5530</v>
      </c>
      <c r="CH408" s="291">
        <v>-42</v>
      </c>
      <c r="CK408" s="282">
        <f t="shared" si="430"/>
        <v>-19702.086666666666</v>
      </c>
      <c r="CL408" s="329"/>
      <c r="CN408" s="18">
        <v>-2045.87</v>
      </c>
      <c r="CP408" s="18">
        <v>-69.356666666666669</v>
      </c>
      <c r="CR408" s="291">
        <v>-955</v>
      </c>
      <c r="CS408" s="333"/>
      <c r="CT408" s="208">
        <v>-5529.86</v>
      </c>
      <c r="CV408" s="291">
        <v>-5530</v>
      </c>
      <c r="CW408" s="291">
        <v>-5530</v>
      </c>
      <c r="CX408" s="291">
        <v>-42</v>
      </c>
      <c r="DA408" s="282">
        <f t="shared" si="431"/>
        <v>-19702.086666666666</v>
      </c>
      <c r="DB408" s="329"/>
      <c r="DD408" s="18">
        <v>-2045.87</v>
      </c>
      <c r="DF408" s="18">
        <v>-69.356666666666669</v>
      </c>
      <c r="DH408" s="291">
        <v>-955</v>
      </c>
      <c r="DI408" s="333"/>
      <c r="DJ408" s="208">
        <v>-5529.86</v>
      </c>
      <c r="DL408" s="291">
        <v>-5530</v>
      </c>
      <c r="DM408" s="291">
        <v>-5530</v>
      </c>
      <c r="DN408" s="291">
        <v>-42</v>
      </c>
      <c r="DQ408" s="282">
        <f t="shared" si="432"/>
        <v>-19702.086666666666</v>
      </c>
      <c r="DR408" s="329"/>
      <c r="DT408" s="18">
        <v>-2045.87</v>
      </c>
      <c r="DV408" s="18">
        <v>-69.356666666666669</v>
      </c>
      <c r="DX408" s="291">
        <v>-955</v>
      </c>
      <c r="DY408" s="333"/>
      <c r="DZ408" s="208">
        <v>-5529.86</v>
      </c>
      <c r="EB408" s="291">
        <v>-5530</v>
      </c>
      <c r="EC408" s="291">
        <v>-5530</v>
      </c>
      <c r="ED408" s="291">
        <v>-42</v>
      </c>
      <c r="EG408" s="282">
        <f t="shared" si="433"/>
        <v>-19702.086666666666</v>
      </c>
      <c r="EH408" s="329"/>
    </row>
    <row r="409" spans="1:138" s="196" customFormat="1" ht="16" hidden="1" customHeight="1" outlineLevel="1" x14ac:dyDescent="0.2">
      <c r="A409" s="3" t="s">
        <v>747</v>
      </c>
      <c r="B409" s="44"/>
      <c r="C409" s="18">
        <v>-37320.026666666665</v>
      </c>
      <c r="D409" s="18">
        <v>-7487.07</v>
      </c>
      <c r="E409" s="205">
        <v>-7256</v>
      </c>
      <c r="F409" s="208">
        <v>-40267.980000000003</v>
      </c>
      <c r="G409" s="205">
        <v>-40268</v>
      </c>
      <c r="H409" s="205">
        <v>-7528</v>
      </c>
      <c r="I409" s="18">
        <f t="shared" si="434"/>
        <v>-140127.07666666666</v>
      </c>
      <c r="J409" s="70"/>
      <c r="K409" s="44"/>
      <c r="L409" s="18">
        <v>-37320.026666666665</v>
      </c>
      <c r="M409" s="18"/>
      <c r="N409" s="18">
        <v>-7487.07</v>
      </c>
      <c r="O409" s="18"/>
      <c r="P409" s="205">
        <v>-7256</v>
      </c>
      <c r="Q409" s="205"/>
      <c r="R409" s="208">
        <v>-40267.980000000003</v>
      </c>
      <c r="S409" s="208"/>
      <c r="T409" s="291">
        <v>-40268</v>
      </c>
      <c r="U409" s="291">
        <v>-40268</v>
      </c>
      <c r="V409" s="291">
        <v>-7528</v>
      </c>
      <c r="W409" s="291"/>
      <c r="X409" s="291"/>
      <c r="Y409" s="282">
        <f t="shared" si="429"/>
        <v>-180395.07666666666</v>
      </c>
      <c r="Z409" s="70"/>
      <c r="AA409" s="290"/>
      <c r="AB409" s="282"/>
      <c r="AC409" s="282"/>
      <c r="AD409" s="282"/>
      <c r="AE409" s="282"/>
      <c r="AF409" s="291"/>
      <c r="AG409" s="291"/>
      <c r="AH409" s="292"/>
      <c r="AI409" s="292"/>
      <c r="AJ409" s="291"/>
      <c r="AK409" s="291"/>
      <c r="AL409" s="291"/>
      <c r="AM409" s="291"/>
      <c r="AN409" s="291"/>
      <c r="AO409" s="282"/>
      <c r="AP409" s="70"/>
      <c r="AQ409" s="290"/>
      <c r="AR409" s="282"/>
      <c r="AS409" s="282"/>
      <c r="AT409" s="282"/>
      <c r="AU409" s="282"/>
      <c r="AV409" s="291"/>
      <c r="AW409" s="291"/>
      <c r="AX409" s="292"/>
      <c r="AY409" s="292"/>
      <c r="AZ409" s="291"/>
      <c r="BA409" s="291"/>
      <c r="BB409" s="291"/>
      <c r="BC409" s="291"/>
      <c r="BD409" s="291"/>
      <c r="BE409" s="282"/>
      <c r="BF409" s="70"/>
      <c r="BG409" s="290"/>
      <c r="BH409" s="282"/>
      <c r="BI409" s="282"/>
      <c r="BJ409" s="282"/>
      <c r="BK409" s="282"/>
      <c r="BL409" s="291"/>
      <c r="BM409" s="291"/>
      <c r="BN409" s="292"/>
      <c r="BO409" s="292"/>
      <c r="BP409" s="291"/>
      <c r="BQ409" s="291"/>
      <c r="BR409" s="291"/>
      <c r="BS409" s="291"/>
      <c r="BT409" s="291"/>
      <c r="BU409" s="282"/>
      <c r="BV409" s="70"/>
      <c r="BX409" s="18">
        <v>-37320.026666666665</v>
      </c>
      <c r="BZ409" s="18">
        <v>-7487.07</v>
      </c>
      <c r="CB409" s="291">
        <v>-7256</v>
      </c>
      <c r="CC409" s="333"/>
      <c r="CD409" s="208">
        <v>-40267.980000000003</v>
      </c>
      <c r="CF409" s="291">
        <v>-40268</v>
      </c>
      <c r="CG409" s="291">
        <v>-40268</v>
      </c>
      <c r="CH409" s="291">
        <v>-7528</v>
      </c>
      <c r="CK409" s="282">
        <f t="shared" si="430"/>
        <v>-180395.07666666666</v>
      </c>
      <c r="CL409" s="329"/>
      <c r="CN409" s="18">
        <v>-37320.026666666665</v>
      </c>
      <c r="CP409" s="18">
        <v>-7487.07</v>
      </c>
      <c r="CR409" s="291">
        <v>-7256</v>
      </c>
      <c r="CS409" s="333"/>
      <c r="CT409" s="208">
        <v>-40267.980000000003</v>
      </c>
      <c r="CV409" s="291">
        <v>-40268</v>
      </c>
      <c r="CW409" s="291">
        <v>-40268</v>
      </c>
      <c r="CX409" s="291">
        <v>-7528</v>
      </c>
      <c r="DA409" s="282">
        <f t="shared" si="431"/>
        <v>-180395.07666666666</v>
      </c>
      <c r="DB409" s="329"/>
      <c r="DD409" s="18">
        <v>-37320.026666666665</v>
      </c>
      <c r="DF409" s="18">
        <v>-7487.07</v>
      </c>
      <c r="DH409" s="291">
        <v>-7256</v>
      </c>
      <c r="DI409" s="333"/>
      <c r="DJ409" s="208">
        <v>-40267.980000000003</v>
      </c>
      <c r="DL409" s="291">
        <v>-40268</v>
      </c>
      <c r="DM409" s="291">
        <v>-40268</v>
      </c>
      <c r="DN409" s="291">
        <v>-7528</v>
      </c>
      <c r="DQ409" s="282">
        <f t="shared" si="432"/>
        <v>-180395.07666666666</v>
      </c>
      <c r="DR409" s="329"/>
      <c r="DT409" s="18">
        <v>-37320.026666666665</v>
      </c>
      <c r="DV409" s="18">
        <v>-7487.07</v>
      </c>
      <c r="DX409" s="291">
        <v>-7256</v>
      </c>
      <c r="DY409" s="333"/>
      <c r="DZ409" s="208">
        <v>-40267.980000000003</v>
      </c>
      <c r="EB409" s="291">
        <v>-40268</v>
      </c>
      <c r="EC409" s="291">
        <v>-40268</v>
      </c>
      <c r="ED409" s="291">
        <v>-7528</v>
      </c>
      <c r="EG409" s="282">
        <f t="shared" si="433"/>
        <v>-180395.07666666666</v>
      </c>
      <c r="EH409" s="329"/>
    </row>
    <row r="410" spans="1:138" s="196" customFormat="1" ht="16" hidden="1" customHeight="1" outlineLevel="1" x14ac:dyDescent="0.2">
      <c r="A410" s="3" t="s">
        <v>755</v>
      </c>
      <c r="B410" s="44"/>
      <c r="C410" s="18">
        <v>-2491.9966666666664</v>
      </c>
      <c r="D410" s="18">
        <v>-3983.3833333333332</v>
      </c>
      <c r="E410" s="205">
        <v>-4309</v>
      </c>
      <c r="F410" s="208">
        <v>-1433.55</v>
      </c>
      <c r="G410" s="205">
        <v>-1434</v>
      </c>
      <c r="H410" s="205">
        <v>-4181</v>
      </c>
      <c r="I410" s="18">
        <f t="shared" si="434"/>
        <v>-17832.93</v>
      </c>
      <c r="J410" s="70"/>
      <c r="K410" s="44"/>
      <c r="L410" s="18">
        <v>-2491.9966666666664</v>
      </c>
      <c r="M410" s="18"/>
      <c r="N410" s="18">
        <v>-3983.3833333333332</v>
      </c>
      <c r="O410" s="18"/>
      <c r="P410" s="205">
        <v>-4309</v>
      </c>
      <c r="Q410" s="205"/>
      <c r="R410" s="208">
        <v>-1433.55</v>
      </c>
      <c r="S410" s="208"/>
      <c r="T410" s="291">
        <v>-1434</v>
      </c>
      <c r="U410" s="291">
        <v>-1434</v>
      </c>
      <c r="V410" s="291">
        <v>-4181</v>
      </c>
      <c r="W410" s="291"/>
      <c r="X410" s="291"/>
      <c r="Y410" s="282">
        <f t="shared" si="429"/>
        <v>-19266.93</v>
      </c>
      <c r="Z410" s="70"/>
      <c r="AA410" s="290"/>
      <c r="AB410" s="282"/>
      <c r="AC410" s="282"/>
      <c r="AD410" s="282"/>
      <c r="AE410" s="282"/>
      <c r="AF410" s="291"/>
      <c r="AG410" s="291"/>
      <c r="AH410" s="292"/>
      <c r="AI410" s="292"/>
      <c r="AJ410" s="291"/>
      <c r="AK410" s="291"/>
      <c r="AL410" s="291"/>
      <c r="AM410" s="291"/>
      <c r="AN410" s="291"/>
      <c r="AO410" s="282"/>
      <c r="AP410" s="70"/>
      <c r="AQ410" s="290"/>
      <c r="AR410" s="282"/>
      <c r="AS410" s="282"/>
      <c r="AT410" s="282"/>
      <c r="AU410" s="282"/>
      <c r="AV410" s="291"/>
      <c r="AW410" s="291"/>
      <c r="AX410" s="292"/>
      <c r="AY410" s="292"/>
      <c r="AZ410" s="291"/>
      <c r="BA410" s="291"/>
      <c r="BB410" s="291"/>
      <c r="BC410" s="291"/>
      <c r="BD410" s="291"/>
      <c r="BE410" s="282"/>
      <c r="BF410" s="70"/>
      <c r="BG410" s="290"/>
      <c r="BH410" s="282"/>
      <c r="BI410" s="282"/>
      <c r="BJ410" s="282"/>
      <c r="BK410" s="282"/>
      <c r="BL410" s="291"/>
      <c r="BM410" s="291"/>
      <c r="BN410" s="292"/>
      <c r="BO410" s="292"/>
      <c r="BP410" s="291"/>
      <c r="BQ410" s="291"/>
      <c r="BR410" s="291"/>
      <c r="BS410" s="291"/>
      <c r="BT410" s="291"/>
      <c r="BU410" s="282"/>
      <c r="BV410" s="70"/>
      <c r="BX410" s="18">
        <v>-2491.9966666666664</v>
      </c>
      <c r="BZ410" s="18">
        <v>-3983.3833333333332</v>
      </c>
      <c r="CB410" s="291">
        <v>-4309</v>
      </c>
      <c r="CC410" s="333"/>
      <c r="CD410" s="208">
        <v>-1433.55</v>
      </c>
      <c r="CF410" s="291">
        <v>-1434</v>
      </c>
      <c r="CG410" s="291">
        <v>-1434</v>
      </c>
      <c r="CH410" s="291">
        <v>-4181</v>
      </c>
      <c r="CK410" s="282">
        <f t="shared" si="430"/>
        <v>-19266.93</v>
      </c>
      <c r="CL410" s="329"/>
      <c r="CN410" s="18">
        <v>-2491.9966666666664</v>
      </c>
      <c r="CP410" s="18">
        <v>-3983.3833333333332</v>
      </c>
      <c r="CR410" s="291">
        <v>-4309</v>
      </c>
      <c r="CS410" s="333"/>
      <c r="CT410" s="208">
        <v>-1433.55</v>
      </c>
      <c r="CV410" s="291">
        <v>-1434</v>
      </c>
      <c r="CW410" s="291">
        <v>-1434</v>
      </c>
      <c r="CX410" s="291">
        <v>-4181</v>
      </c>
      <c r="DA410" s="282">
        <f t="shared" si="431"/>
        <v>-19266.93</v>
      </c>
      <c r="DB410" s="329"/>
      <c r="DD410" s="18">
        <v>-2491.9966666666664</v>
      </c>
      <c r="DF410" s="18">
        <v>-3983.3833333333332</v>
      </c>
      <c r="DH410" s="291">
        <v>-4309</v>
      </c>
      <c r="DI410" s="333"/>
      <c r="DJ410" s="208">
        <v>-1433.55</v>
      </c>
      <c r="DL410" s="291">
        <v>-1434</v>
      </c>
      <c r="DM410" s="291">
        <v>-1434</v>
      </c>
      <c r="DN410" s="291">
        <v>-4181</v>
      </c>
      <c r="DQ410" s="282">
        <f t="shared" si="432"/>
        <v>-19266.93</v>
      </c>
      <c r="DR410" s="329"/>
      <c r="DT410" s="18">
        <v>-2491.9966666666664</v>
      </c>
      <c r="DV410" s="18">
        <v>-3983.3833333333332</v>
      </c>
      <c r="DX410" s="291">
        <v>-4309</v>
      </c>
      <c r="DY410" s="333"/>
      <c r="DZ410" s="208">
        <v>-1433.55</v>
      </c>
      <c r="EB410" s="291">
        <v>-1434</v>
      </c>
      <c r="EC410" s="291">
        <v>-1434</v>
      </c>
      <c r="ED410" s="291">
        <v>-4181</v>
      </c>
      <c r="EG410" s="282">
        <f t="shared" si="433"/>
        <v>-19266.93</v>
      </c>
      <c r="EH410" s="329"/>
    </row>
    <row r="411" spans="1:138" s="196" customFormat="1" ht="16" hidden="1" customHeight="1" outlineLevel="1" x14ac:dyDescent="0.2">
      <c r="A411" s="3" t="s">
        <v>756</v>
      </c>
      <c r="B411" s="44"/>
      <c r="C411" s="18">
        <v>-1874.6866666666667</v>
      </c>
      <c r="D411" s="18">
        <v>-1546.6166666666668</v>
      </c>
      <c r="E411" s="205">
        <v>-3745</v>
      </c>
      <c r="F411" s="208">
        <v>-610.9</v>
      </c>
      <c r="G411" s="205">
        <v>-611</v>
      </c>
      <c r="H411" s="205">
        <v>-2670</v>
      </c>
      <c r="I411" s="18">
        <f t="shared" si="434"/>
        <v>-11058.203333333333</v>
      </c>
      <c r="J411" s="70"/>
      <c r="K411" s="44"/>
      <c r="L411" s="18">
        <v>-1874.6866666666667</v>
      </c>
      <c r="M411" s="18"/>
      <c r="N411" s="18">
        <v>-1546.6166666666668</v>
      </c>
      <c r="O411" s="18"/>
      <c r="P411" s="205">
        <v>-3745</v>
      </c>
      <c r="Q411" s="205"/>
      <c r="R411" s="208">
        <v>-610.9</v>
      </c>
      <c r="S411" s="208"/>
      <c r="T411" s="291">
        <v>-611</v>
      </c>
      <c r="U411" s="291">
        <v>-611</v>
      </c>
      <c r="V411" s="291">
        <v>-2670</v>
      </c>
      <c r="W411" s="291"/>
      <c r="X411" s="291"/>
      <c r="Y411" s="282">
        <f t="shared" si="429"/>
        <v>-11669.203333333333</v>
      </c>
      <c r="Z411" s="70"/>
      <c r="AA411" s="290"/>
      <c r="AB411" s="282"/>
      <c r="AC411" s="282"/>
      <c r="AD411" s="282"/>
      <c r="AE411" s="282"/>
      <c r="AF411" s="291"/>
      <c r="AG411" s="291"/>
      <c r="AH411" s="292"/>
      <c r="AI411" s="292"/>
      <c r="AJ411" s="291"/>
      <c r="AK411" s="291"/>
      <c r="AL411" s="291"/>
      <c r="AM411" s="291"/>
      <c r="AN411" s="291"/>
      <c r="AO411" s="282"/>
      <c r="AP411" s="70"/>
      <c r="AQ411" s="290"/>
      <c r="AR411" s="282"/>
      <c r="AS411" s="282"/>
      <c r="AT411" s="282"/>
      <c r="AU411" s="282"/>
      <c r="AV411" s="291"/>
      <c r="AW411" s="291"/>
      <c r="AX411" s="292"/>
      <c r="AY411" s="292"/>
      <c r="AZ411" s="291"/>
      <c r="BA411" s="291"/>
      <c r="BB411" s="291"/>
      <c r="BC411" s="291"/>
      <c r="BD411" s="291"/>
      <c r="BE411" s="282"/>
      <c r="BF411" s="70"/>
      <c r="BG411" s="290"/>
      <c r="BH411" s="282"/>
      <c r="BI411" s="282"/>
      <c r="BJ411" s="282"/>
      <c r="BK411" s="282"/>
      <c r="BL411" s="291"/>
      <c r="BM411" s="291"/>
      <c r="BN411" s="292"/>
      <c r="BO411" s="292"/>
      <c r="BP411" s="291"/>
      <c r="BQ411" s="291"/>
      <c r="BR411" s="291"/>
      <c r="BS411" s="291"/>
      <c r="BT411" s="291"/>
      <c r="BU411" s="282"/>
      <c r="BV411" s="70"/>
      <c r="BX411" s="18">
        <v>-1874.6866666666667</v>
      </c>
      <c r="BZ411" s="18">
        <v>-1546.6166666666668</v>
      </c>
      <c r="CB411" s="291">
        <v>-3745</v>
      </c>
      <c r="CC411" s="333"/>
      <c r="CD411" s="208">
        <v>-610.9</v>
      </c>
      <c r="CF411" s="291">
        <v>-611</v>
      </c>
      <c r="CG411" s="291">
        <v>-611</v>
      </c>
      <c r="CH411" s="291">
        <v>-2670</v>
      </c>
      <c r="CK411" s="282">
        <f t="shared" si="430"/>
        <v>-11669.203333333333</v>
      </c>
      <c r="CL411" s="329"/>
      <c r="CN411" s="18">
        <v>-1874.6866666666667</v>
      </c>
      <c r="CP411" s="18">
        <v>-1546.6166666666668</v>
      </c>
      <c r="CR411" s="291">
        <v>-3745</v>
      </c>
      <c r="CS411" s="333"/>
      <c r="CT411" s="208">
        <v>-610.9</v>
      </c>
      <c r="CV411" s="291">
        <v>-611</v>
      </c>
      <c r="CW411" s="291">
        <v>-611</v>
      </c>
      <c r="CX411" s="291">
        <v>-2670</v>
      </c>
      <c r="DA411" s="282">
        <f t="shared" si="431"/>
        <v>-11669.203333333333</v>
      </c>
      <c r="DB411" s="329"/>
      <c r="DD411" s="18">
        <v>-1874.6866666666667</v>
      </c>
      <c r="DF411" s="18">
        <v>-1546.6166666666668</v>
      </c>
      <c r="DH411" s="291">
        <v>-3745</v>
      </c>
      <c r="DI411" s="333"/>
      <c r="DJ411" s="208">
        <v>-610.9</v>
      </c>
      <c r="DL411" s="291">
        <v>-611</v>
      </c>
      <c r="DM411" s="291">
        <v>-611</v>
      </c>
      <c r="DN411" s="291">
        <v>-2670</v>
      </c>
      <c r="DQ411" s="282">
        <f t="shared" si="432"/>
        <v>-11669.203333333333</v>
      </c>
      <c r="DR411" s="329"/>
      <c r="DT411" s="18">
        <v>-1874.6866666666667</v>
      </c>
      <c r="DV411" s="18">
        <v>-1546.6166666666668</v>
      </c>
      <c r="DX411" s="291">
        <v>-3745</v>
      </c>
      <c r="DY411" s="333"/>
      <c r="DZ411" s="208">
        <v>-610.9</v>
      </c>
      <c r="EB411" s="291">
        <v>-611</v>
      </c>
      <c r="EC411" s="291">
        <v>-611</v>
      </c>
      <c r="ED411" s="291">
        <v>-2670</v>
      </c>
      <c r="EG411" s="282">
        <f t="shared" si="433"/>
        <v>-11669.203333333333</v>
      </c>
      <c r="EH411" s="329"/>
    </row>
    <row r="412" spans="1:138" s="196" customFormat="1" ht="16" hidden="1" customHeight="1" outlineLevel="1" x14ac:dyDescent="0.2">
      <c r="A412" s="3" t="s">
        <v>757</v>
      </c>
      <c r="B412" s="44"/>
      <c r="C412" s="18">
        <v>-60.573333333333331</v>
      </c>
      <c r="D412" s="18">
        <v>-6.81</v>
      </c>
      <c r="E412" s="205" t="s">
        <v>284</v>
      </c>
      <c r="F412" s="208">
        <v>0</v>
      </c>
      <c r="G412" s="205" t="s">
        <v>284</v>
      </c>
      <c r="H412" s="205" t="s">
        <v>284</v>
      </c>
      <c r="I412" s="18">
        <f t="shared" si="434"/>
        <v>-67.383333333333326</v>
      </c>
      <c r="J412" s="70"/>
      <c r="K412" s="44"/>
      <c r="L412" s="18">
        <v>-60.573333333333331</v>
      </c>
      <c r="M412" s="18"/>
      <c r="N412" s="18">
        <v>-6.81</v>
      </c>
      <c r="O412" s="18"/>
      <c r="P412" s="205" t="s">
        <v>284</v>
      </c>
      <c r="Q412" s="205"/>
      <c r="R412" s="208">
        <v>0</v>
      </c>
      <c r="S412" s="208"/>
      <c r="T412" s="291" t="s">
        <v>284</v>
      </c>
      <c r="U412" s="291" t="s">
        <v>284</v>
      </c>
      <c r="V412" s="291" t="s">
        <v>284</v>
      </c>
      <c r="W412" s="291"/>
      <c r="X412" s="291"/>
      <c r="Y412" s="282">
        <f t="shared" si="429"/>
        <v>-67.383333333333326</v>
      </c>
      <c r="Z412" s="70"/>
      <c r="AA412" s="290"/>
      <c r="AB412" s="282"/>
      <c r="AC412" s="282"/>
      <c r="AD412" s="282"/>
      <c r="AE412" s="282"/>
      <c r="AF412" s="291"/>
      <c r="AG412" s="291"/>
      <c r="AH412" s="292"/>
      <c r="AI412" s="292"/>
      <c r="AJ412" s="291"/>
      <c r="AK412" s="291"/>
      <c r="AL412" s="291"/>
      <c r="AM412" s="291"/>
      <c r="AN412" s="291"/>
      <c r="AO412" s="282"/>
      <c r="AP412" s="70"/>
      <c r="AQ412" s="290"/>
      <c r="AR412" s="282"/>
      <c r="AS412" s="282"/>
      <c r="AT412" s="282"/>
      <c r="AU412" s="282"/>
      <c r="AV412" s="291"/>
      <c r="AW412" s="291"/>
      <c r="AX412" s="292"/>
      <c r="AY412" s="292"/>
      <c r="AZ412" s="291"/>
      <c r="BA412" s="291"/>
      <c r="BB412" s="291"/>
      <c r="BC412" s="291"/>
      <c r="BD412" s="291"/>
      <c r="BE412" s="282"/>
      <c r="BF412" s="70"/>
      <c r="BG412" s="290"/>
      <c r="BH412" s="282"/>
      <c r="BI412" s="282"/>
      <c r="BJ412" s="282"/>
      <c r="BK412" s="282"/>
      <c r="BL412" s="291"/>
      <c r="BM412" s="291"/>
      <c r="BN412" s="292"/>
      <c r="BO412" s="292"/>
      <c r="BP412" s="291"/>
      <c r="BQ412" s="291"/>
      <c r="BR412" s="291"/>
      <c r="BS412" s="291"/>
      <c r="BT412" s="291"/>
      <c r="BU412" s="282"/>
      <c r="BV412" s="70"/>
      <c r="BX412" s="18">
        <v>-60.573333333333331</v>
      </c>
      <c r="BZ412" s="18">
        <v>-6.81</v>
      </c>
      <c r="CB412" s="291" t="s">
        <v>284</v>
      </c>
      <c r="CC412" s="333"/>
      <c r="CD412" s="208">
        <v>0</v>
      </c>
      <c r="CF412" s="291" t="s">
        <v>284</v>
      </c>
      <c r="CG412" s="291" t="s">
        <v>284</v>
      </c>
      <c r="CH412" s="291" t="s">
        <v>284</v>
      </c>
      <c r="CK412" s="282">
        <f t="shared" si="430"/>
        <v>-67.383333333333326</v>
      </c>
      <c r="CL412" s="329"/>
      <c r="CN412" s="18">
        <v>-60.573333333333331</v>
      </c>
      <c r="CP412" s="18">
        <v>-6.81</v>
      </c>
      <c r="CR412" s="291" t="s">
        <v>284</v>
      </c>
      <c r="CS412" s="333"/>
      <c r="CT412" s="208">
        <v>0</v>
      </c>
      <c r="CV412" s="291" t="s">
        <v>284</v>
      </c>
      <c r="CW412" s="291" t="s">
        <v>284</v>
      </c>
      <c r="CX412" s="291" t="s">
        <v>284</v>
      </c>
      <c r="DA412" s="282">
        <f t="shared" si="431"/>
        <v>-67.383333333333326</v>
      </c>
      <c r="DB412" s="329"/>
      <c r="DD412" s="18">
        <v>-60.573333333333331</v>
      </c>
      <c r="DF412" s="18">
        <v>-6.81</v>
      </c>
      <c r="DH412" s="291" t="s">
        <v>284</v>
      </c>
      <c r="DI412" s="333"/>
      <c r="DJ412" s="208">
        <v>0</v>
      </c>
      <c r="DL412" s="291" t="s">
        <v>284</v>
      </c>
      <c r="DM412" s="291" t="s">
        <v>284</v>
      </c>
      <c r="DN412" s="291" t="s">
        <v>284</v>
      </c>
      <c r="DQ412" s="282">
        <f t="shared" si="432"/>
        <v>-67.383333333333326</v>
      </c>
      <c r="DR412" s="329"/>
      <c r="DT412" s="18">
        <v>-60.573333333333331</v>
      </c>
      <c r="DV412" s="18">
        <v>-6.81</v>
      </c>
      <c r="DX412" s="291" t="s">
        <v>284</v>
      </c>
      <c r="DY412" s="333"/>
      <c r="DZ412" s="208">
        <v>0</v>
      </c>
      <c r="EB412" s="291" t="s">
        <v>284</v>
      </c>
      <c r="EC412" s="291" t="s">
        <v>284</v>
      </c>
      <c r="ED412" s="291" t="s">
        <v>284</v>
      </c>
      <c r="EG412" s="282">
        <f t="shared" si="433"/>
        <v>-67.383333333333326</v>
      </c>
      <c r="EH412" s="329"/>
    </row>
    <row r="413" spans="1:138" s="196" customFormat="1" ht="16" hidden="1" customHeight="1" outlineLevel="1" x14ac:dyDescent="0.2">
      <c r="A413" s="3" t="s">
        <v>837</v>
      </c>
      <c r="B413" s="44"/>
      <c r="C413" s="18">
        <v>0</v>
      </c>
      <c r="D413" s="18">
        <v>0</v>
      </c>
      <c r="E413" s="205" t="s">
        <v>284</v>
      </c>
      <c r="F413" s="208">
        <v>0</v>
      </c>
      <c r="G413" s="205" t="s">
        <v>284</v>
      </c>
      <c r="H413" s="205" t="s">
        <v>284</v>
      </c>
      <c r="I413" s="18">
        <f t="shared" si="434"/>
        <v>0</v>
      </c>
      <c r="J413" s="70"/>
      <c r="K413" s="44"/>
      <c r="L413" s="18">
        <v>0</v>
      </c>
      <c r="M413" s="18"/>
      <c r="N413" s="18">
        <v>0</v>
      </c>
      <c r="O413" s="18"/>
      <c r="P413" s="205" t="s">
        <v>284</v>
      </c>
      <c r="Q413" s="205"/>
      <c r="R413" s="208">
        <v>0</v>
      </c>
      <c r="S413" s="208"/>
      <c r="T413" s="291" t="s">
        <v>284</v>
      </c>
      <c r="U413" s="291" t="s">
        <v>284</v>
      </c>
      <c r="V413" s="291" t="s">
        <v>284</v>
      </c>
      <c r="W413" s="291"/>
      <c r="X413" s="291"/>
      <c r="Y413" s="282">
        <f t="shared" si="429"/>
        <v>0</v>
      </c>
      <c r="Z413" s="70"/>
      <c r="AA413" s="290"/>
      <c r="AB413" s="282"/>
      <c r="AC413" s="282"/>
      <c r="AD413" s="282"/>
      <c r="AE413" s="282"/>
      <c r="AF413" s="291"/>
      <c r="AG413" s="291"/>
      <c r="AH413" s="292"/>
      <c r="AI413" s="292"/>
      <c r="AJ413" s="291"/>
      <c r="AK413" s="291"/>
      <c r="AL413" s="291"/>
      <c r="AM413" s="291"/>
      <c r="AN413" s="291"/>
      <c r="AO413" s="282"/>
      <c r="AP413" s="70"/>
      <c r="AQ413" s="290"/>
      <c r="AR413" s="282"/>
      <c r="AS413" s="282"/>
      <c r="AT413" s="282"/>
      <c r="AU413" s="282"/>
      <c r="AV413" s="291"/>
      <c r="AW413" s="291"/>
      <c r="AX413" s="292"/>
      <c r="AY413" s="292"/>
      <c r="AZ413" s="291"/>
      <c r="BA413" s="291"/>
      <c r="BB413" s="291"/>
      <c r="BC413" s="291"/>
      <c r="BD413" s="291"/>
      <c r="BE413" s="282"/>
      <c r="BF413" s="70"/>
      <c r="BG413" s="290"/>
      <c r="BH413" s="282"/>
      <c r="BI413" s="282"/>
      <c r="BJ413" s="282"/>
      <c r="BK413" s="282"/>
      <c r="BL413" s="291"/>
      <c r="BM413" s="291"/>
      <c r="BN413" s="292"/>
      <c r="BO413" s="292"/>
      <c r="BP413" s="291"/>
      <c r="BQ413" s="291"/>
      <c r="BR413" s="291"/>
      <c r="BS413" s="291"/>
      <c r="BT413" s="291"/>
      <c r="BU413" s="282"/>
      <c r="BV413" s="70"/>
      <c r="BX413" s="18">
        <v>0</v>
      </c>
      <c r="BZ413" s="18">
        <v>0</v>
      </c>
      <c r="CB413" s="291" t="s">
        <v>284</v>
      </c>
      <c r="CC413" s="333"/>
      <c r="CD413" s="208">
        <v>0</v>
      </c>
      <c r="CF413" s="291" t="s">
        <v>284</v>
      </c>
      <c r="CG413" s="291" t="s">
        <v>284</v>
      </c>
      <c r="CH413" s="291" t="s">
        <v>284</v>
      </c>
      <c r="CK413" s="282">
        <f t="shared" si="430"/>
        <v>0</v>
      </c>
      <c r="CL413" s="329"/>
      <c r="CN413" s="18">
        <v>0</v>
      </c>
      <c r="CP413" s="18">
        <v>0</v>
      </c>
      <c r="CR413" s="291" t="s">
        <v>284</v>
      </c>
      <c r="CS413" s="333"/>
      <c r="CT413" s="208">
        <v>0</v>
      </c>
      <c r="CV413" s="291" t="s">
        <v>284</v>
      </c>
      <c r="CW413" s="291" t="s">
        <v>284</v>
      </c>
      <c r="CX413" s="291" t="s">
        <v>284</v>
      </c>
      <c r="DA413" s="282">
        <f t="shared" si="431"/>
        <v>0</v>
      </c>
      <c r="DB413" s="329"/>
      <c r="DD413" s="18">
        <v>0</v>
      </c>
      <c r="DF413" s="18">
        <v>0</v>
      </c>
      <c r="DH413" s="291" t="s">
        <v>284</v>
      </c>
      <c r="DI413" s="333"/>
      <c r="DJ413" s="208">
        <v>0</v>
      </c>
      <c r="DL413" s="291" t="s">
        <v>284</v>
      </c>
      <c r="DM413" s="291" t="s">
        <v>284</v>
      </c>
      <c r="DN413" s="291" t="s">
        <v>284</v>
      </c>
      <c r="DQ413" s="282">
        <f t="shared" si="432"/>
        <v>0</v>
      </c>
      <c r="DR413" s="329"/>
      <c r="DT413" s="18">
        <v>0</v>
      </c>
      <c r="DV413" s="18">
        <v>0</v>
      </c>
      <c r="DX413" s="291" t="s">
        <v>284</v>
      </c>
      <c r="DY413" s="333"/>
      <c r="DZ413" s="208">
        <v>0</v>
      </c>
      <c r="EB413" s="291" t="s">
        <v>284</v>
      </c>
      <c r="EC413" s="291" t="s">
        <v>284</v>
      </c>
      <c r="ED413" s="291" t="s">
        <v>284</v>
      </c>
      <c r="EG413" s="282">
        <f t="shared" si="433"/>
        <v>0</v>
      </c>
      <c r="EH413" s="329"/>
    </row>
    <row r="414" spans="1:138" s="196" customFormat="1" ht="16" hidden="1" customHeight="1" outlineLevel="1" x14ac:dyDescent="0.2">
      <c r="A414" s="3" t="s">
        <v>838</v>
      </c>
      <c r="B414" s="44"/>
      <c r="C414" s="18">
        <v>-12863.716666666667</v>
      </c>
      <c r="D414" s="18">
        <v>-13286</v>
      </c>
      <c r="E414" s="205" t="s">
        <v>284</v>
      </c>
      <c r="F414" s="208">
        <v>-8497.2900000000009</v>
      </c>
      <c r="G414" s="205">
        <v>-8497</v>
      </c>
      <c r="H414" s="205">
        <v>-12909</v>
      </c>
      <c r="I414" s="18">
        <f t="shared" si="434"/>
        <v>-56053.006666666668</v>
      </c>
      <c r="J414" s="70"/>
      <c r="K414" s="44"/>
      <c r="L414" s="18">
        <v>-12863.716666666667</v>
      </c>
      <c r="M414" s="18"/>
      <c r="N414" s="18">
        <v>-13286</v>
      </c>
      <c r="O414" s="18"/>
      <c r="P414" s="205" t="s">
        <v>284</v>
      </c>
      <c r="Q414" s="205"/>
      <c r="R414" s="208">
        <v>-8497.2900000000009</v>
      </c>
      <c r="S414" s="208"/>
      <c r="T414" s="291">
        <v>-8497</v>
      </c>
      <c r="U414" s="291">
        <v>-8496</v>
      </c>
      <c r="V414" s="291">
        <v>-12909</v>
      </c>
      <c r="W414" s="291"/>
      <c r="X414" s="291"/>
      <c r="Y414" s="282">
        <f t="shared" si="429"/>
        <v>-64549.006666666668</v>
      </c>
      <c r="Z414" s="70"/>
      <c r="AA414" s="290"/>
      <c r="AB414" s="282"/>
      <c r="AC414" s="282"/>
      <c r="AD414" s="282"/>
      <c r="AE414" s="282"/>
      <c r="AF414" s="291"/>
      <c r="AG414" s="291"/>
      <c r="AH414" s="292"/>
      <c r="AI414" s="292"/>
      <c r="AJ414" s="291"/>
      <c r="AK414" s="291"/>
      <c r="AL414" s="291"/>
      <c r="AM414" s="291"/>
      <c r="AN414" s="291"/>
      <c r="AO414" s="282"/>
      <c r="AP414" s="70"/>
      <c r="AQ414" s="290"/>
      <c r="AR414" s="282"/>
      <c r="AS414" s="282"/>
      <c r="AT414" s="282"/>
      <c r="AU414" s="282"/>
      <c r="AV414" s="291"/>
      <c r="AW414" s="291"/>
      <c r="AX414" s="292"/>
      <c r="AY414" s="292"/>
      <c r="AZ414" s="291"/>
      <c r="BA414" s="291"/>
      <c r="BB414" s="291"/>
      <c r="BC414" s="291"/>
      <c r="BD414" s="291"/>
      <c r="BE414" s="282"/>
      <c r="BF414" s="70"/>
      <c r="BG414" s="290"/>
      <c r="BH414" s="282"/>
      <c r="BI414" s="282"/>
      <c r="BJ414" s="282"/>
      <c r="BK414" s="282"/>
      <c r="BL414" s="291"/>
      <c r="BM414" s="291"/>
      <c r="BN414" s="292"/>
      <c r="BO414" s="292"/>
      <c r="BP414" s="291"/>
      <c r="BQ414" s="291"/>
      <c r="BR414" s="291"/>
      <c r="BS414" s="291"/>
      <c r="BT414" s="291"/>
      <c r="BU414" s="282"/>
      <c r="BV414" s="70"/>
      <c r="BX414" s="18">
        <v>-12863.716666666667</v>
      </c>
      <c r="BZ414" s="18">
        <v>-13286</v>
      </c>
      <c r="CB414" s="291" t="s">
        <v>284</v>
      </c>
      <c r="CC414" s="333"/>
      <c r="CD414" s="208">
        <v>-8497.2900000000009</v>
      </c>
      <c r="CF414" s="291">
        <v>-8497</v>
      </c>
      <c r="CG414" s="291">
        <v>-8496</v>
      </c>
      <c r="CH414" s="291">
        <v>-12909</v>
      </c>
      <c r="CK414" s="282">
        <f t="shared" si="430"/>
        <v>-64549.006666666668</v>
      </c>
      <c r="CL414" s="329"/>
      <c r="CN414" s="18">
        <v>-12863.716666666667</v>
      </c>
      <c r="CP414" s="18">
        <v>-13286</v>
      </c>
      <c r="CR414" s="291" t="s">
        <v>284</v>
      </c>
      <c r="CS414" s="333"/>
      <c r="CT414" s="208">
        <v>-8497.2900000000009</v>
      </c>
      <c r="CV414" s="291">
        <v>-8497</v>
      </c>
      <c r="CW414" s="291">
        <v>-8496</v>
      </c>
      <c r="CX414" s="291">
        <v>-12909</v>
      </c>
      <c r="DA414" s="282">
        <f t="shared" si="431"/>
        <v>-64549.006666666668</v>
      </c>
      <c r="DB414" s="329"/>
      <c r="DD414" s="18">
        <v>-12863.716666666667</v>
      </c>
      <c r="DF414" s="18">
        <v>-13286</v>
      </c>
      <c r="DH414" s="291" t="s">
        <v>284</v>
      </c>
      <c r="DI414" s="333"/>
      <c r="DJ414" s="208">
        <v>-8497.2900000000009</v>
      </c>
      <c r="DL414" s="291">
        <v>-8497</v>
      </c>
      <c r="DM414" s="291">
        <v>-8496</v>
      </c>
      <c r="DN414" s="291">
        <v>-12909</v>
      </c>
      <c r="DQ414" s="282">
        <f t="shared" si="432"/>
        <v>-64549.006666666668</v>
      </c>
      <c r="DR414" s="329"/>
      <c r="DT414" s="18">
        <v>-12863.716666666667</v>
      </c>
      <c r="DV414" s="18">
        <v>-13286</v>
      </c>
      <c r="DX414" s="291" t="s">
        <v>284</v>
      </c>
      <c r="DY414" s="333"/>
      <c r="DZ414" s="208">
        <v>-8497.2900000000009</v>
      </c>
      <c r="EB414" s="291">
        <v>-8497</v>
      </c>
      <c r="EC414" s="291">
        <v>-8496</v>
      </c>
      <c r="ED414" s="291">
        <v>-12909</v>
      </c>
      <c r="EG414" s="282">
        <f t="shared" si="433"/>
        <v>-64549.006666666668</v>
      </c>
      <c r="EH414" s="329"/>
    </row>
    <row r="415" spans="1:138" s="196" customFormat="1" ht="16" hidden="1" customHeight="1" outlineLevel="1" x14ac:dyDescent="0.2">
      <c r="A415" s="3" t="s">
        <v>840</v>
      </c>
      <c r="B415" s="44"/>
      <c r="C415" s="18">
        <v>0</v>
      </c>
      <c r="D415" s="18">
        <v>-1336.0733333333333</v>
      </c>
      <c r="E415" s="205" t="s">
        <v>284</v>
      </c>
      <c r="F415" s="208">
        <v>0</v>
      </c>
      <c r="G415" s="205" t="s">
        <v>284</v>
      </c>
      <c r="H415" s="205" t="s">
        <v>284</v>
      </c>
      <c r="I415" s="18">
        <f t="shared" si="434"/>
        <v>-1336.0733333333333</v>
      </c>
      <c r="J415" s="70"/>
      <c r="K415" s="44"/>
      <c r="L415" s="18">
        <v>0</v>
      </c>
      <c r="M415" s="18"/>
      <c r="N415" s="18">
        <v>-1336.0733333333333</v>
      </c>
      <c r="O415" s="18"/>
      <c r="P415" s="205" t="s">
        <v>284</v>
      </c>
      <c r="Q415" s="205"/>
      <c r="R415" s="208">
        <v>0</v>
      </c>
      <c r="S415" s="208"/>
      <c r="T415" s="291" t="s">
        <v>284</v>
      </c>
      <c r="U415" s="291" t="s">
        <v>284</v>
      </c>
      <c r="V415" s="291" t="s">
        <v>284</v>
      </c>
      <c r="W415" s="291"/>
      <c r="X415" s="291"/>
      <c r="Y415" s="282">
        <f t="shared" si="429"/>
        <v>-1336.0733333333333</v>
      </c>
      <c r="Z415" s="70"/>
      <c r="AA415" s="290"/>
      <c r="AB415" s="282"/>
      <c r="AC415" s="282"/>
      <c r="AD415" s="282"/>
      <c r="AE415" s="282"/>
      <c r="AF415" s="291"/>
      <c r="AG415" s="291"/>
      <c r="AH415" s="292"/>
      <c r="AI415" s="292"/>
      <c r="AJ415" s="291"/>
      <c r="AK415" s="291"/>
      <c r="AL415" s="291"/>
      <c r="AM415" s="291"/>
      <c r="AN415" s="291"/>
      <c r="AO415" s="282"/>
      <c r="AP415" s="70"/>
      <c r="AQ415" s="290"/>
      <c r="AR415" s="282"/>
      <c r="AS415" s="282"/>
      <c r="AT415" s="282"/>
      <c r="AU415" s="282"/>
      <c r="AV415" s="291"/>
      <c r="AW415" s="291"/>
      <c r="AX415" s="292"/>
      <c r="AY415" s="292"/>
      <c r="AZ415" s="291"/>
      <c r="BA415" s="291"/>
      <c r="BB415" s="291"/>
      <c r="BC415" s="291"/>
      <c r="BD415" s="291"/>
      <c r="BE415" s="282"/>
      <c r="BF415" s="70"/>
      <c r="BG415" s="290"/>
      <c r="BH415" s="282"/>
      <c r="BI415" s="282"/>
      <c r="BJ415" s="282"/>
      <c r="BK415" s="282"/>
      <c r="BL415" s="291"/>
      <c r="BM415" s="291"/>
      <c r="BN415" s="292"/>
      <c r="BO415" s="292"/>
      <c r="BP415" s="291"/>
      <c r="BQ415" s="291"/>
      <c r="BR415" s="291"/>
      <c r="BS415" s="291"/>
      <c r="BT415" s="291"/>
      <c r="BU415" s="282"/>
      <c r="BV415" s="70"/>
      <c r="BX415" s="18">
        <v>0</v>
      </c>
      <c r="BZ415" s="18">
        <v>-1336.0733333333333</v>
      </c>
      <c r="CB415" s="291" t="s">
        <v>284</v>
      </c>
      <c r="CC415" s="333"/>
      <c r="CD415" s="208">
        <v>0</v>
      </c>
      <c r="CF415" s="291" t="s">
        <v>284</v>
      </c>
      <c r="CG415" s="291" t="s">
        <v>284</v>
      </c>
      <c r="CH415" s="291" t="s">
        <v>284</v>
      </c>
      <c r="CK415" s="282">
        <f t="shared" si="430"/>
        <v>-1336.0733333333333</v>
      </c>
      <c r="CL415" s="329"/>
      <c r="CN415" s="18">
        <v>0</v>
      </c>
      <c r="CP415" s="18">
        <v>-1336.0733333333333</v>
      </c>
      <c r="CR415" s="291" t="s">
        <v>284</v>
      </c>
      <c r="CS415" s="333"/>
      <c r="CT415" s="208">
        <v>0</v>
      </c>
      <c r="CV415" s="291" t="s">
        <v>284</v>
      </c>
      <c r="CW415" s="291" t="s">
        <v>284</v>
      </c>
      <c r="CX415" s="291" t="s">
        <v>284</v>
      </c>
      <c r="DA415" s="282">
        <f t="shared" si="431"/>
        <v>-1336.0733333333333</v>
      </c>
      <c r="DB415" s="329"/>
      <c r="DD415" s="18">
        <v>0</v>
      </c>
      <c r="DF415" s="18">
        <v>-1336.0733333333333</v>
      </c>
      <c r="DH415" s="291" t="s">
        <v>284</v>
      </c>
      <c r="DI415" s="333"/>
      <c r="DJ415" s="208">
        <v>0</v>
      </c>
      <c r="DL415" s="291" t="s">
        <v>284</v>
      </c>
      <c r="DM415" s="291" t="s">
        <v>284</v>
      </c>
      <c r="DN415" s="291" t="s">
        <v>284</v>
      </c>
      <c r="DQ415" s="282">
        <f t="shared" si="432"/>
        <v>-1336.0733333333333</v>
      </c>
      <c r="DR415" s="329"/>
      <c r="DT415" s="18">
        <v>0</v>
      </c>
      <c r="DV415" s="18">
        <v>-1336.0733333333333</v>
      </c>
      <c r="DX415" s="291" t="s">
        <v>284</v>
      </c>
      <c r="DY415" s="333"/>
      <c r="DZ415" s="208">
        <v>0</v>
      </c>
      <c r="EB415" s="291" t="s">
        <v>284</v>
      </c>
      <c r="EC415" s="291" t="s">
        <v>284</v>
      </c>
      <c r="ED415" s="291" t="s">
        <v>284</v>
      </c>
      <c r="EG415" s="282">
        <f t="shared" si="433"/>
        <v>-1336.0733333333333</v>
      </c>
      <c r="EH415" s="329"/>
    </row>
    <row r="416" spans="1:138" s="196" customFormat="1" ht="16" hidden="1" customHeight="1" outlineLevel="1" x14ac:dyDescent="0.2">
      <c r="A416" s="3" t="s">
        <v>841</v>
      </c>
      <c r="B416" s="44"/>
      <c r="C416" s="18">
        <v>-5385.5766666666668</v>
      </c>
      <c r="D416" s="18">
        <v>-212.68666666666664</v>
      </c>
      <c r="E416" s="205">
        <v>-7636</v>
      </c>
      <c r="F416" s="208">
        <v>0</v>
      </c>
      <c r="G416" s="205" t="s">
        <v>284</v>
      </c>
      <c r="H416" s="205">
        <v>-4075</v>
      </c>
      <c r="I416" s="18">
        <f t="shared" si="434"/>
        <v>-17309.263333333332</v>
      </c>
      <c r="J416" s="70"/>
      <c r="K416" s="44"/>
      <c r="L416" s="18">
        <v>-5385.5766666666668</v>
      </c>
      <c r="M416" s="18"/>
      <c r="N416" s="18">
        <v>-212.68666666666664</v>
      </c>
      <c r="O416" s="18"/>
      <c r="P416" s="205">
        <v>-7636</v>
      </c>
      <c r="Q416" s="205"/>
      <c r="R416" s="208">
        <v>0</v>
      </c>
      <c r="S416" s="208"/>
      <c r="T416" s="291" t="s">
        <v>284</v>
      </c>
      <c r="U416" s="291" t="s">
        <v>284</v>
      </c>
      <c r="V416" s="291">
        <v>-4075</v>
      </c>
      <c r="W416" s="291"/>
      <c r="X416" s="291"/>
      <c r="Y416" s="282">
        <f t="shared" si="429"/>
        <v>-17309.263333333332</v>
      </c>
      <c r="Z416" s="70"/>
      <c r="AA416" s="290"/>
      <c r="AB416" s="282"/>
      <c r="AC416" s="282"/>
      <c r="AD416" s="282"/>
      <c r="AE416" s="282"/>
      <c r="AF416" s="291"/>
      <c r="AG416" s="291"/>
      <c r="AH416" s="292"/>
      <c r="AI416" s="292"/>
      <c r="AJ416" s="291"/>
      <c r="AK416" s="291"/>
      <c r="AL416" s="291"/>
      <c r="AM416" s="291"/>
      <c r="AN416" s="291"/>
      <c r="AO416" s="282"/>
      <c r="AP416" s="70"/>
      <c r="AQ416" s="290"/>
      <c r="AR416" s="282"/>
      <c r="AS416" s="282"/>
      <c r="AT416" s="282"/>
      <c r="AU416" s="282"/>
      <c r="AV416" s="291"/>
      <c r="AW416" s="291"/>
      <c r="AX416" s="292"/>
      <c r="AY416" s="292"/>
      <c r="AZ416" s="291"/>
      <c r="BA416" s="291"/>
      <c r="BB416" s="291"/>
      <c r="BC416" s="291"/>
      <c r="BD416" s="291"/>
      <c r="BE416" s="282"/>
      <c r="BF416" s="70"/>
      <c r="BG416" s="290"/>
      <c r="BH416" s="282"/>
      <c r="BI416" s="282"/>
      <c r="BJ416" s="282"/>
      <c r="BK416" s="282"/>
      <c r="BL416" s="291"/>
      <c r="BM416" s="291"/>
      <c r="BN416" s="292"/>
      <c r="BO416" s="292"/>
      <c r="BP416" s="291"/>
      <c r="BQ416" s="291"/>
      <c r="BR416" s="291"/>
      <c r="BS416" s="291"/>
      <c r="BT416" s="291"/>
      <c r="BU416" s="282"/>
      <c r="BV416" s="70"/>
      <c r="BX416" s="18">
        <v>-5385.5766666666668</v>
      </c>
      <c r="BZ416" s="18">
        <v>-212.68666666666664</v>
      </c>
      <c r="CB416" s="291">
        <v>-7636</v>
      </c>
      <c r="CC416" s="333"/>
      <c r="CD416" s="208">
        <v>0</v>
      </c>
      <c r="CF416" s="291" t="s">
        <v>284</v>
      </c>
      <c r="CG416" s="291" t="s">
        <v>284</v>
      </c>
      <c r="CH416" s="291">
        <v>-4075</v>
      </c>
      <c r="CK416" s="282">
        <f t="shared" si="430"/>
        <v>-17309.263333333332</v>
      </c>
      <c r="CL416" s="329"/>
      <c r="CN416" s="18">
        <v>-5385.5766666666668</v>
      </c>
      <c r="CP416" s="18">
        <v>-212.68666666666664</v>
      </c>
      <c r="CR416" s="291">
        <v>-7636</v>
      </c>
      <c r="CS416" s="333"/>
      <c r="CT416" s="208">
        <v>0</v>
      </c>
      <c r="CV416" s="291" t="s">
        <v>284</v>
      </c>
      <c r="CW416" s="291" t="s">
        <v>284</v>
      </c>
      <c r="CX416" s="291">
        <v>-4075</v>
      </c>
      <c r="DA416" s="282">
        <f t="shared" si="431"/>
        <v>-17309.263333333332</v>
      </c>
      <c r="DB416" s="329"/>
      <c r="DD416" s="18">
        <v>-5385.5766666666668</v>
      </c>
      <c r="DF416" s="18">
        <v>-212.68666666666664</v>
      </c>
      <c r="DH416" s="291">
        <v>-7636</v>
      </c>
      <c r="DI416" s="333"/>
      <c r="DJ416" s="208">
        <v>0</v>
      </c>
      <c r="DL416" s="291" t="s">
        <v>284</v>
      </c>
      <c r="DM416" s="291" t="s">
        <v>284</v>
      </c>
      <c r="DN416" s="291">
        <v>-4075</v>
      </c>
      <c r="DQ416" s="282">
        <f t="shared" si="432"/>
        <v>-17309.263333333332</v>
      </c>
      <c r="DR416" s="329"/>
      <c r="DT416" s="18">
        <v>-5385.5766666666668</v>
      </c>
      <c r="DV416" s="18">
        <v>-212.68666666666664</v>
      </c>
      <c r="DX416" s="291">
        <v>-7636</v>
      </c>
      <c r="DY416" s="333"/>
      <c r="DZ416" s="208">
        <v>0</v>
      </c>
      <c r="EB416" s="291" t="s">
        <v>284</v>
      </c>
      <c r="EC416" s="291" t="s">
        <v>284</v>
      </c>
      <c r="ED416" s="291">
        <v>-4075</v>
      </c>
      <c r="EG416" s="282">
        <f t="shared" si="433"/>
        <v>-17309.263333333332</v>
      </c>
      <c r="EH416" s="329"/>
    </row>
    <row r="417" spans="1:138" s="196" customFormat="1" ht="16" hidden="1" customHeight="1" outlineLevel="1" x14ac:dyDescent="0.2">
      <c r="A417" s="3" t="s">
        <v>843</v>
      </c>
      <c r="B417" s="44"/>
      <c r="C417" s="18">
        <v>0</v>
      </c>
      <c r="D417" s="18">
        <v>0</v>
      </c>
      <c r="E417" s="205" t="s">
        <v>284</v>
      </c>
      <c r="F417" s="208">
        <v>0</v>
      </c>
      <c r="G417" s="205" t="s">
        <v>284</v>
      </c>
      <c r="H417" s="205" t="s">
        <v>284</v>
      </c>
      <c r="I417" s="18">
        <f t="shared" si="434"/>
        <v>0</v>
      </c>
      <c r="J417" s="70"/>
      <c r="K417" s="44"/>
      <c r="L417" s="18">
        <v>0</v>
      </c>
      <c r="M417" s="18"/>
      <c r="N417" s="18">
        <v>0</v>
      </c>
      <c r="O417" s="18"/>
      <c r="P417" s="205" t="s">
        <v>284</v>
      </c>
      <c r="Q417" s="205"/>
      <c r="R417" s="208">
        <v>0</v>
      </c>
      <c r="S417" s="208"/>
      <c r="T417" s="291" t="s">
        <v>284</v>
      </c>
      <c r="U417" s="291" t="s">
        <v>284</v>
      </c>
      <c r="V417" s="291" t="s">
        <v>284</v>
      </c>
      <c r="W417" s="291"/>
      <c r="X417" s="291"/>
      <c r="Y417" s="282">
        <f t="shared" si="429"/>
        <v>0</v>
      </c>
      <c r="Z417" s="70"/>
      <c r="AA417" s="290"/>
      <c r="AB417" s="282"/>
      <c r="AC417" s="282"/>
      <c r="AD417" s="282"/>
      <c r="AE417" s="282"/>
      <c r="AF417" s="291"/>
      <c r="AG417" s="291"/>
      <c r="AH417" s="292"/>
      <c r="AI417" s="292"/>
      <c r="AJ417" s="291"/>
      <c r="AK417" s="291"/>
      <c r="AL417" s="291"/>
      <c r="AM417" s="291"/>
      <c r="AN417" s="291"/>
      <c r="AO417" s="282"/>
      <c r="AP417" s="70"/>
      <c r="AQ417" s="290"/>
      <c r="AR417" s="282"/>
      <c r="AS417" s="282"/>
      <c r="AT417" s="282"/>
      <c r="AU417" s="282"/>
      <c r="AV417" s="291"/>
      <c r="AW417" s="291"/>
      <c r="AX417" s="292"/>
      <c r="AY417" s="292"/>
      <c r="AZ417" s="291"/>
      <c r="BA417" s="291"/>
      <c r="BB417" s="291"/>
      <c r="BC417" s="291"/>
      <c r="BD417" s="291"/>
      <c r="BE417" s="282"/>
      <c r="BF417" s="70"/>
      <c r="BG417" s="290"/>
      <c r="BH417" s="282"/>
      <c r="BI417" s="282"/>
      <c r="BJ417" s="282"/>
      <c r="BK417" s="282"/>
      <c r="BL417" s="291"/>
      <c r="BM417" s="291"/>
      <c r="BN417" s="292"/>
      <c r="BO417" s="292"/>
      <c r="BP417" s="291"/>
      <c r="BQ417" s="291"/>
      <c r="BR417" s="291"/>
      <c r="BS417" s="291"/>
      <c r="BT417" s="291"/>
      <c r="BU417" s="282"/>
      <c r="BV417" s="70"/>
      <c r="BX417" s="18">
        <v>0</v>
      </c>
      <c r="BZ417" s="18">
        <v>0</v>
      </c>
      <c r="CB417" s="291" t="s">
        <v>284</v>
      </c>
      <c r="CC417" s="333"/>
      <c r="CD417" s="208">
        <v>0</v>
      </c>
      <c r="CF417" s="291" t="s">
        <v>284</v>
      </c>
      <c r="CG417" s="291" t="s">
        <v>284</v>
      </c>
      <c r="CH417" s="291" t="s">
        <v>284</v>
      </c>
      <c r="CK417" s="282">
        <f t="shared" si="430"/>
        <v>0</v>
      </c>
      <c r="CL417" s="329"/>
      <c r="CN417" s="18">
        <v>0</v>
      </c>
      <c r="CP417" s="18">
        <v>0</v>
      </c>
      <c r="CR417" s="291" t="s">
        <v>284</v>
      </c>
      <c r="CS417" s="333"/>
      <c r="CT417" s="208">
        <v>0</v>
      </c>
      <c r="CV417" s="291" t="s">
        <v>284</v>
      </c>
      <c r="CW417" s="291" t="s">
        <v>284</v>
      </c>
      <c r="CX417" s="291" t="s">
        <v>284</v>
      </c>
      <c r="DA417" s="282">
        <f t="shared" si="431"/>
        <v>0</v>
      </c>
      <c r="DB417" s="329"/>
      <c r="DD417" s="18">
        <v>0</v>
      </c>
      <c r="DF417" s="18">
        <v>0</v>
      </c>
      <c r="DH417" s="291" t="s">
        <v>284</v>
      </c>
      <c r="DI417" s="333"/>
      <c r="DJ417" s="208">
        <v>0</v>
      </c>
      <c r="DL417" s="291" t="s">
        <v>284</v>
      </c>
      <c r="DM417" s="291" t="s">
        <v>284</v>
      </c>
      <c r="DN417" s="291" t="s">
        <v>284</v>
      </c>
      <c r="DQ417" s="282">
        <f t="shared" si="432"/>
        <v>0</v>
      </c>
      <c r="DR417" s="329"/>
      <c r="DT417" s="18">
        <v>0</v>
      </c>
      <c r="DV417" s="18">
        <v>0</v>
      </c>
      <c r="DX417" s="291" t="s">
        <v>284</v>
      </c>
      <c r="DY417" s="333"/>
      <c r="DZ417" s="208">
        <v>0</v>
      </c>
      <c r="EB417" s="291" t="s">
        <v>284</v>
      </c>
      <c r="EC417" s="291" t="s">
        <v>284</v>
      </c>
      <c r="ED417" s="291" t="s">
        <v>284</v>
      </c>
      <c r="EG417" s="282">
        <f t="shared" si="433"/>
        <v>0</v>
      </c>
      <c r="EH417" s="329"/>
    </row>
    <row r="418" spans="1:138" s="196" customFormat="1" ht="16" hidden="1" customHeight="1" outlineLevel="1" x14ac:dyDescent="0.2">
      <c r="A418" s="3" t="s">
        <v>844</v>
      </c>
      <c r="B418" s="44"/>
      <c r="C418" s="18">
        <v>0</v>
      </c>
      <c r="D418" s="18">
        <v>0</v>
      </c>
      <c r="E418" s="205" t="s">
        <v>284</v>
      </c>
      <c r="F418" s="208">
        <v>0</v>
      </c>
      <c r="G418" s="205" t="s">
        <v>284</v>
      </c>
      <c r="H418" s="205" t="s">
        <v>284</v>
      </c>
      <c r="I418" s="18">
        <f t="shared" si="434"/>
        <v>0</v>
      </c>
      <c r="J418" s="70"/>
      <c r="K418" s="44"/>
      <c r="L418" s="18">
        <v>0</v>
      </c>
      <c r="M418" s="18"/>
      <c r="N418" s="18">
        <v>0</v>
      </c>
      <c r="O418" s="18"/>
      <c r="P418" s="205" t="s">
        <v>284</v>
      </c>
      <c r="Q418" s="205"/>
      <c r="R418" s="208">
        <v>0</v>
      </c>
      <c r="S418" s="208"/>
      <c r="T418" s="291" t="s">
        <v>284</v>
      </c>
      <c r="U418" s="291" t="s">
        <v>284</v>
      </c>
      <c r="V418" s="291" t="s">
        <v>284</v>
      </c>
      <c r="W418" s="291"/>
      <c r="X418" s="291"/>
      <c r="Y418" s="282">
        <f t="shared" si="429"/>
        <v>0</v>
      </c>
      <c r="Z418" s="70"/>
      <c r="AA418" s="290"/>
      <c r="AB418" s="282"/>
      <c r="AC418" s="282"/>
      <c r="AD418" s="282"/>
      <c r="AE418" s="282"/>
      <c r="AF418" s="291"/>
      <c r="AG418" s="291"/>
      <c r="AH418" s="292"/>
      <c r="AI418" s="292"/>
      <c r="AJ418" s="291"/>
      <c r="AK418" s="291"/>
      <c r="AL418" s="291"/>
      <c r="AM418" s="291"/>
      <c r="AN418" s="291"/>
      <c r="AO418" s="282"/>
      <c r="AP418" s="70"/>
      <c r="AQ418" s="290"/>
      <c r="AR418" s="282"/>
      <c r="AS418" s="282"/>
      <c r="AT418" s="282"/>
      <c r="AU418" s="282"/>
      <c r="AV418" s="291"/>
      <c r="AW418" s="291"/>
      <c r="AX418" s="292"/>
      <c r="AY418" s="292"/>
      <c r="AZ418" s="291"/>
      <c r="BA418" s="291"/>
      <c r="BB418" s="291"/>
      <c r="BC418" s="291"/>
      <c r="BD418" s="291"/>
      <c r="BE418" s="282"/>
      <c r="BF418" s="70"/>
      <c r="BG418" s="290"/>
      <c r="BH418" s="282"/>
      <c r="BI418" s="282"/>
      <c r="BJ418" s="282"/>
      <c r="BK418" s="282"/>
      <c r="BL418" s="291"/>
      <c r="BM418" s="291"/>
      <c r="BN418" s="292"/>
      <c r="BO418" s="292"/>
      <c r="BP418" s="291"/>
      <c r="BQ418" s="291"/>
      <c r="BR418" s="291"/>
      <c r="BS418" s="291"/>
      <c r="BT418" s="291"/>
      <c r="BU418" s="282"/>
      <c r="BV418" s="70"/>
      <c r="BX418" s="18">
        <v>0</v>
      </c>
      <c r="BZ418" s="18">
        <v>0</v>
      </c>
      <c r="CB418" s="291" t="s">
        <v>284</v>
      </c>
      <c r="CC418" s="333"/>
      <c r="CD418" s="208">
        <v>0</v>
      </c>
      <c r="CF418" s="291" t="s">
        <v>284</v>
      </c>
      <c r="CG418" s="291" t="s">
        <v>284</v>
      </c>
      <c r="CH418" s="291" t="s">
        <v>284</v>
      </c>
      <c r="CK418" s="282">
        <f t="shared" si="430"/>
        <v>0</v>
      </c>
      <c r="CL418" s="329"/>
      <c r="CN418" s="18">
        <v>0</v>
      </c>
      <c r="CP418" s="18">
        <v>0</v>
      </c>
      <c r="CR418" s="291" t="s">
        <v>284</v>
      </c>
      <c r="CS418" s="333"/>
      <c r="CT418" s="208">
        <v>0</v>
      </c>
      <c r="CV418" s="291" t="s">
        <v>284</v>
      </c>
      <c r="CW418" s="291" t="s">
        <v>284</v>
      </c>
      <c r="CX418" s="291" t="s">
        <v>284</v>
      </c>
      <c r="DA418" s="282">
        <f t="shared" si="431"/>
        <v>0</v>
      </c>
      <c r="DB418" s="329"/>
      <c r="DD418" s="18">
        <v>0</v>
      </c>
      <c r="DF418" s="18">
        <v>0</v>
      </c>
      <c r="DH418" s="291" t="s">
        <v>284</v>
      </c>
      <c r="DI418" s="333"/>
      <c r="DJ418" s="208">
        <v>0</v>
      </c>
      <c r="DL418" s="291" t="s">
        <v>284</v>
      </c>
      <c r="DM418" s="291" t="s">
        <v>284</v>
      </c>
      <c r="DN418" s="291" t="s">
        <v>284</v>
      </c>
      <c r="DQ418" s="282">
        <f t="shared" si="432"/>
        <v>0</v>
      </c>
      <c r="DR418" s="329"/>
      <c r="DT418" s="18">
        <v>0</v>
      </c>
      <c r="DV418" s="18">
        <v>0</v>
      </c>
      <c r="DX418" s="291" t="s">
        <v>284</v>
      </c>
      <c r="DY418" s="333"/>
      <c r="DZ418" s="208">
        <v>0</v>
      </c>
      <c r="EB418" s="291" t="s">
        <v>284</v>
      </c>
      <c r="EC418" s="291" t="s">
        <v>284</v>
      </c>
      <c r="ED418" s="291" t="s">
        <v>284</v>
      </c>
      <c r="EG418" s="282">
        <f t="shared" si="433"/>
        <v>0</v>
      </c>
      <c r="EH418" s="329"/>
    </row>
    <row r="419" spans="1:138" s="196" customFormat="1" ht="16" hidden="1" customHeight="1" outlineLevel="1" x14ac:dyDescent="0.2">
      <c r="A419" s="3" t="s">
        <v>845</v>
      </c>
      <c r="B419" s="44"/>
      <c r="C419" s="18">
        <v>-12104.11</v>
      </c>
      <c r="D419" s="18">
        <v>-8880</v>
      </c>
      <c r="E419" s="205" t="s">
        <v>284</v>
      </c>
      <c r="F419" s="208">
        <v>-2749.04</v>
      </c>
      <c r="G419" s="205">
        <v>-2749</v>
      </c>
      <c r="H419" s="205">
        <v>-2800</v>
      </c>
      <c r="I419" s="18">
        <f t="shared" si="434"/>
        <v>-29282.15</v>
      </c>
      <c r="J419" s="70"/>
      <c r="K419" s="44"/>
      <c r="L419" s="18">
        <v>-12104.11</v>
      </c>
      <c r="M419" s="18"/>
      <c r="N419" s="18">
        <v>-8880</v>
      </c>
      <c r="O419" s="18"/>
      <c r="P419" s="205" t="s">
        <v>284</v>
      </c>
      <c r="Q419" s="205"/>
      <c r="R419" s="208">
        <v>-2749.04</v>
      </c>
      <c r="S419" s="208"/>
      <c r="T419" s="291">
        <v>-2749</v>
      </c>
      <c r="U419" s="291">
        <v>-2749</v>
      </c>
      <c r="V419" s="291">
        <v>-2800</v>
      </c>
      <c r="W419" s="291"/>
      <c r="X419" s="291"/>
      <c r="Y419" s="282">
        <f t="shared" si="429"/>
        <v>-32031.15</v>
      </c>
      <c r="Z419" s="70"/>
      <c r="AA419" s="290"/>
      <c r="AB419" s="282"/>
      <c r="AC419" s="282"/>
      <c r="AD419" s="282"/>
      <c r="AE419" s="282"/>
      <c r="AF419" s="291"/>
      <c r="AG419" s="291"/>
      <c r="AH419" s="292"/>
      <c r="AI419" s="292"/>
      <c r="AJ419" s="291"/>
      <c r="AK419" s="291"/>
      <c r="AL419" s="291"/>
      <c r="AM419" s="291"/>
      <c r="AN419" s="291"/>
      <c r="AO419" s="282"/>
      <c r="AP419" s="70"/>
      <c r="AQ419" s="290"/>
      <c r="AR419" s="282"/>
      <c r="AS419" s="282"/>
      <c r="AT419" s="282"/>
      <c r="AU419" s="282"/>
      <c r="AV419" s="291"/>
      <c r="AW419" s="291"/>
      <c r="AX419" s="292"/>
      <c r="AY419" s="292"/>
      <c r="AZ419" s="291"/>
      <c r="BA419" s="291"/>
      <c r="BB419" s="291"/>
      <c r="BC419" s="291"/>
      <c r="BD419" s="291"/>
      <c r="BE419" s="282"/>
      <c r="BF419" s="70"/>
      <c r="BG419" s="290"/>
      <c r="BH419" s="282"/>
      <c r="BI419" s="282"/>
      <c r="BJ419" s="282"/>
      <c r="BK419" s="282"/>
      <c r="BL419" s="291"/>
      <c r="BM419" s="291"/>
      <c r="BN419" s="292"/>
      <c r="BO419" s="292"/>
      <c r="BP419" s="291"/>
      <c r="BQ419" s="291"/>
      <c r="BR419" s="291"/>
      <c r="BS419" s="291"/>
      <c r="BT419" s="291"/>
      <c r="BU419" s="282"/>
      <c r="BV419" s="70"/>
      <c r="BX419" s="18">
        <v>-12104.11</v>
      </c>
      <c r="BZ419" s="18">
        <v>-8880</v>
      </c>
      <c r="CB419" s="291" t="s">
        <v>284</v>
      </c>
      <c r="CC419" s="333"/>
      <c r="CD419" s="208">
        <v>-2749.04</v>
      </c>
      <c r="CF419" s="291">
        <v>-2749</v>
      </c>
      <c r="CG419" s="291">
        <v>-2749</v>
      </c>
      <c r="CH419" s="291">
        <v>-2800</v>
      </c>
      <c r="CK419" s="282">
        <f t="shared" si="430"/>
        <v>-32031.15</v>
      </c>
      <c r="CL419" s="329"/>
      <c r="CN419" s="18">
        <v>-12104.11</v>
      </c>
      <c r="CP419" s="18">
        <v>-8880</v>
      </c>
      <c r="CR419" s="291" t="s">
        <v>284</v>
      </c>
      <c r="CS419" s="333"/>
      <c r="CT419" s="208">
        <v>-2749.04</v>
      </c>
      <c r="CV419" s="291">
        <v>-2749</v>
      </c>
      <c r="CW419" s="291">
        <v>-2749</v>
      </c>
      <c r="CX419" s="291">
        <v>-2800</v>
      </c>
      <c r="DA419" s="282">
        <f t="shared" si="431"/>
        <v>-32031.15</v>
      </c>
      <c r="DB419" s="329"/>
      <c r="DD419" s="18">
        <v>-12104.11</v>
      </c>
      <c r="DF419" s="18">
        <v>-8880</v>
      </c>
      <c r="DH419" s="291" t="s">
        <v>284</v>
      </c>
      <c r="DI419" s="333"/>
      <c r="DJ419" s="208">
        <v>-2749.04</v>
      </c>
      <c r="DL419" s="291">
        <v>-2749</v>
      </c>
      <c r="DM419" s="291">
        <v>-2749</v>
      </c>
      <c r="DN419" s="291">
        <v>-2800</v>
      </c>
      <c r="DQ419" s="282">
        <f t="shared" si="432"/>
        <v>-32031.15</v>
      </c>
      <c r="DR419" s="329"/>
      <c r="DT419" s="18">
        <v>-12104.11</v>
      </c>
      <c r="DV419" s="18">
        <v>-8880</v>
      </c>
      <c r="DX419" s="291" t="s">
        <v>284</v>
      </c>
      <c r="DY419" s="333"/>
      <c r="DZ419" s="208">
        <v>-2749.04</v>
      </c>
      <c r="EB419" s="291">
        <v>-2749</v>
      </c>
      <c r="EC419" s="291">
        <v>-2749</v>
      </c>
      <c r="ED419" s="291">
        <v>-2800</v>
      </c>
      <c r="EG419" s="282">
        <f t="shared" si="433"/>
        <v>-32031.15</v>
      </c>
      <c r="EH419" s="329"/>
    </row>
    <row r="420" spans="1:138" s="196" customFormat="1" ht="16" hidden="1" customHeight="1" outlineLevel="1" x14ac:dyDescent="0.2">
      <c r="A420" s="3" t="s">
        <v>847</v>
      </c>
      <c r="B420" s="44"/>
      <c r="C420" s="18">
        <v>-110744.96000000001</v>
      </c>
      <c r="D420" s="18">
        <v>-75545.22</v>
      </c>
      <c r="E420" s="205">
        <v>-401</v>
      </c>
      <c r="F420" s="208">
        <v>-20974.97</v>
      </c>
      <c r="G420" s="205">
        <v>-20975</v>
      </c>
      <c r="H420" s="205">
        <v>-900</v>
      </c>
      <c r="I420" s="18">
        <f t="shared" si="434"/>
        <v>-229541.15</v>
      </c>
      <c r="J420" s="70"/>
      <c r="K420" s="44"/>
      <c r="L420" s="18">
        <v>-110744.96000000001</v>
      </c>
      <c r="M420" s="18"/>
      <c r="N420" s="18">
        <v>-75545.22</v>
      </c>
      <c r="O420" s="18"/>
      <c r="P420" s="205">
        <v>-401</v>
      </c>
      <c r="Q420" s="205"/>
      <c r="R420" s="208">
        <v>-20974.97</v>
      </c>
      <c r="S420" s="208"/>
      <c r="T420" s="291">
        <v>-20975</v>
      </c>
      <c r="U420" s="291">
        <v>-20975</v>
      </c>
      <c r="V420" s="291">
        <v>-900</v>
      </c>
      <c r="W420" s="291"/>
      <c r="X420" s="291"/>
      <c r="Y420" s="282">
        <f t="shared" si="429"/>
        <v>-250516.15</v>
      </c>
      <c r="Z420" s="70"/>
      <c r="AA420" s="290"/>
      <c r="AB420" s="282"/>
      <c r="AC420" s="282"/>
      <c r="AD420" s="282"/>
      <c r="AE420" s="282"/>
      <c r="AF420" s="291"/>
      <c r="AG420" s="291"/>
      <c r="AH420" s="292"/>
      <c r="AI420" s="292"/>
      <c r="AJ420" s="291"/>
      <c r="AK420" s="291"/>
      <c r="AL420" s="291"/>
      <c r="AM420" s="291"/>
      <c r="AN420" s="291"/>
      <c r="AO420" s="282"/>
      <c r="AP420" s="70"/>
      <c r="AQ420" s="290"/>
      <c r="AR420" s="282"/>
      <c r="AS420" s="282"/>
      <c r="AT420" s="282"/>
      <c r="AU420" s="282"/>
      <c r="AV420" s="291"/>
      <c r="AW420" s="291"/>
      <c r="AX420" s="292"/>
      <c r="AY420" s="292"/>
      <c r="AZ420" s="291"/>
      <c r="BA420" s="291"/>
      <c r="BB420" s="291"/>
      <c r="BC420" s="291"/>
      <c r="BD420" s="291"/>
      <c r="BE420" s="282"/>
      <c r="BF420" s="70"/>
      <c r="BG420" s="290"/>
      <c r="BH420" s="282"/>
      <c r="BI420" s="282"/>
      <c r="BJ420" s="282"/>
      <c r="BK420" s="282"/>
      <c r="BL420" s="291"/>
      <c r="BM420" s="291"/>
      <c r="BN420" s="292"/>
      <c r="BO420" s="292"/>
      <c r="BP420" s="291"/>
      <c r="BQ420" s="291"/>
      <c r="BR420" s="291"/>
      <c r="BS420" s="291"/>
      <c r="BT420" s="291"/>
      <c r="BU420" s="282"/>
      <c r="BV420" s="70"/>
      <c r="BX420" s="18">
        <v>-110744.96000000001</v>
      </c>
      <c r="BZ420" s="18">
        <v>-75545.22</v>
      </c>
      <c r="CB420" s="291">
        <v>-401</v>
      </c>
      <c r="CC420" s="333"/>
      <c r="CD420" s="208">
        <v>-20974.97</v>
      </c>
      <c r="CF420" s="291">
        <v>-20975</v>
      </c>
      <c r="CG420" s="291">
        <v>-20975</v>
      </c>
      <c r="CH420" s="291">
        <v>-900</v>
      </c>
      <c r="CK420" s="282">
        <f t="shared" si="430"/>
        <v>-250516.15</v>
      </c>
      <c r="CL420" s="329"/>
      <c r="CN420" s="18">
        <v>-110744.96000000001</v>
      </c>
      <c r="CP420" s="18">
        <v>-75545.22</v>
      </c>
      <c r="CR420" s="291">
        <v>-401</v>
      </c>
      <c r="CS420" s="333"/>
      <c r="CT420" s="208">
        <v>-20974.97</v>
      </c>
      <c r="CV420" s="291">
        <v>-20975</v>
      </c>
      <c r="CW420" s="291">
        <v>-20975</v>
      </c>
      <c r="CX420" s="291">
        <v>-900</v>
      </c>
      <c r="DA420" s="282">
        <f t="shared" si="431"/>
        <v>-250516.15</v>
      </c>
      <c r="DB420" s="329"/>
      <c r="DD420" s="18">
        <v>-110744.96000000001</v>
      </c>
      <c r="DF420" s="18">
        <v>-75545.22</v>
      </c>
      <c r="DH420" s="291">
        <v>-401</v>
      </c>
      <c r="DI420" s="333"/>
      <c r="DJ420" s="208">
        <v>-20974.97</v>
      </c>
      <c r="DL420" s="291">
        <v>-20975</v>
      </c>
      <c r="DM420" s="291">
        <v>-20975</v>
      </c>
      <c r="DN420" s="291">
        <v>-900</v>
      </c>
      <c r="DQ420" s="282">
        <f t="shared" si="432"/>
        <v>-250516.15</v>
      </c>
      <c r="DR420" s="329"/>
      <c r="DT420" s="18">
        <v>-110744.96000000001</v>
      </c>
      <c r="DV420" s="18">
        <v>-75545.22</v>
      </c>
      <c r="DX420" s="291">
        <v>-401</v>
      </c>
      <c r="DY420" s="333"/>
      <c r="DZ420" s="208">
        <v>-20974.97</v>
      </c>
      <c r="EB420" s="291">
        <v>-20975</v>
      </c>
      <c r="EC420" s="291">
        <v>-20975</v>
      </c>
      <c r="ED420" s="291">
        <v>-900</v>
      </c>
      <c r="EG420" s="282">
        <f t="shared" si="433"/>
        <v>-250516.15</v>
      </c>
      <c r="EH420" s="329"/>
    </row>
    <row r="421" spans="1:138" s="196" customFormat="1" ht="16" hidden="1" customHeight="1" outlineLevel="1" x14ac:dyDescent="0.2">
      <c r="A421" s="3" t="s">
        <v>848</v>
      </c>
      <c r="B421" s="44"/>
      <c r="C421" s="18">
        <v>-25265.360000000001</v>
      </c>
      <c r="D421" s="18">
        <v>-64370</v>
      </c>
      <c r="E421" s="205">
        <v>-1237</v>
      </c>
      <c r="F421" s="208">
        <v>-226.2</v>
      </c>
      <c r="G421" s="205">
        <v>-226</v>
      </c>
      <c r="H421" s="205">
        <v>-681</v>
      </c>
      <c r="I421" s="18">
        <f t="shared" si="434"/>
        <v>-92005.56</v>
      </c>
      <c r="J421" s="70"/>
      <c r="K421" s="44"/>
      <c r="L421" s="18">
        <v>-25265.360000000001</v>
      </c>
      <c r="M421" s="18"/>
      <c r="N421" s="18">
        <v>-64370</v>
      </c>
      <c r="O421" s="18"/>
      <c r="P421" s="205">
        <v>-1237</v>
      </c>
      <c r="Q421" s="205"/>
      <c r="R421" s="208">
        <v>-226.2</v>
      </c>
      <c r="S421" s="208"/>
      <c r="T421" s="291">
        <v>-226</v>
      </c>
      <c r="U421" s="291">
        <v>-226</v>
      </c>
      <c r="V421" s="291">
        <v>-681</v>
      </c>
      <c r="W421" s="291"/>
      <c r="X421" s="291"/>
      <c r="Y421" s="282">
        <f t="shared" si="429"/>
        <v>-92231.56</v>
      </c>
      <c r="Z421" s="70"/>
      <c r="AA421" s="290"/>
      <c r="AB421" s="282"/>
      <c r="AC421" s="282"/>
      <c r="AD421" s="282"/>
      <c r="AE421" s="282"/>
      <c r="AF421" s="291"/>
      <c r="AG421" s="291"/>
      <c r="AH421" s="292"/>
      <c r="AI421" s="292"/>
      <c r="AJ421" s="291"/>
      <c r="AK421" s="291"/>
      <c r="AL421" s="291"/>
      <c r="AM421" s="291"/>
      <c r="AN421" s="291"/>
      <c r="AO421" s="282"/>
      <c r="AP421" s="70"/>
      <c r="AQ421" s="290"/>
      <c r="AR421" s="282"/>
      <c r="AS421" s="282"/>
      <c r="AT421" s="282"/>
      <c r="AU421" s="282"/>
      <c r="AV421" s="291"/>
      <c r="AW421" s="291"/>
      <c r="AX421" s="292"/>
      <c r="AY421" s="292"/>
      <c r="AZ421" s="291"/>
      <c r="BA421" s="291"/>
      <c r="BB421" s="291"/>
      <c r="BC421" s="291"/>
      <c r="BD421" s="291"/>
      <c r="BE421" s="282"/>
      <c r="BF421" s="70"/>
      <c r="BG421" s="290"/>
      <c r="BH421" s="282"/>
      <c r="BI421" s="282"/>
      <c r="BJ421" s="282"/>
      <c r="BK421" s="282"/>
      <c r="BL421" s="291"/>
      <c r="BM421" s="291"/>
      <c r="BN421" s="292"/>
      <c r="BO421" s="292"/>
      <c r="BP421" s="291"/>
      <c r="BQ421" s="291"/>
      <c r="BR421" s="291"/>
      <c r="BS421" s="291"/>
      <c r="BT421" s="291"/>
      <c r="BU421" s="282"/>
      <c r="BV421" s="70"/>
      <c r="BX421" s="18">
        <v>-25265.360000000001</v>
      </c>
      <c r="BZ421" s="18">
        <v>-64370</v>
      </c>
      <c r="CB421" s="291">
        <v>-1237</v>
      </c>
      <c r="CC421" s="333"/>
      <c r="CD421" s="208">
        <v>-226.2</v>
      </c>
      <c r="CF421" s="291">
        <v>-226</v>
      </c>
      <c r="CG421" s="291">
        <v>-226</v>
      </c>
      <c r="CH421" s="291">
        <v>-681</v>
      </c>
      <c r="CK421" s="282">
        <f t="shared" si="430"/>
        <v>-92231.56</v>
      </c>
      <c r="CL421" s="329"/>
      <c r="CN421" s="18">
        <v>-25265.360000000001</v>
      </c>
      <c r="CP421" s="18">
        <v>-64370</v>
      </c>
      <c r="CR421" s="291">
        <v>-1237</v>
      </c>
      <c r="CS421" s="333"/>
      <c r="CT421" s="208">
        <v>-226.2</v>
      </c>
      <c r="CV421" s="291">
        <v>-226</v>
      </c>
      <c r="CW421" s="291">
        <v>-226</v>
      </c>
      <c r="CX421" s="291">
        <v>-681</v>
      </c>
      <c r="DA421" s="282">
        <f t="shared" si="431"/>
        <v>-92231.56</v>
      </c>
      <c r="DB421" s="329"/>
      <c r="DD421" s="18">
        <v>-25265.360000000001</v>
      </c>
      <c r="DF421" s="18">
        <v>-64370</v>
      </c>
      <c r="DH421" s="291">
        <v>-1237</v>
      </c>
      <c r="DI421" s="333"/>
      <c r="DJ421" s="208">
        <v>-226.2</v>
      </c>
      <c r="DL421" s="291">
        <v>-226</v>
      </c>
      <c r="DM421" s="291">
        <v>-226</v>
      </c>
      <c r="DN421" s="291">
        <v>-681</v>
      </c>
      <c r="DQ421" s="282">
        <f t="shared" si="432"/>
        <v>-92231.56</v>
      </c>
      <c r="DR421" s="329"/>
      <c r="DT421" s="18">
        <v>-25265.360000000001</v>
      </c>
      <c r="DV421" s="18">
        <v>-64370</v>
      </c>
      <c r="DX421" s="291">
        <v>-1237</v>
      </c>
      <c r="DY421" s="333"/>
      <c r="DZ421" s="208">
        <v>-226.2</v>
      </c>
      <c r="EB421" s="291">
        <v>-226</v>
      </c>
      <c r="EC421" s="291">
        <v>-226</v>
      </c>
      <c r="ED421" s="291">
        <v>-681</v>
      </c>
      <c r="EG421" s="282">
        <f t="shared" si="433"/>
        <v>-92231.56</v>
      </c>
      <c r="EH421" s="329"/>
    </row>
    <row r="422" spans="1:138" s="196" customFormat="1" ht="16" hidden="1" customHeight="1" outlineLevel="1" x14ac:dyDescent="0.2">
      <c r="A422" s="3" t="s">
        <v>849</v>
      </c>
      <c r="B422" s="44"/>
      <c r="C422" s="18">
        <v>-25210</v>
      </c>
      <c r="D422" s="18">
        <v>-60242.2</v>
      </c>
      <c r="E422" s="205">
        <v>-407</v>
      </c>
      <c r="F422" s="208">
        <v>-6575</v>
      </c>
      <c r="G422" s="205">
        <v>-6575</v>
      </c>
      <c r="H422" s="205" t="s">
        <v>284</v>
      </c>
      <c r="I422" s="18">
        <f t="shared" si="434"/>
        <v>-99009.2</v>
      </c>
      <c r="J422" s="70"/>
      <c r="K422" s="44"/>
      <c r="L422" s="18">
        <v>-25210</v>
      </c>
      <c r="M422" s="18"/>
      <c r="N422" s="18">
        <v>-60242.2</v>
      </c>
      <c r="O422" s="18"/>
      <c r="P422" s="205">
        <v>-407</v>
      </c>
      <c r="Q422" s="205"/>
      <c r="R422" s="208">
        <v>-6575</v>
      </c>
      <c r="S422" s="208"/>
      <c r="T422" s="291">
        <v>-6575</v>
      </c>
      <c r="U422" s="291">
        <v>-6575</v>
      </c>
      <c r="V422" s="291" t="s">
        <v>284</v>
      </c>
      <c r="W422" s="291"/>
      <c r="X422" s="291"/>
      <c r="Y422" s="282">
        <f t="shared" ref="Y422:Y453" si="435">SUM(L422:V422)</f>
        <v>-105584.2</v>
      </c>
      <c r="Z422" s="70"/>
      <c r="AA422" s="290"/>
      <c r="AB422" s="282"/>
      <c r="AC422" s="282"/>
      <c r="AD422" s="282"/>
      <c r="AE422" s="282"/>
      <c r="AF422" s="291"/>
      <c r="AG422" s="291"/>
      <c r="AH422" s="292"/>
      <c r="AI422" s="292"/>
      <c r="AJ422" s="291"/>
      <c r="AK422" s="291"/>
      <c r="AL422" s="291"/>
      <c r="AM422" s="291"/>
      <c r="AN422" s="291"/>
      <c r="AO422" s="282"/>
      <c r="AP422" s="70"/>
      <c r="AQ422" s="290"/>
      <c r="AR422" s="282"/>
      <c r="AS422" s="282"/>
      <c r="AT422" s="282"/>
      <c r="AU422" s="282"/>
      <c r="AV422" s="291"/>
      <c r="AW422" s="291"/>
      <c r="AX422" s="292"/>
      <c r="AY422" s="292"/>
      <c r="AZ422" s="291"/>
      <c r="BA422" s="291"/>
      <c r="BB422" s="291"/>
      <c r="BC422" s="291"/>
      <c r="BD422" s="291"/>
      <c r="BE422" s="282"/>
      <c r="BF422" s="70"/>
      <c r="BG422" s="290"/>
      <c r="BH422" s="282"/>
      <c r="BI422" s="282"/>
      <c r="BJ422" s="282"/>
      <c r="BK422" s="282"/>
      <c r="BL422" s="291"/>
      <c r="BM422" s="291"/>
      <c r="BN422" s="292"/>
      <c r="BO422" s="292"/>
      <c r="BP422" s="291"/>
      <c r="BQ422" s="291"/>
      <c r="BR422" s="291"/>
      <c r="BS422" s="291"/>
      <c r="BT422" s="291"/>
      <c r="BU422" s="282"/>
      <c r="BV422" s="70"/>
      <c r="BX422" s="18">
        <v>-25210</v>
      </c>
      <c r="BZ422" s="18">
        <v>-60242.2</v>
      </c>
      <c r="CB422" s="291">
        <v>-407</v>
      </c>
      <c r="CC422" s="333"/>
      <c r="CD422" s="208">
        <v>-6575</v>
      </c>
      <c r="CF422" s="291">
        <v>-6575</v>
      </c>
      <c r="CG422" s="291">
        <v>-6575</v>
      </c>
      <c r="CH422" s="291" t="s">
        <v>284</v>
      </c>
      <c r="CK422" s="282">
        <f t="shared" si="430"/>
        <v>-105584.2</v>
      </c>
      <c r="CL422" s="329"/>
      <c r="CN422" s="18">
        <v>-25210</v>
      </c>
      <c r="CP422" s="18">
        <v>-60242.2</v>
      </c>
      <c r="CR422" s="291">
        <v>-407</v>
      </c>
      <c r="CS422" s="333"/>
      <c r="CT422" s="208">
        <v>-6575</v>
      </c>
      <c r="CV422" s="291">
        <v>-6575</v>
      </c>
      <c r="CW422" s="291">
        <v>-6575</v>
      </c>
      <c r="CX422" s="291" t="s">
        <v>284</v>
      </c>
      <c r="DA422" s="282">
        <f t="shared" si="431"/>
        <v>-105584.2</v>
      </c>
      <c r="DB422" s="329"/>
      <c r="DD422" s="18">
        <v>-25210</v>
      </c>
      <c r="DF422" s="18">
        <v>-60242.2</v>
      </c>
      <c r="DH422" s="291">
        <v>-407</v>
      </c>
      <c r="DI422" s="333"/>
      <c r="DJ422" s="208">
        <v>-6575</v>
      </c>
      <c r="DL422" s="291">
        <v>-6575</v>
      </c>
      <c r="DM422" s="291">
        <v>-6575</v>
      </c>
      <c r="DN422" s="291" t="s">
        <v>284</v>
      </c>
      <c r="DQ422" s="282">
        <f t="shared" si="432"/>
        <v>-105584.2</v>
      </c>
      <c r="DR422" s="329"/>
      <c r="DT422" s="18">
        <v>-25210</v>
      </c>
      <c r="DV422" s="18">
        <v>-60242.2</v>
      </c>
      <c r="DX422" s="291">
        <v>-407</v>
      </c>
      <c r="DY422" s="333"/>
      <c r="DZ422" s="208">
        <v>-6575</v>
      </c>
      <c r="EB422" s="291">
        <v>-6575</v>
      </c>
      <c r="EC422" s="291">
        <v>-6575</v>
      </c>
      <c r="ED422" s="291" t="s">
        <v>284</v>
      </c>
      <c r="EG422" s="282">
        <f t="shared" si="433"/>
        <v>-105584.2</v>
      </c>
      <c r="EH422" s="329"/>
    </row>
    <row r="423" spans="1:138" s="196" customFormat="1" ht="16" hidden="1" customHeight="1" outlineLevel="1" x14ac:dyDescent="0.2">
      <c r="A423" s="3" t="s">
        <v>850</v>
      </c>
      <c r="B423" s="44"/>
      <c r="C423" s="18">
        <v>-5104</v>
      </c>
      <c r="D423" s="18">
        <v>0</v>
      </c>
      <c r="E423" s="205">
        <v>-1756</v>
      </c>
      <c r="F423" s="208">
        <v>-4565.8599999999997</v>
      </c>
      <c r="G423" s="205">
        <v>-4566</v>
      </c>
      <c r="H423" s="205">
        <v>-13733</v>
      </c>
      <c r="I423" s="18">
        <f t="shared" si="434"/>
        <v>-29724.86</v>
      </c>
      <c r="J423" s="70"/>
      <c r="K423" s="44"/>
      <c r="L423" s="18">
        <v>-5104</v>
      </c>
      <c r="M423" s="18"/>
      <c r="N423" s="18">
        <v>0</v>
      </c>
      <c r="O423" s="18"/>
      <c r="P423" s="205">
        <v>-1756</v>
      </c>
      <c r="Q423" s="205"/>
      <c r="R423" s="208">
        <v>-4565.8599999999997</v>
      </c>
      <c r="S423" s="208"/>
      <c r="T423" s="291">
        <v>-4566</v>
      </c>
      <c r="U423" s="291">
        <v>-4566</v>
      </c>
      <c r="V423" s="291">
        <v>-13733</v>
      </c>
      <c r="W423" s="291"/>
      <c r="X423" s="291"/>
      <c r="Y423" s="282">
        <f t="shared" si="435"/>
        <v>-34290.86</v>
      </c>
      <c r="Z423" s="70"/>
      <c r="AA423" s="290"/>
      <c r="AB423" s="282"/>
      <c r="AC423" s="282"/>
      <c r="AD423" s="282"/>
      <c r="AE423" s="282"/>
      <c r="AF423" s="291"/>
      <c r="AG423" s="291"/>
      <c r="AH423" s="292"/>
      <c r="AI423" s="292"/>
      <c r="AJ423" s="291"/>
      <c r="AK423" s="291"/>
      <c r="AL423" s="291"/>
      <c r="AM423" s="291"/>
      <c r="AN423" s="291"/>
      <c r="AO423" s="282"/>
      <c r="AP423" s="70"/>
      <c r="AQ423" s="290"/>
      <c r="AR423" s="282"/>
      <c r="AS423" s="282"/>
      <c r="AT423" s="282"/>
      <c r="AU423" s="282"/>
      <c r="AV423" s="291"/>
      <c r="AW423" s="291"/>
      <c r="AX423" s="292"/>
      <c r="AY423" s="292"/>
      <c r="AZ423" s="291"/>
      <c r="BA423" s="291"/>
      <c r="BB423" s="291"/>
      <c r="BC423" s="291"/>
      <c r="BD423" s="291"/>
      <c r="BE423" s="282"/>
      <c r="BF423" s="70"/>
      <c r="BG423" s="290"/>
      <c r="BH423" s="282"/>
      <c r="BI423" s="282"/>
      <c r="BJ423" s="282"/>
      <c r="BK423" s="282"/>
      <c r="BL423" s="291"/>
      <c r="BM423" s="291"/>
      <c r="BN423" s="292"/>
      <c r="BO423" s="292"/>
      <c r="BP423" s="291"/>
      <c r="BQ423" s="291"/>
      <c r="BR423" s="291"/>
      <c r="BS423" s="291"/>
      <c r="BT423" s="291"/>
      <c r="BU423" s="282"/>
      <c r="BV423" s="70"/>
      <c r="BX423" s="18">
        <v>-5104</v>
      </c>
      <c r="BZ423" s="18">
        <v>0</v>
      </c>
      <c r="CB423" s="291">
        <v>-1756</v>
      </c>
      <c r="CC423" s="333"/>
      <c r="CD423" s="208">
        <v>-4565.8599999999997</v>
      </c>
      <c r="CF423" s="291">
        <v>-4566</v>
      </c>
      <c r="CG423" s="291">
        <v>-4566</v>
      </c>
      <c r="CH423" s="291">
        <v>-13733</v>
      </c>
      <c r="CK423" s="282">
        <f t="shared" si="430"/>
        <v>-34290.86</v>
      </c>
      <c r="CL423" s="329"/>
      <c r="CN423" s="18">
        <v>-5104</v>
      </c>
      <c r="CP423" s="18">
        <v>0</v>
      </c>
      <c r="CR423" s="291">
        <v>-1756</v>
      </c>
      <c r="CS423" s="333"/>
      <c r="CT423" s="208">
        <v>-4565.8599999999997</v>
      </c>
      <c r="CV423" s="291">
        <v>-4566</v>
      </c>
      <c r="CW423" s="291">
        <v>-4566</v>
      </c>
      <c r="CX423" s="291">
        <v>-13733</v>
      </c>
      <c r="DA423" s="282">
        <f t="shared" si="431"/>
        <v>-34290.86</v>
      </c>
      <c r="DB423" s="329"/>
      <c r="DD423" s="18">
        <v>-5104</v>
      </c>
      <c r="DF423" s="18">
        <v>0</v>
      </c>
      <c r="DH423" s="291">
        <v>-1756</v>
      </c>
      <c r="DI423" s="333"/>
      <c r="DJ423" s="208">
        <v>-4565.8599999999997</v>
      </c>
      <c r="DL423" s="291">
        <v>-4566</v>
      </c>
      <c r="DM423" s="291">
        <v>-4566</v>
      </c>
      <c r="DN423" s="291">
        <v>-13733</v>
      </c>
      <c r="DQ423" s="282">
        <f t="shared" si="432"/>
        <v>-34290.86</v>
      </c>
      <c r="DR423" s="329"/>
      <c r="DT423" s="18">
        <v>-5104</v>
      </c>
      <c r="DV423" s="18">
        <v>0</v>
      </c>
      <c r="DX423" s="291">
        <v>-1756</v>
      </c>
      <c r="DY423" s="333"/>
      <c r="DZ423" s="208">
        <v>-4565.8599999999997</v>
      </c>
      <c r="EB423" s="291">
        <v>-4566</v>
      </c>
      <c r="EC423" s="291">
        <v>-4566</v>
      </c>
      <c r="ED423" s="291">
        <v>-13733</v>
      </c>
      <c r="EG423" s="282">
        <f t="shared" si="433"/>
        <v>-34290.86</v>
      </c>
      <c r="EH423" s="329"/>
    </row>
    <row r="424" spans="1:138" s="196" customFormat="1" ht="16" hidden="1" customHeight="1" outlineLevel="1" x14ac:dyDescent="0.2">
      <c r="A424" s="3" t="s">
        <v>852</v>
      </c>
      <c r="B424" s="44"/>
      <c r="C424" s="18">
        <v>-1149.8</v>
      </c>
      <c r="D424" s="18">
        <v>0</v>
      </c>
      <c r="E424" s="205" t="s">
        <v>284</v>
      </c>
      <c r="F424" s="208">
        <v>0</v>
      </c>
      <c r="G424" s="205" t="s">
        <v>284</v>
      </c>
      <c r="H424" s="205">
        <v>-2150</v>
      </c>
      <c r="I424" s="18">
        <f t="shared" si="434"/>
        <v>-3299.8</v>
      </c>
      <c r="J424" s="70"/>
      <c r="K424" s="44"/>
      <c r="L424" s="18">
        <v>-1149.8</v>
      </c>
      <c r="M424" s="18"/>
      <c r="N424" s="18">
        <v>0</v>
      </c>
      <c r="O424" s="18"/>
      <c r="P424" s="205" t="s">
        <v>284</v>
      </c>
      <c r="Q424" s="205"/>
      <c r="R424" s="208">
        <v>0</v>
      </c>
      <c r="S424" s="208"/>
      <c r="T424" s="291" t="s">
        <v>284</v>
      </c>
      <c r="U424" s="291" t="s">
        <v>284</v>
      </c>
      <c r="V424" s="291">
        <v>-2150</v>
      </c>
      <c r="W424" s="291"/>
      <c r="X424" s="291"/>
      <c r="Y424" s="282">
        <f t="shared" si="435"/>
        <v>-3299.8</v>
      </c>
      <c r="Z424" s="70"/>
      <c r="AA424" s="290"/>
      <c r="AB424" s="282"/>
      <c r="AC424" s="282"/>
      <c r="AD424" s="282"/>
      <c r="AE424" s="282"/>
      <c r="AF424" s="291"/>
      <c r="AG424" s="291"/>
      <c r="AH424" s="292"/>
      <c r="AI424" s="292"/>
      <c r="AJ424" s="291"/>
      <c r="AK424" s="291"/>
      <c r="AL424" s="291"/>
      <c r="AM424" s="291"/>
      <c r="AN424" s="291"/>
      <c r="AO424" s="282"/>
      <c r="AP424" s="70"/>
      <c r="AQ424" s="290"/>
      <c r="AR424" s="282"/>
      <c r="AS424" s="282"/>
      <c r="AT424" s="282"/>
      <c r="AU424" s="282"/>
      <c r="AV424" s="291"/>
      <c r="AW424" s="291"/>
      <c r="AX424" s="292"/>
      <c r="AY424" s="292"/>
      <c r="AZ424" s="291"/>
      <c r="BA424" s="291"/>
      <c r="BB424" s="291"/>
      <c r="BC424" s="291"/>
      <c r="BD424" s="291"/>
      <c r="BE424" s="282"/>
      <c r="BF424" s="70"/>
      <c r="BG424" s="290"/>
      <c r="BH424" s="282"/>
      <c r="BI424" s="282"/>
      <c r="BJ424" s="282"/>
      <c r="BK424" s="282"/>
      <c r="BL424" s="291"/>
      <c r="BM424" s="291"/>
      <c r="BN424" s="292"/>
      <c r="BO424" s="292"/>
      <c r="BP424" s="291"/>
      <c r="BQ424" s="291"/>
      <c r="BR424" s="291"/>
      <c r="BS424" s="291"/>
      <c r="BT424" s="291"/>
      <c r="BU424" s="282"/>
      <c r="BV424" s="70"/>
      <c r="BX424" s="18">
        <v>-1149.8</v>
      </c>
      <c r="BZ424" s="18">
        <v>0</v>
      </c>
      <c r="CB424" s="291" t="s">
        <v>284</v>
      </c>
      <c r="CC424" s="333"/>
      <c r="CD424" s="208">
        <v>0</v>
      </c>
      <c r="CF424" s="291" t="s">
        <v>284</v>
      </c>
      <c r="CG424" s="291" t="s">
        <v>284</v>
      </c>
      <c r="CH424" s="291">
        <v>-2150</v>
      </c>
      <c r="CK424" s="282">
        <f t="shared" si="430"/>
        <v>-3299.8</v>
      </c>
      <c r="CL424" s="329"/>
      <c r="CN424" s="18">
        <v>-1149.8</v>
      </c>
      <c r="CP424" s="18">
        <v>0</v>
      </c>
      <c r="CR424" s="291" t="s">
        <v>284</v>
      </c>
      <c r="CS424" s="333"/>
      <c r="CT424" s="208">
        <v>0</v>
      </c>
      <c r="CV424" s="291" t="s">
        <v>284</v>
      </c>
      <c r="CW424" s="291" t="s">
        <v>284</v>
      </c>
      <c r="CX424" s="291">
        <v>-2150</v>
      </c>
      <c r="DA424" s="282">
        <f t="shared" si="431"/>
        <v>-3299.8</v>
      </c>
      <c r="DB424" s="329"/>
      <c r="DD424" s="18">
        <v>-1149.8</v>
      </c>
      <c r="DF424" s="18">
        <v>0</v>
      </c>
      <c r="DH424" s="291" t="s">
        <v>284</v>
      </c>
      <c r="DI424" s="333"/>
      <c r="DJ424" s="208">
        <v>0</v>
      </c>
      <c r="DL424" s="291" t="s">
        <v>284</v>
      </c>
      <c r="DM424" s="291" t="s">
        <v>284</v>
      </c>
      <c r="DN424" s="291">
        <v>-2150</v>
      </c>
      <c r="DQ424" s="282">
        <f t="shared" si="432"/>
        <v>-3299.8</v>
      </c>
      <c r="DR424" s="329"/>
      <c r="DT424" s="18">
        <v>-1149.8</v>
      </c>
      <c r="DV424" s="18">
        <v>0</v>
      </c>
      <c r="DX424" s="291" t="s">
        <v>284</v>
      </c>
      <c r="DY424" s="333"/>
      <c r="DZ424" s="208">
        <v>0</v>
      </c>
      <c r="EB424" s="291" t="s">
        <v>284</v>
      </c>
      <c r="EC424" s="291" t="s">
        <v>284</v>
      </c>
      <c r="ED424" s="291">
        <v>-2150</v>
      </c>
      <c r="EG424" s="282">
        <f t="shared" si="433"/>
        <v>-3299.8</v>
      </c>
      <c r="EH424" s="329"/>
    </row>
    <row r="425" spans="1:138" s="196" customFormat="1" ht="16" hidden="1" customHeight="1" outlineLevel="1" x14ac:dyDescent="0.2">
      <c r="A425" s="3" t="s">
        <v>854</v>
      </c>
      <c r="B425" s="44"/>
      <c r="C425" s="18">
        <v>-2256.7466666666664</v>
      </c>
      <c r="D425" s="18">
        <v>-97.58</v>
      </c>
      <c r="E425" s="205">
        <v>-2251</v>
      </c>
      <c r="F425" s="208">
        <v>-959.61</v>
      </c>
      <c r="G425" s="205">
        <v>-960</v>
      </c>
      <c r="H425" s="205">
        <v>-1543</v>
      </c>
      <c r="I425" s="18">
        <f t="shared" si="434"/>
        <v>-8067.9366666666656</v>
      </c>
      <c r="J425" s="70"/>
      <c r="K425" s="44"/>
      <c r="L425" s="18">
        <v>-2256.7466666666664</v>
      </c>
      <c r="M425" s="18"/>
      <c r="N425" s="18">
        <v>-97.58</v>
      </c>
      <c r="O425" s="18"/>
      <c r="P425" s="205">
        <v>-2251</v>
      </c>
      <c r="Q425" s="205"/>
      <c r="R425" s="208">
        <v>-959.61</v>
      </c>
      <c r="S425" s="208"/>
      <c r="T425" s="291">
        <v>-960</v>
      </c>
      <c r="U425" s="291">
        <v>-960</v>
      </c>
      <c r="V425" s="291">
        <v>-1543</v>
      </c>
      <c r="W425" s="291"/>
      <c r="X425" s="291"/>
      <c r="Y425" s="282">
        <f t="shared" si="435"/>
        <v>-9027.9366666666647</v>
      </c>
      <c r="Z425" s="70"/>
      <c r="AA425" s="290"/>
      <c r="AB425" s="282"/>
      <c r="AC425" s="282"/>
      <c r="AD425" s="282"/>
      <c r="AE425" s="282"/>
      <c r="AF425" s="291"/>
      <c r="AG425" s="291"/>
      <c r="AH425" s="292"/>
      <c r="AI425" s="292"/>
      <c r="AJ425" s="291"/>
      <c r="AK425" s="291"/>
      <c r="AL425" s="291"/>
      <c r="AM425" s="291"/>
      <c r="AN425" s="291"/>
      <c r="AO425" s="282"/>
      <c r="AP425" s="70"/>
      <c r="AQ425" s="290"/>
      <c r="AR425" s="282"/>
      <c r="AS425" s="282"/>
      <c r="AT425" s="282"/>
      <c r="AU425" s="282"/>
      <c r="AV425" s="291"/>
      <c r="AW425" s="291"/>
      <c r="AX425" s="292"/>
      <c r="AY425" s="292"/>
      <c r="AZ425" s="291"/>
      <c r="BA425" s="291"/>
      <c r="BB425" s="291"/>
      <c r="BC425" s="291"/>
      <c r="BD425" s="291"/>
      <c r="BE425" s="282"/>
      <c r="BF425" s="70"/>
      <c r="BG425" s="290"/>
      <c r="BH425" s="282"/>
      <c r="BI425" s="282"/>
      <c r="BJ425" s="282"/>
      <c r="BK425" s="282"/>
      <c r="BL425" s="291"/>
      <c r="BM425" s="291"/>
      <c r="BN425" s="292"/>
      <c r="BO425" s="292"/>
      <c r="BP425" s="291"/>
      <c r="BQ425" s="291"/>
      <c r="BR425" s="291"/>
      <c r="BS425" s="291"/>
      <c r="BT425" s="291"/>
      <c r="BU425" s="282"/>
      <c r="BV425" s="70"/>
      <c r="BX425" s="18">
        <v>-2256.7466666666664</v>
      </c>
      <c r="BZ425" s="18">
        <v>-97.58</v>
      </c>
      <c r="CB425" s="291">
        <v>-2251</v>
      </c>
      <c r="CC425" s="333"/>
      <c r="CD425" s="208">
        <v>-959.61</v>
      </c>
      <c r="CF425" s="291">
        <v>-960</v>
      </c>
      <c r="CG425" s="291">
        <v>-960</v>
      </c>
      <c r="CH425" s="291">
        <v>-1543</v>
      </c>
      <c r="CK425" s="282">
        <f t="shared" si="430"/>
        <v>-9027.9366666666647</v>
      </c>
      <c r="CL425" s="329"/>
      <c r="CN425" s="18">
        <v>-2256.7466666666664</v>
      </c>
      <c r="CP425" s="18">
        <v>-97.58</v>
      </c>
      <c r="CR425" s="291">
        <v>-2251</v>
      </c>
      <c r="CS425" s="333"/>
      <c r="CT425" s="208">
        <v>-959.61</v>
      </c>
      <c r="CV425" s="291">
        <v>-960</v>
      </c>
      <c r="CW425" s="291">
        <v>-960</v>
      </c>
      <c r="CX425" s="291">
        <v>-1543</v>
      </c>
      <c r="DA425" s="282">
        <f t="shared" si="431"/>
        <v>-9027.9366666666647</v>
      </c>
      <c r="DB425" s="329"/>
      <c r="DD425" s="18">
        <v>-2256.7466666666664</v>
      </c>
      <c r="DF425" s="18">
        <v>-97.58</v>
      </c>
      <c r="DH425" s="291">
        <v>-2251</v>
      </c>
      <c r="DI425" s="333"/>
      <c r="DJ425" s="208">
        <v>-959.61</v>
      </c>
      <c r="DL425" s="291">
        <v>-960</v>
      </c>
      <c r="DM425" s="291">
        <v>-960</v>
      </c>
      <c r="DN425" s="291">
        <v>-1543</v>
      </c>
      <c r="DQ425" s="282">
        <f t="shared" si="432"/>
        <v>-9027.9366666666647</v>
      </c>
      <c r="DR425" s="329"/>
      <c r="DT425" s="18">
        <v>-2256.7466666666664</v>
      </c>
      <c r="DV425" s="18">
        <v>-97.58</v>
      </c>
      <c r="DX425" s="291">
        <v>-2251</v>
      </c>
      <c r="DY425" s="333"/>
      <c r="DZ425" s="208">
        <v>-959.61</v>
      </c>
      <c r="EB425" s="291">
        <v>-960</v>
      </c>
      <c r="EC425" s="291">
        <v>-960</v>
      </c>
      <c r="ED425" s="291">
        <v>-1543</v>
      </c>
      <c r="EG425" s="282">
        <f t="shared" si="433"/>
        <v>-9027.9366666666647</v>
      </c>
      <c r="EH425" s="329"/>
    </row>
    <row r="426" spans="1:138" s="196" customFormat="1" ht="16" hidden="1" customHeight="1" outlineLevel="1" x14ac:dyDescent="0.2">
      <c r="A426" s="3" t="s">
        <v>856</v>
      </c>
      <c r="B426" s="44"/>
      <c r="C426" s="18">
        <v>-14507.25</v>
      </c>
      <c r="D426" s="18">
        <v>-14339.35</v>
      </c>
      <c r="E426" s="205" t="s">
        <v>284</v>
      </c>
      <c r="F426" s="208">
        <v>-344</v>
      </c>
      <c r="G426" s="205">
        <v>-344</v>
      </c>
      <c r="H426" s="205">
        <v>-548</v>
      </c>
      <c r="I426" s="18">
        <f t="shared" si="434"/>
        <v>-30082.6</v>
      </c>
      <c r="J426" s="70"/>
      <c r="K426" s="44"/>
      <c r="L426" s="18">
        <v>-14507.25</v>
      </c>
      <c r="M426" s="18"/>
      <c r="N426" s="18">
        <v>-14339.35</v>
      </c>
      <c r="O426" s="18"/>
      <c r="P426" s="205" t="s">
        <v>284</v>
      </c>
      <c r="Q426" s="205"/>
      <c r="R426" s="208">
        <v>-344</v>
      </c>
      <c r="S426" s="208"/>
      <c r="T426" s="291">
        <v>-344</v>
      </c>
      <c r="U426" s="291">
        <v>-344</v>
      </c>
      <c r="V426" s="291">
        <v>-548</v>
      </c>
      <c r="W426" s="291"/>
      <c r="X426" s="291"/>
      <c r="Y426" s="282">
        <f t="shared" si="435"/>
        <v>-30426.6</v>
      </c>
      <c r="Z426" s="70"/>
      <c r="AA426" s="290"/>
      <c r="AB426" s="282"/>
      <c r="AC426" s="282"/>
      <c r="AD426" s="282"/>
      <c r="AE426" s="282"/>
      <c r="AF426" s="291"/>
      <c r="AG426" s="291"/>
      <c r="AH426" s="292"/>
      <c r="AI426" s="292"/>
      <c r="AJ426" s="291"/>
      <c r="AK426" s="291"/>
      <c r="AL426" s="291"/>
      <c r="AM426" s="291"/>
      <c r="AN426" s="291"/>
      <c r="AO426" s="282"/>
      <c r="AP426" s="70"/>
      <c r="AQ426" s="290"/>
      <c r="AR426" s="282"/>
      <c r="AS426" s="282"/>
      <c r="AT426" s="282"/>
      <c r="AU426" s="282"/>
      <c r="AV426" s="291"/>
      <c r="AW426" s="291"/>
      <c r="AX426" s="292"/>
      <c r="AY426" s="292"/>
      <c r="AZ426" s="291"/>
      <c r="BA426" s="291"/>
      <c r="BB426" s="291"/>
      <c r="BC426" s="291"/>
      <c r="BD426" s="291"/>
      <c r="BE426" s="282"/>
      <c r="BF426" s="70"/>
      <c r="BG426" s="290"/>
      <c r="BH426" s="282"/>
      <c r="BI426" s="282"/>
      <c r="BJ426" s="282"/>
      <c r="BK426" s="282"/>
      <c r="BL426" s="291"/>
      <c r="BM426" s="291"/>
      <c r="BN426" s="292"/>
      <c r="BO426" s="292"/>
      <c r="BP426" s="291"/>
      <c r="BQ426" s="291"/>
      <c r="BR426" s="291"/>
      <c r="BS426" s="291"/>
      <c r="BT426" s="291"/>
      <c r="BU426" s="282"/>
      <c r="BV426" s="70"/>
      <c r="BX426" s="18">
        <v>-14507.25</v>
      </c>
      <c r="BZ426" s="18">
        <v>-14339.35</v>
      </c>
      <c r="CB426" s="291" t="s">
        <v>284</v>
      </c>
      <c r="CC426" s="333"/>
      <c r="CD426" s="208">
        <v>-344</v>
      </c>
      <c r="CF426" s="291">
        <v>-344</v>
      </c>
      <c r="CG426" s="291">
        <v>-344</v>
      </c>
      <c r="CH426" s="291">
        <v>-548</v>
      </c>
      <c r="CK426" s="282">
        <f t="shared" si="430"/>
        <v>-30426.6</v>
      </c>
      <c r="CL426" s="329"/>
      <c r="CN426" s="18">
        <v>-14507.25</v>
      </c>
      <c r="CP426" s="18">
        <v>-14339.35</v>
      </c>
      <c r="CR426" s="291" t="s">
        <v>284</v>
      </c>
      <c r="CS426" s="333"/>
      <c r="CT426" s="208">
        <v>-344</v>
      </c>
      <c r="CV426" s="291">
        <v>-344</v>
      </c>
      <c r="CW426" s="291">
        <v>-344</v>
      </c>
      <c r="CX426" s="291">
        <v>-548</v>
      </c>
      <c r="DA426" s="282">
        <f t="shared" si="431"/>
        <v>-30426.6</v>
      </c>
      <c r="DB426" s="329"/>
      <c r="DD426" s="18">
        <v>-14507.25</v>
      </c>
      <c r="DF426" s="18">
        <v>-14339.35</v>
      </c>
      <c r="DH426" s="291" t="s">
        <v>284</v>
      </c>
      <c r="DI426" s="333"/>
      <c r="DJ426" s="208">
        <v>-344</v>
      </c>
      <c r="DL426" s="291">
        <v>-344</v>
      </c>
      <c r="DM426" s="291">
        <v>-344</v>
      </c>
      <c r="DN426" s="291">
        <v>-548</v>
      </c>
      <c r="DQ426" s="282">
        <f t="shared" si="432"/>
        <v>-30426.6</v>
      </c>
      <c r="DR426" s="329"/>
      <c r="DT426" s="18">
        <v>-14507.25</v>
      </c>
      <c r="DV426" s="18">
        <v>-14339.35</v>
      </c>
      <c r="DX426" s="291" t="s">
        <v>284</v>
      </c>
      <c r="DY426" s="333"/>
      <c r="DZ426" s="208">
        <v>-344</v>
      </c>
      <c r="EB426" s="291">
        <v>-344</v>
      </c>
      <c r="EC426" s="291">
        <v>-344</v>
      </c>
      <c r="ED426" s="291">
        <v>-548</v>
      </c>
      <c r="EG426" s="282">
        <f t="shared" si="433"/>
        <v>-30426.6</v>
      </c>
      <c r="EH426" s="329"/>
    </row>
    <row r="427" spans="1:138" s="196" customFormat="1" ht="16" hidden="1" customHeight="1" outlineLevel="1" x14ac:dyDescent="0.2">
      <c r="A427" s="3" t="s">
        <v>857</v>
      </c>
      <c r="B427" s="44"/>
      <c r="C427" s="18">
        <v>-5809.45</v>
      </c>
      <c r="D427" s="18">
        <v>-4629.09</v>
      </c>
      <c r="E427" s="205">
        <v>-5548</v>
      </c>
      <c r="F427" s="208">
        <v>-1995.26</v>
      </c>
      <c r="G427" s="205">
        <v>-1995</v>
      </c>
      <c r="H427" s="205">
        <v>-3083</v>
      </c>
      <c r="I427" s="18">
        <f t="shared" si="434"/>
        <v>-23059.8</v>
      </c>
      <c r="J427" s="70"/>
      <c r="K427" s="44"/>
      <c r="L427" s="18">
        <v>-5809.45</v>
      </c>
      <c r="M427" s="18"/>
      <c r="N427" s="18">
        <v>-4629.09</v>
      </c>
      <c r="O427" s="18"/>
      <c r="P427" s="205">
        <v>-5548</v>
      </c>
      <c r="Q427" s="205"/>
      <c r="R427" s="208">
        <v>-1995.26</v>
      </c>
      <c r="S427" s="208"/>
      <c r="T427" s="291">
        <v>-1995</v>
      </c>
      <c r="U427" s="291">
        <v>-1995</v>
      </c>
      <c r="V427" s="291">
        <v>-3083</v>
      </c>
      <c r="W427" s="291"/>
      <c r="X427" s="291"/>
      <c r="Y427" s="282">
        <f t="shared" si="435"/>
        <v>-25054.799999999999</v>
      </c>
      <c r="Z427" s="70"/>
      <c r="AA427" s="290"/>
      <c r="AB427" s="282"/>
      <c r="AC427" s="282"/>
      <c r="AD427" s="282"/>
      <c r="AE427" s="282"/>
      <c r="AF427" s="291"/>
      <c r="AG427" s="291"/>
      <c r="AH427" s="292"/>
      <c r="AI427" s="292"/>
      <c r="AJ427" s="291"/>
      <c r="AK427" s="291"/>
      <c r="AL427" s="291"/>
      <c r="AM427" s="291"/>
      <c r="AN427" s="291"/>
      <c r="AO427" s="282"/>
      <c r="AP427" s="70"/>
      <c r="AQ427" s="290"/>
      <c r="AR427" s="282"/>
      <c r="AS427" s="282"/>
      <c r="AT427" s="282"/>
      <c r="AU427" s="282"/>
      <c r="AV427" s="291"/>
      <c r="AW427" s="291"/>
      <c r="AX427" s="292"/>
      <c r="AY427" s="292"/>
      <c r="AZ427" s="291"/>
      <c r="BA427" s="291"/>
      <c r="BB427" s="291"/>
      <c r="BC427" s="291"/>
      <c r="BD427" s="291"/>
      <c r="BE427" s="282"/>
      <c r="BF427" s="70"/>
      <c r="BG427" s="290"/>
      <c r="BH427" s="282"/>
      <c r="BI427" s="282"/>
      <c r="BJ427" s="282"/>
      <c r="BK427" s="282"/>
      <c r="BL427" s="291"/>
      <c r="BM427" s="291"/>
      <c r="BN427" s="292"/>
      <c r="BO427" s="292"/>
      <c r="BP427" s="291"/>
      <c r="BQ427" s="291"/>
      <c r="BR427" s="291"/>
      <c r="BS427" s="291"/>
      <c r="BT427" s="291"/>
      <c r="BU427" s="282"/>
      <c r="BV427" s="70"/>
      <c r="BX427" s="18">
        <v>-5809.45</v>
      </c>
      <c r="BZ427" s="18">
        <v>-4629.09</v>
      </c>
      <c r="CB427" s="291">
        <v>-5548</v>
      </c>
      <c r="CC427" s="333"/>
      <c r="CD427" s="208">
        <v>-1995.26</v>
      </c>
      <c r="CF427" s="291">
        <v>-1995</v>
      </c>
      <c r="CG427" s="291">
        <v>-1995</v>
      </c>
      <c r="CH427" s="291">
        <v>-3083</v>
      </c>
      <c r="CK427" s="282">
        <f t="shared" si="430"/>
        <v>-25054.799999999999</v>
      </c>
      <c r="CL427" s="329"/>
      <c r="CN427" s="18">
        <v>-5809.45</v>
      </c>
      <c r="CP427" s="18">
        <v>-4629.09</v>
      </c>
      <c r="CR427" s="291">
        <v>-5548</v>
      </c>
      <c r="CS427" s="333"/>
      <c r="CT427" s="208">
        <v>-1995.26</v>
      </c>
      <c r="CV427" s="291">
        <v>-1995</v>
      </c>
      <c r="CW427" s="291">
        <v>-1995</v>
      </c>
      <c r="CX427" s="291">
        <v>-3083</v>
      </c>
      <c r="DA427" s="282">
        <f t="shared" si="431"/>
        <v>-25054.799999999999</v>
      </c>
      <c r="DB427" s="329"/>
      <c r="DD427" s="18">
        <v>-5809.45</v>
      </c>
      <c r="DF427" s="18">
        <v>-4629.09</v>
      </c>
      <c r="DH427" s="291">
        <v>-5548</v>
      </c>
      <c r="DI427" s="333"/>
      <c r="DJ427" s="208">
        <v>-1995.26</v>
      </c>
      <c r="DL427" s="291">
        <v>-1995</v>
      </c>
      <c r="DM427" s="291">
        <v>-1995</v>
      </c>
      <c r="DN427" s="291">
        <v>-3083</v>
      </c>
      <c r="DQ427" s="282">
        <f t="shared" si="432"/>
        <v>-25054.799999999999</v>
      </c>
      <c r="DR427" s="329"/>
      <c r="DT427" s="18">
        <v>-5809.45</v>
      </c>
      <c r="DV427" s="18">
        <v>-4629.09</v>
      </c>
      <c r="DX427" s="291">
        <v>-5548</v>
      </c>
      <c r="DY427" s="333"/>
      <c r="DZ427" s="208">
        <v>-1995.26</v>
      </c>
      <c r="EB427" s="291">
        <v>-1995</v>
      </c>
      <c r="EC427" s="291">
        <v>-1995</v>
      </c>
      <c r="ED427" s="291">
        <v>-3083</v>
      </c>
      <c r="EG427" s="282">
        <f t="shared" si="433"/>
        <v>-25054.799999999999</v>
      </c>
      <c r="EH427" s="329"/>
    </row>
    <row r="428" spans="1:138" s="196" customFormat="1" ht="16" hidden="1" customHeight="1" outlineLevel="1" x14ac:dyDescent="0.2">
      <c r="A428" s="3" t="s">
        <v>858</v>
      </c>
      <c r="B428" s="44"/>
      <c r="C428" s="18">
        <v>-9508.7099999999991</v>
      </c>
      <c r="D428" s="18">
        <v>-18302.5</v>
      </c>
      <c r="E428" s="205">
        <v>-674</v>
      </c>
      <c r="F428" s="208">
        <v>-9481.81</v>
      </c>
      <c r="G428" s="205">
        <v>-9482</v>
      </c>
      <c r="H428" s="205">
        <v>-12510</v>
      </c>
      <c r="I428" s="18">
        <f t="shared" si="434"/>
        <v>-59959.02</v>
      </c>
      <c r="J428" s="70"/>
      <c r="K428" s="44"/>
      <c r="L428" s="18">
        <v>-9508.7099999999991</v>
      </c>
      <c r="M428" s="18"/>
      <c r="N428" s="18">
        <v>-18302.5</v>
      </c>
      <c r="O428" s="18"/>
      <c r="P428" s="205">
        <v>-674</v>
      </c>
      <c r="Q428" s="205"/>
      <c r="R428" s="208">
        <v>-9481.81</v>
      </c>
      <c r="S428" s="208"/>
      <c r="T428" s="291">
        <v>-9482</v>
      </c>
      <c r="U428" s="291">
        <v>-9482</v>
      </c>
      <c r="V428" s="291">
        <v>-12510</v>
      </c>
      <c r="W428" s="291"/>
      <c r="X428" s="291"/>
      <c r="Y428" s="282">
        <f t="shared" si="435"/>
        <v>-69441.01999999999</v>
      </c>
      <c r="Z428" s="70"/>
      <c r="AA428" s="290"/>
      <c r="AB428" s="282"/>
      <c r="AC428" s="282"/>
      <c r="AD428" s="282"/>
      <c r="AE428" s="282"/>
      <c r="AF428" s="291"/>
      <c r="AG428" s="291"/>
      <c r="AH428" s="292"/>
      <c r="AI428" s="292"/>
      <c r="AJ428" s="291"/>
      <c r="AK428" s="291"/>
      <c r="AL428" s="291"/>
      <c r="AM428" s="291"/>
      <c r="AN428" s="291"/>
      <c r="AO428" s="282"/>
      <c r="AP428" s="70"/>
      <c r="AQ428" s="290"/>
      <c r="AR428" s="282"/>
      <c r="AS428" s="282"/>
      <c r="AT428" s="282"/>
      <c r="AU428" s="282"/>
      <c r="AV428" s="291"/>
      <c r="AW428" s="291"/>
      <c r="AX428" s="292"/>
      <c r="AY428" s="292"/>
      <c r="AZ428" s="291"/>
      <c r="BA428" s="291"/>
      <c r="BB428" s="291"/>
      <c r="BC428" s="291"/>
      <c r="BD428" s="291"/>
      <c r="BE428" s="282"/>
      <c r="BF428" s="70"/>
      <c r="BG428" s="290"/>
      <c r="BH428" s="282"/>
      <c r="BI428" s="282"/>
      <c r="BJ428" s="282"/>
      <c r="BK428" s="282"/>
      <c r="BL428" s="291"/>
      <c r="BM428" s="291"/>
      <c r="BN428" s="292"/>
      <c r="BO428" s="292"/>
      <c r="BP428" s="291"/>
      <c r="BQ428" s="291"/>
      <c r="BR428" s="291"/>
      <c r="BS428" s="291"/>
      <c r="BT428" s="291"/>
      <c r="BU428" s="282"/>
      <c r="BV428" s="70"/>
      <c r="BX428" s="18">
        <v>-9508.7099999999991</v>
      </c>
      <c r="BZ428" s="18">
        <v>-18302.5</v>
      </c>
      <c r="CB428" s="291">
        <v>-674</v>
      </c>
      <c r="CC428" s="333"/>
      <c r="CD428" s="208">
        <v>-9481.81</v>
      </c>
      <c r="CF428" s="291">
        <v>-9482</v>
      </c>
      <c r="CG428" s="291">
        <v>-9482</v>
      </c>
      <c r="CH428" s="291">
        <v>-12510</v>
      </c>
      <c r="CK428" s="282">
        <f t="shared" si="430"/>
        <v>-69441.01999999999</v>
      </c>
      <c r="CL428" s="329"/>
      <c r="CN428" s="18">
        <v>-9508.7099999999991</v>
      </c>
      <c r="CP428" s="18">
        <v>-18302.5</v>
      </c>
      <c r="CR428" s="291">
        <v>-674</v>
      </c>
      <c r="CS428" s="333"/>
      <c r="CT428" s="208">
        <v>-9481.81</v>
      </c>
      <c r="CV428" s="291">
        <v>-9482</v>
      </c>
      <c r="CW428" s="291">
        <v>-9482</v>
      </c>
      <c r="CX428" s="291">
        <v>-12510</v>
      </c>
      <c r="DA428" s="282">
        <f t="shared" si="431"/>
        <v>-69441.01999999999</v>
      </c>
      <c r="DB428" s="329"/>
      <c r="DD428" s="18">
        <v>-9508.7099999999991</v>
      </c>
      <c r="DF428" s="18">
        <v>-18302.5</v>
      </c>
      <c r="DH428" s="291">
        <v>-674</v>
      </c>
      <c r="DI428" s="333"/>
      <c r="DJ428" s="208">
        <v>-9481.81</v>
      </c>
      <c r="DL428" s="291">
        <v>-9482</v>
      </c>
      <c r="DM428" s="291">
        <v>-9482</v>
      </c>
      <c r="DN428" s="291">
        <v>-12510</v>
      </c>
      <c r="DQ428" s="282">
        <f t="shared" si="432"/>
        <v>-69441.01999999999</v>
      </c>
      <c r="DR428" s="329"/>
      <c r="DT428" s="18">
        <v>-9508.7099999999991</v>
      </c>
      <c r="DV428" s="18">
        <v>-18302.5</v>
      </c>
      <c r="DX428" s="291">
        <v>-674</v>
      </c>
      <c r="DY428" s="333"/>
      <c r="DZ428" s="208">
        <v>-9481.81</v>
      </c>
      <c r="EB428" s="291">
        <v>-9482</v>
      </c>
      <c r="EC428" s="291">
        <v>-9482</v>
      </c>
      <c r="ED428" s="291">
        <v>-12510</v>
      </c>
      <c r="EG428" s="282">
        <f t="shared" si="433"/>
        <v>-69441.01999999999</v>
      </c>
      <c r="EH428" s="329"/>
    </row>
    <row r="429" spans="1:138" s="196" customFormat="1" ht="16" hidden="1" customHeight="1" outlineLevel="1" x14ac:dyDescent="0.2">
      <c r="A429" s="3" t="s">
        <v>859</v>
      </c>
      <c r="B429" s="44"/>
      <c r="C429" s="18">
        <v>0</v>
      </c>
      <c r="D429" s="18">
        <v>0</v>
      </c>
      <c r="E429" s="205" t="s">
        <v>284</v>
      </c>
      <c r="F429" s="208">
        <v>0</v>
      </c>
      <c r="G429" s="205" t="s">
        <v>284</v>
      </c>
      <c r="H429" s="205" t="s">
        <v>284</v>
      </c>
      <c r="I429" s="18">
        <f t="shared" si="434"/>
        <v>0</v>
      </c>
      <c r="J429" s="70"/>
      <c r="K429" s="44"/>
      <c r="L429" s="18">
        <v>0</v>
      </c>
      <c r="M429" s="18"/>
      <c r="N429" s="18">
        <v>0</v>
      </c>
      <c r="O429" s="18"/>
      <c r="P429" s="205" t="s">
        <v>284</v>
      </c>
      <c r="Q429" s="205"/>
      <c r="R429" s="208">
        <v>0</v>
      </c>
      <c r="S429" s="208"/>
      <c r="T429" s="291" t="s">
        <v>284</v>
      </c>
      <c r="U429" s="291" t="s">
        <v>284</v>
      </c>
      <c r="V429" s="291" t="s">
        <v>284</v>
      </c>
      <c r="W429" s="291"/>
      <c r="X429" s="291"/>
      <c r="Y429" s="282">
        <f t="shared" si="435"/>
        <v>0</v>
      </c>
      <c r="Z429" s="70"/>
      <c r="AA429" s="290"/>
      <c r="AB429" s="282"/>
      <c r="AC429" s="282"/>
      <c r="AD429" s="282"/>
      <c r="AE429" s="282"/>
      <c r="AF429" s="291"/>
      <c r="AG429" s="291"/>
      <c r="AH429" s="292"/>
      <c r="AI429" s="292"/>
      <c r="AJ429" s="291"/>
      <c r="AK429" s="291"/>
      <c r="AL429" s="291"/>
      <c r="AM429" s="291"/>
      <c r="AN429" s="291"/>
      <c r="AO429" s="282"/>
      <c r="AP429" s="70"/>
      <c r="AQ429" s="290"/>
      <c r="AR429" s="282"/>
      <c r="AS429" s="282"/>
      <c r="AT429" s="282"/>
      <c r="AU429" s="282"/>
      <c r="AV429" s="291"/>
      <c r="AW429" s="291"/>
      <c r="AX429" s="292"/>
      <c r="AY429" s="292"/>
      <c r="AZ429" s="291"/>
      <c r="BA429" s="291"/>
      <c r="BB429" s="291"/>
      <c r="BC429" s="291"/>
      <c r="BD429" s="291"/>
      <c r="BE429" s="282"/>
      <c r="BF429" s="70"/>
      <c r="BG429" s="290"/>
      <c r="BH429" s="282"/>
      <c r="BI429" s="282"/>
      <c r="BJ429" s="282"/>
      <c r="BK429" s="282"/>
      <c r="BL429" s="291"/>
      <c r="BM429" s="291"/>
      <c r="BN429" s="292"/>
      <c r="BO429" s="292"/>
      <c r="BP429" s="291"/>
      <c r="BQ429" s="291"/>
      <c r="BR429" s="291"/>
      <c r="BS429" s="291"/>
      <c r="BT429" s="291"/>
      <c r="BU429" s="282"/>
      <c r="BV429" s="70"/>
      <c r="BX429" s="18">
        <v>0</v>
      </c>
      <c r="BZ429" s="18">
        <v>0</v>
      </c>
      <c r="CB429" s="291" t="s">
        <v>284</v>
      </c>
      <c r="CC429" s="333"/>
      <c r="CD429" s="208">
        <v>0</v>
      </c>
      <c r="CF429" s="291" t="s">
        <v>284</v>
      </c>
      <c r="CG429" s="291" t="s">
        <v>284</v>
      </c>
      <c r="CH429" s="291" t="s">
        <v>284</v>
      </c>
      <c r="CK429" s="282">
        <f t="shared" si="430"/>
        <v>0</v>
      </c>
      <c r="CL429" s="329"/>
      <c r="CN429" s="18">
        <v>0</v>
      </c>
      <c r="CP429" s="18">
        <v>0</v>
      </c>
      <c r="CR429" s="291" t="s">
        <v>284</v>
      </c>
      <c r="CS429" s="333"/>
      <c r="CT429" s="208">
        <v>0</v>
      </c>
      <c r="CV429" s="291" t="s">
        <v>284</v>
      </c>
      <c r="CW429" s="291" t="s">
        <v>284</v>
      </c>
      <c r="CX429" s="291" t="s">
        <v>284</v>
      </c>
      <c r="DA429" s="282">
        <f t="shared" si="431"/>
        <v>0</v>
      </c>
      <c r="DB429" s="329"/>
      <c r="DD429" s="18">
        <v>0</v>
      </c>
      <c r="DF429" s="18">
        <v>0</v>
      </c>
      <c r="DH429" s="291" t="s">
        <v>284</v>
      </c>
      <c r="DI429" s="333"/>
      <c r="DJ429" s="208">
        <v>0</v>
      </c>
      <c r="DL429" s="291" t="s">
        <v>284</v>
      </c>
      <c r="DM429" s="291" t="s">
        <v>284</v>
      </c>
      <c r="DN429" s="291" t="s">
        <v>284</v>
      </c>
      <c r="DQ429" s="282">
        <f t="shared" si="432"/>
        <v>0</v>
      </c>
      <c r="DR429" s="329"/>
      <c r="DT429" s="18">
        <v>0</v>
      </c>
      <c r="DV429" s="18">
        <v>0</v>
      </c>
      <c r="DX429" s="291" t="s">
        <v>284</v>
      </c>
      <c r="DY429" s="333"/>
      <c r="DZ429" s="208">
        <v>0</v>
      </c>
      <c r="EB429" s="291" t="s">
        <v>284</v>
      </c>
      <c r="EC429" s="291" t="s">
        <v>284</v>
      </c>
      <c r="ED429" s="291" t="s">
        <v>284</v>
      </c>
      <c r="EG429" s="282">
        <f t="shared" si="433"/>
        <v>0</v>
      </c>
      <c r="EH429" s="329"/>
    </row>
    <row r="430" spans="1:138" s="196" customFormat="1" ht="16" hidden="1" customHeight="1" outlineLevel="1" x14ac:dyDescent="0.2">
      <c r="A430" s="3" t="s">
        <v>860</v>
      </c>
      <c r="B430" s="44"/>
      <c r="C430" s="18">
        <v>-23597.53</v>
      </c>
      <c r="D430" s="18">
        <v>-27835.45</v>
      </c>
      <c r="E430" s="205">
        <v>-14256</v>
      </c>
      <c r="F430" s="208">
        <v>-15269.79</v>
      </c>
      <c r="G430" s="205">
        <v>-15270</v>
      </c>
      <c r="H430" s="205">
        <v>-25399</v>
      </c>
      <c r="I430" s="18">
        <f t="shared" si="434"/>
        <v>-121627.76999999999</v>
      </c>
      <c r="J430" s="70"/>
      <c r="K430" s="44"/>
      <c r="L430" s="18">
        <v>-23597.53</v>
      </c>
      <c r="M430" s="18"/>
      <c r="N430" s="18">
        <v>-27835.45</v>
      </c>
      <c r="O430" s="18"/>
      <c r="P430" s="205">
        <v>-14256</v>
      </c>
      <c r="Q430" s="205"/>
      <c r="R430" s="208">
        <v>-15269.79</v>
      </c>
      <c r="S430" s="208"/>
      <c r="T430" s="291">
        <v>-15270</v>
      </c>
      <c r="U430" s="291">
        <v>-15270</v>
      </c>
      <c r="V430" s="291">
        <v>-25399</v>
      </c>
      <c r="W430" s="291"/>
      <c r="X430" s="291"/>
      <c r="Y430" s="282">
        <f t="shared" si="435"/>
        <v>-136897.76999999999</v>
      </c>
      <c r="Z430" s="70"/>
      <c r="AA430" s="290"/>
      <c r="AB430" s="282"/>
      <c r="AC430" s="282"/>
      <c r="AD430" s="282"/>
      <c r="AE430" s="282"/>
      <c r="AF430" s="291"/>
      <c r="AG430" s="291"/>
      <c r="AH430" s="292"/>
      <c r="AI430" s="292"/>
      <c r="AJ430" s="291"/>
      <c r="AK430" s="291"/>
      <c r="AL430" s="291"/>
      <c r="AM430" s="291"/>
      <c r="AN430" s="291"/>
      <c r="AO430" s="282"/>
      <c r="AP430" s="70"/>
      <c r="AQ430" s="290"/>
      <c r="AR430" s="282"/>
      <c r="AS430" s="282"/>
      <c r="AT430" s="282"/>
      <c r="AU430" s="282"/>
      <c r="AV430" s="291"/>
      <c r="AW430" s="291"/>
      <c r="AX430" s="292"/>
      <c r="AY430" s="292"/>
      <c r="AZ430" s="291"/>
      <c r="BA430" s="291"/>
      <c r="BB430" s="291"/>
      <c r="BC430" s="291"/>
      <c r="BD430" s="291"/>
      <c r="BE430" s="282"/>
      <c r="BF430" s="70"/>
      <c r="BG430" s="290"/>
      <c r="BH430" s="282"/>
      <c r="BI430" s="282"/>
      <c r="BJ430" s="282"/>
      <c r="BK430" s="282"/>
      <c r="BL430" s="291"/>
      <c r="BM430" s="291"/>
      <c r="BN430" s="292"/>
      <c r="BO430" s="292"/>
      <c r="BP430" s="291"/>
      <c r="BQ430" s="291"/>
      <c r="BR430" s="291"/>
      <c r="BS430" s="291"/>
      <c r="BT430" s="291"/>
      <c r="BU430" s="282"/>
      <c r="BV430" s="70"/>
      <c r="BX430" s="18">
        <v>-23597.53</v>
      </c>
      <c r="BZ430" s="18">
        <v>-27835.45</v>
      </c>
      <c r="CB430" s="291">
        <v>-14256</v>
      </c>
      <c r="CC430" s="333"/>
      <c r="CD430" s="208">
        <v>-15269.79</v>
      </c>
      <c r="CF430" s="291">
        <v>-15270</v>
      </c>
      <c r="CG430" s="291">
        <v>-15270</v>
      </c>
      <c r="CH430" s="291">
        <v>-25399</v>
      </c>
      <c r="CK430" s="282">
        <f t="shared" si="430"/>
        <v>-136897.76999999999</v>
      </c>
      <c r="CL430" s="329"/>
      <c r="CN430" s="18">
        <v>-23597.53</v>
      </c>
      <c r="CP430" s="18">
        <v>-27835.45</v>
      </c>
      <c r="CR430" s="291">
        <v>-14256</v>
      </c>
      <c r="CS430" s="333"/>
      <c r="CT430" s="208">
        <v>-15269.79</v>
      </c>
      <c r="CV430" s="291">
        <v>-15270</v>
      </c>
      <c r="CW430" s="291">
        <v>-15270</v>
      </c>
      <c r="CX430" s="291">
        <v>-25399</v>
      </c>
      <c r="DA430" s="282">
        <f t="shared" si="431"/>
        <v>-136897.76999999999</v>
      </c>
      <c r="DB430" s="329"/>
      <c r="DD430" s="18">
        <v>-23597.53</v>
      </c>
      <c r="DF430" s="18">
        <v>-27835.45</v>
      </c>
      <c r="DH430" s="291">
        <v>-14256</v>
      </c>
      <c r="DI430" s="333"/>
      <c r="DJ430" s="208">
        <v>-15269.79</v>
      </c>
      <c r="DL430" s="291">
        <v>-15270</v>
      </c>
      <c r="DM430" s="291">
        <v>-15270</v>
      </c>
      <c r="DN430" s="291">
        <v>-25399</v>
      </c>
      <c r="DQ430" s="282">
        <f t="shared" si="432"/>
        <v>-136897.76999999999</v>
      </c>
      <c r="DR430" s="329"/>
      <c r="DT430" s="18">
        <v>-23597.53</v>
      </c>
      <c r="DV430" s="18">
        <v>-27835.45</v>
      </c>
      <c r="DX430" s="291">
        <v>-14256</v>
      </c>
      <c r="DY430" s="333"/>
      <c r="DZ430" s="208">
        <v>-15269.79</v>
      </c>
      <c r="EB430" s="291">
        <v>-15270</v>
      </c>
      <c r="EC430" s="291">
        <v>-15270</v>
      </c>
      <c r="ED430" s="291">
        <v>-25399</v>
      </c>
      <c r="EG430" s="282">
        <f t="shared" si="433"/>
        <v>-136897.76999999999</v>
      </c>
      <c r="EH430" s="329"/>
    </row>
    <row r="431" spans="1:138" s="196" customFormat="1" ht="16" hidden="1" customHeight="1" outlineLevel="1" x14ac:dyDescent="0.2">
      <c r="A431" s="3" t="s">
        <v>861</v>
      </c>
      <c r="B431" s="44"/>
      <c r="C431" s="18">
        <v>-2855.2900000000004</v>
      </c>
      <c r="D431" s="18">
        <v>-3505.4466666666667</v>
      </c>
      <c r="E431" s="205">
        <v>-1906</v>
      </c>
      <c r="F431" s="208">
        <v>-3992.55</v>
      </c>
      <c r="G431" s="205">
        <v>-3993</v>
      </c>
      <c r="H431" s="205">
        <v>-4498</v>
      </c>
      <c r="I431" s="18">
        <f t="shared" si="434"/>
        <v>-20750.286666666667</v>
      </c>
      <c r="J431" s="70"/>
      <c r="K431" s="44"/>
      <c r="L431" s="18">
        <v>-2855.2900000000004</v>
      </c>
      <c r="M431" s="18"/>
      <c r="N431" s="18">
        <v>-3505.4466666666667</v>
      </c>
      <c r="O431" s="18"/>
      <c r="P431" s="205">
        <v>-1906</v>
      </c>
      <c r="Q431" s="205"/>
      <c r="R431" s="208">
        <v>-3992.55</v>
      </c>
      <c r="S431" s="208"/>
      <c r="T431" s="291">
        <v>-3993</v>
      </c>
      <c r="U431" s="291">
        <v>-3993</v>
      </c>
      <c r="V431" s="291">
        <v>-4498</v>
      </c>
      <c r="W431" s="291"/>
      <c r="X431" s="291"/>
      <c r="Y431" s="282">
        <f t="shared" si="435"/>
        <v>-24743.286666666667</v>
      </c>
      <c r="Z431" s="70"/>
      <c r="AA431" s="290"/>
      <c r="AB431" s="282"/>
      <c r="AC431" s="282"/>
      <c r="AD431" s="282"/>
      <c r="AE431" s="282"/>
      <c r="AF431" s="291"/>
      <c r="AG431" s="291"/>
      <c r="AH431" s="292"/>
      <c r="AI431" s="292"/>
      <c r="AJ431" s="291"/>
      <c r="AK431" s="291"/>
      <c r="AL431" s="291"/>
      <c r="AM431" s="291"/>
      <c r="AN431" s="291"/>
      <c r="AO431" s="282"/>
      <c r="AP431" s="70"/>
      <c r="AQ431" s="290"/>
      <c r="AR431" s="282"/>
      <c r="AS431" s="282"/>
      <c r="AT431" s="282"/>
      <c r="AU431" s="282"/>
      <c r="AV431" s="291"/>
      <c r="AW431" s="291"/>
      <c r="AX431" s="292"/>
      <c r="AY431" s="292"/>
      <c r="AZ431" s="291"/>
      <c r="BA431" s="291"/>
      <c r="BB431" s="291"/>
      <c r="BC431" s="291"/>
      <c r="BD431" s="291"/>
      <c r="BE431" s="282"/>
      <c r="BF431" s="70"/>
      <c r="BG431" s="290"/>
      <c r="BH431" s="282"/>
      <c r="BI431" s="282"/>
      <c r="BJ431" s="282"/>
      <c r="BK431" s="282"/>
      <c r="BL431" s="291"/>
      <c r="BM431" s="291"/>
      <c r="BN431" s="292"/>
      <c r="BO431" s="292"/>
      <c r="BP431" s="291"/>
      <c r="BQ431" s="291"/>
      <c r="BR431" s="291"/>
      <c r="BS431" s="291"/>
      <c r="BT431" s="291"/>
      <c r="BU431" s="282"/>
      <c r="BV431" s="70"/>
      <c r="BX431" s="18">
        <v>-2855.2900000000004</v>
      </c>
      <c r="BZ431" s="18">
        <v>-3505.4466666666667</v>
      </c>
      <c r="CB431" s="291">
        <v>-1906</v>
      </c>
      <c r="CC431" s="333"/>
      <c r="CD431" s="208">
        <v>-3992.55</v>
      </c>
      <c r="CF431" s="291">
        <v>-3993</v>
      </c>
      <c r="CG431" s="291">
        <v>-3993</v>
      </c>
      <c r="CH431" s="291">
        <v>-4498</v>
      </c>
      <c r="CK431" s="282">
        <f t="shared" si="430"/>
        <v>-24743.286666666667</v>
      </c>
      <c r="CL431" s="329"/>
      <c r="CN431" s="18">
        <v>-2855.2900000000004</v>
      </c>
      <c r="CP431" s="18">
        <v>-3505.4466666666667</v>
      </c>
      <c r="CR431" s="291">
        <v>-1906</v>
      </c>
      <c r="CS431" s="333"/>
      <c r="CT431" s="208">
        <v>-3992.55</v>
      </c>
      <c r="CV431" s="291">
        <v>-3993</v>
      </c>
      <c r="CW431" s="291">
        <v>-3993</v>
      </c>
      <c r="CX431" s="291">
        <v>-4498</v>
      </c>
      <c r="DA431" s="282">
        <f t="shared" si="431"/>
        <v>-24743.286666666667</v>
      </c>
      <c r="DB431" s="329"/>
      <c r="DD431" s="18">
        <v>-2855.2900000000004</v>
      </c>
      <c r="DF431" s="18">
        <v>-3505.4466666666667</v>
      </c>
      <c r="DH431" s="291">
        <v>-1906</v>
      </c>
      <c r="DI431" s="333"/>
      <c r="DJ431" s="208">
        <v>-3992.55</v>
      </c>
      <c r="DL431" s="291">
        <v>-3993</v>
      </c>
      <c r="DM431" s="291">
        <v>-3993</v>
      </c>
      <c r="DN431" s="291">
        <v>-4498</v>
      </c>
      <c r="DQ431" s="282">
        <f t="shared" si="432"/>
        <v>-24743.286666666667</v>
      </c>
      <c r="DR431" s="329"/>
      <c r="DT431" s="18">
        <v>-2855.2900000000004</v>
      </c>
      <c r="DV431" s="18">
        <v>-3505.4466666666667</v>
      </c>
      <c r="DX431" s="291">
        <v>-1906</v>
      </c>
      <c r="DY431" s="333"/>
      <c r="DZ431" s="208">
        <v>-3992.55</v>
      </c>
      <c r="EB431" s="291">
        <v>-3993</v>
      </c>
      <c r="EC431" s="291">
        <v>-3993</v>
      </c>
      <c r="ED431" s="291">
        <v>-4498</v>
      </c>
      <c r="EG431" s="282">
        <f t="shared" si="433"/>
        <v>-24743.286666666667</v>
      </c>
      <c r="EH431" s="329"/>
    </row>
    <row r="432" spans="1:138" s="196" customFormat="1" ht="16" hidden="1" customHeight="1" outlineLevel="1" x14ac:dyDescent="0.2">
      <c r="A432" s="3" t="s">
        <v>862</v>
      </c>
      <c r="B432" s="44"/>
      <c r="C432" s="18">
        <v>-4295.8266666666668</v>
      </c>
      <c r="D432" s="18">
        <v>0</v>
      </c>
      <c r="E432" s="205">
        <v>-22679</v>
      </c>
      <c r="F432" s="208">
        <v>-11154.1</v>
      </c>
      <c r="G432" s="205">
        <v>-11154</v>
      </c>
      <c r="H432" s="205">
        <v>-68696</v>
      </c>
      <c r="I432" s="18">
        <f t="shared" si="434"/>
        <v>-117978.92666666667</v>
      </c>
      <c r="J432" s="70"/>
      <c r="K432" s="44"/>
      <c r="L432" s="18">
        <v>-4295.8266666666668</v>
      </c>
      <c r="M432" s="18"/>
      <c r="N432" s="18">
        <v>0</v>
      </c>
      <c r="O432" s="18"/>
      <c r="P432" s="205">
        <v>-22679</v>
      </c>
      <c r="Q432" s="205"/>
      <c r="R432" s="208">
        <v>-11154.1</v>
      </c>
      <c r="S432" s="208"/>
      <c r="T432" s="291">
        <v>-11154</v>
      </c>
      <c r="U432" s="291">
        <v>-11154</v>
      </c>
      <c r="V432" s="291">
        <v>-68696</v>
      </c>
      <c r="W432" s="291"/>
      <c r="X432" s="291"/>
      <c r="Y432" s="282">
        <f t="shared" si="435"/>
        <v>-129132.92666666667</v>
      </c>
      <c r="Z432" s="70"/>
      <c r="AA432" s="290"/>
      <c r="AB432" s="282"/>
      <c r="AC432" s="282"/>
      <c r="AD432" s="282"/>
      <c r="AE432" s="282"/>
      <c r="AF432" s="291"/>
      <c r="AG432" s="291"/>
      <c r="AH432" s="292"/>
      <c r="AI432" s="292"/>
      <c r="AJ432" s="291"/>
      <c r="AK432" s="291"/>
      <c r="AL432" s="291"/>
      <c r="AM432" s="291"/>
      <c r="AN432" s="291"/>
      <c r="AO432" s="282"/>
      <c r="AP432" s="70"/>
      <c r="AQ432" s="290"/>
      <c r="AR432" s="282"/>
      <c r="AS432" s="282"/>
      <c r="AT432" s="282"/>
      <c r="AU432" s="282"/>
      <c r="AV432" s="291"/>
      <c r="AW432" s="291"/>
      <c r="AX432" s="292"/>
      <c r="AY432" s="292"/>
      <c r="AZ432" s="291"/>
      <c r="BA432" s="291"/>
      <c r="BB432" s="291"/>
      <c r="BC432" s="291"/>
      <c r="BD432" s="291"/>
      <c r="BE432" s="282"/>
      <c r="BF432" s="70"/>
      <c r="BG432" s="290"/>
      <c r="BH432" s="282"/>
      <c r="BI432" s="282"/>
      <c r="BJ432" s="282"/>
      <c r="BK432" s="282"/>
      <c r="BL432" s="291"/>
      <c r="BM432" s="291"/>
      <c r="BN432" s="292"/>
      <c r="BO432" s="292"/>
      <c r="BP432" s="291"/>
      <c r="BQ432" s="291"/>
      <c r="BR432" s="291"/>
      <c r="BS432" s="291"/>
      <c r="BT432" s="291"/>
      <c r="BU432" s="282"/>
      <c r="BV432" s="70"/>
      <c r="BX432" s="18">
        <v>-4295.8266666666668</v>
      </c>
      <c r="BZ432" s="18">
        <v>0</v>
      </c>
      <c r="CB432" s="291">
        <v>-22679</v>
      </c>
      <c r="CC432" s="333"/>
      <c r="CD432" s="208">
        <v>-11154.1</v>
      </c>
      <c r="CF432" s="291">
        <v>-11154</v>
      </c>
      <c r="CG432" s="291">
        <v>-11154</v>
      </c>
      <c r="CH432" s="291">
        <v>-68696</v>
      </c>
      <c r="CK432" s="282">
        <f t="shared" si="430"/>
        <v>-129132.92666666667</v>
      </c>
      <c r="CL432" s="329"/>
      <c r="CN432" s="18">
        <v>-4295.8266666666668</v>
      </c>
      <c r="CP432" s="18">
        <v>0</v>
      </c>
      <c r="CR432" s="291">
        <v>-22679</v>
      </c>
      <c r="CS432" s="333"/>
      <c r="CT432" s="208">
        <v>-11154.1</v>
      </c>
      <c r="CV432" s="291">
        <v>-11154</v>
      </c>
      <c r="CW432" s="291">
        <v>-11154</v>
      </c>
      <c r="CX432" s="291">
        <v>-68696</v>
      </c>
      <c r="DA432" s="282">
        <f t="shared" si="431"/>
        <v>-129132.92666666667</v>
      </c>
      <c r="DB432" s="329"/>
      <c r="DD432" s="18">
        <v>-4295.8266666666668</v>
      </c>
      <c r="DF432" s="18">
        <v>0</v>
      </c>
      <c r="DH432" s="291">
        <v>-22679</v>
      </c>
      <c r="DI432" s="333"/>
      <c r="DJ432" s="208">
        <v>-11154.1</v>
      </c>
      <c r="DL432" s="291">
        <v>-11154</v>
      </c>
      <c r="DM432" s="291">
        <v>-11154</v>
      </c>
      <c r="DN432" s="291">
        <v>-68696</v>
      </c>
      <c r="DQ432" s="282">
        <f t="shared" si="432"/>
        <v>-129132.92666666667</v>
      </c>
      <c r="DR432" s="329"/>
      <c r="DT432" s="18">
        <v>-4295.8266666666668</v>
      </c>
      <c r="DV432" s="18">
        <v>0</v>
      </c>
      <c r="DX432" s="291">
        <v>-22679</v>
      </c>
      <c r="DY432" s="333"/>
      <c r="DZ432" s="208">
        <v>-11154.1</v>
      </c>
      <c r="EB432" s="291">
        <v>-11154</v>
      </c>
      <c r="EC432" s="291">
        <v>-11154</v>
      </c>
      <c r="ED432" s="291">
        <v>-68696</v>
      </c>
      <c r="EG432" s="282">
        <f t="shared" si="433"/>
        <v>-129132.92666666667</v>
      </c>
      <c r="EH432" s="329"/>
    </row>
    <row r="433" spans="1:138" s="196" customFormat="1" ht="16" hidden="1" customHeight="1" outlineLevel="1" x14ac:dyDescent="0.2">
      <c r="A433" s="3" t="s">
        <v>864</v>
      </c>
      <c r="B433" s="44"/>
      <c r="C433" s="18">
        <v>-583.74</v>
      </c>
      <c r="D433" s="18">
        <v>-782.79</v>
      </c>
      <c r="E433" s="205">
        <v>-4266</v>
      </c>
      <c r="F433" s="208">
        <v>-1821.36</v>
      </c>
      <c r="G433" s="205">
        <v>-1821</v>
      </c>
      <c r="H433" s="205" t="s">
        <v>284</v>
      </c>
      <c r="I433" s="18">
        <f t="shared" si="434"/>
        <v>-9274.89</v>
      </c>
      <c r="J433" s="70"/>
      <c r="K433" s="44"/>
      <c r="L433" s="18">
        <v>-583.74</v>
      </c>
      <c r="M433" s="18"/>
      <c r="N433" s="18">
        <v>-782.79</v>
      </c>
      <c r="O433" s="18"/>
      <c r="P433" s="205">
        <v>-4266</v>
      </c>
      <c r="Q433" s="205"/>
      <c r="R433" s="208">
        <v>-1821.36</v>
      </c>
      <c r="S433" s="208"/>
      <c r="T433" s="291">
        <v>-1821</v>
      </c>
      <c r="U433" s="291">
        <v>-1821</v>
      </c>
      <c r="V433" s="291" t="s">
        <v>284</v>
      </c>
      <c r="W433" s="291"/>
      <c r="X433" s="291"/>
      <c r="Y433" s="282">
        <f t="shared" si="435"/>
        <v>-11095.89</v>
      </c>
      <c r="Z433" s="70"/>
      <c r="AA433" s="290"/>
      <c r="AB433" s="282"/>
      <c r="AC433" s="282"/>
      <c r="AD433" s="282"/>
      <c r="AE433" s="282"/>
      <c r="AF433" s="291"/>
      <c r="AG433" s="291"/>
      <c r="AH433" s="292"/>
      <c r="AI433" s="292"/>
      <c r="AJ433" s="291"/>
      <c r="AK433" s="291"/>
      <c r="AL433" s="291"/>
      <c r="AM433" s="291"/>
      <c r="AN433" s="291"/>
      <c r="AO433" s="282"/>
      <c r="AP433" s="70"/>
      <c r="AQ433" s="290"/>
      <c r="AR433" s="282"/>
      <c r="AS433" s="282"/>
      <c r="AT433" s="282"/>
      <c r="AU433" s="282"/>
      <c r="AV433" s="291"/>
      <c r="AW433" s="291"/>
      <c r="AX433" s="292"/>
      <c r="AY433" s="292"/>
      <c r="AZ433" s="291"/>
      <c r="BA433" s="291"/>
      <c r="BB433" s="291"/>
      <c r="BC433" s="291"/>
      <c r="BD433" s="291"/>
      <c r="BE433" s="282"/>
      <c r="BF433" s="70"/>
      <c r="BG433" s="290"/>
      <c r="BH433" s="282"/>
      <c r="BI433" s="282"/>
      <c r="BJ433" s="282"/>
      <c r="BK433" s="282"/>
      <c r="BL433" s="291"/>
      <c r="BM433" s="291"/>
      <c r="BN433" s="292"/>
      <c r="BO433" s="292"/>
      <c r="BP433" s="291"/>
      <c r="BQ433" s="291"/>
      <c r="BR433" s="291"/>
      <c r="BS433" s="291"/>
      <c r="BT433" s="291"/>
      <c r="BU433" s="282"/>
      <c r="BV433" s="70"/>
      <c r="BX433" s="18">
        <v>-583.74</v>
      </c>
      <c r="BZ433" s="18">
        <v>-782.79</v>
      </c>
      <c r="CB433" s="291">
        <v>-4266</v>
      </c>
      <c r="CC433" s="333"/>
      <c r="CD433" s="208">
        <v>-1821.36</v>
      </c>
      <c r="CF433" s="291">
        <v>-1821</v>
      </c>
      <c r="CG433" s="291">
        <v>-1821</v>
      </c>
      <c r="CH433" s="291" t="s">
        <v>284</v>
      </c>
      <c r="CK433" s="282">
        <f t="shared" si="430"/>
        <v>-11095.89</v>
      </c>
      <c r="CL433" s="329"/>
      <c r="CN433" s="18">
        <v>-583.74</v>
      </c>
      <c r="CP433" s="18">
        <v>-782.79</v>
      </c>
      <c r="CR433" s="291">
        <v>-4266</v>
      </c>
      <c r="CS433" s="333"/>
      <c r="CT433" s="208">
        <v>-1821.36</v>
      </c>
      <c r="CV433" s="291">
        <v>-1821</v>
      </c>
      <c r="CW433" s="291">
        <v>-1821</v>
      </c>
      <c r="CX433" s="291" t="s">
        <v>284</v>
      </c>
      <c r="DA433" s="282">
        <f t="shared" si="431"/>
        <v>-11095.89</v>
      </c>
      <c r="DB433" s="329"/>
      <c r="DD433" s="18">
        <v>-583.74</v>
      </c>
      <c r="DF433" s="18">
        <v>-782.79</v>
      </c>
      <c r="DH433" s="291">
        <v>-4266</v>
      </c>
      <c r="DI433" s="333"/>
      <c r="DJ433" s="208">
        <v>-1821.36</v>
      </c>
      <c r="DL433" s="291">
        <v>-1821</v>
      </c>
      <c r="DM433" s="291">
        <v>-1821</v>
      </c>
      <c r="DN433" s="291" t="s">
        <v>284</v>
      </c>
      <c r="DQ433" s="282">
        <f t="shared" si="432"/>
        <v>-11095.89</v>
      </c>
      <c r="DR433" s="329"/>
      <c r="DT433" s="18">
        <v>-583.74</v>
      </c>
      <c r="DV433" s="18">
        <v>-782.79</v>
      </c>
      <c r="DX433" s="291">
        <v>-4266</v>
      </c>
      <c r="DY433" s="333"/>
      <c r="DZ433" s="208">
        <v>-1821.36</v>
      </c>
      <c r="EB433" s="291">
        <v>-1821</v>
      </c>
      <c r="EC433" s="291">
        <v>-1821</v>
      </c>
      <c r="ED433" s="291" t="s">
        <v>284</v>
      </c>
      <c r="EG433" s="282">
        <f t="shared" si="433"/>
        <v>-11095.89</v>
      </c>
      <c r="EH433" s="329"/>
    </row>
    <row r="434" spans="1:138" s="196" customFormat="1" ht="16" hidden="1" customHeight="1" outlineLevel="1" x14ac:dyDescent="0.2">
      <c r="A434" s="3" t="s">
        <v>865</v>
      </c>
      <c r="B434" s="44"/>
      <c r="C434" s="18">
        <v>-3036.1133333333332</v>
      </c>
      <c r="D434" s="18">
        <v>-1195.5866666666668</v>
      </c>
      <c r="E434" s="205">
        <v>-4183</v>
      </c>
      <c r="F434" s="208">
        <v>-205.45</v>
      </c>
      <c r="G434" s="205">
        <v>-205</v>
      </c>
      <c r="H434" s="205">
        <v>-2405</v>
      </c>
      <c r="I434" s="18">
        <f t="shared" si="434"/>
        <v>-11230.150000000001</v>
      </c>
      <c r="J434" s="70"/>
      <c r="K434" s="44"/>
      <c r="L434" s="18">
        <v>-3036.1133333333332</v>
      </c>
      <c r="M434" s="18"/>
      <c r="N434" s="18">
        <v>-1195.5866666666668</v>
      </c>
      <c r="O434" s="18"/>
      <c r="P434" s="205">
        <v>-4183</v>
      </c>
      <c r="Q434" s="205"/>
      <c r="R434" s="208">
        <v>-205.45</v>
      </c>
      <c r="S434" s="208"/>
      <c r="T434" s="291">
        <v>-205</v>
      </c>
      <c r="U434" s="291">
        <v>-205</v>
      </c>
      <c r="V434" s="291">
        <v>-2405</v>
      </c>
      <c r="W434" s="291"/>
      <c r="X434" s="291"/>
      <c r="Y434" s="282">
        <f t="shared" si="435"/>
        <v>-11435.150000000001</v>
      </c>
      <c r="Z434" s="70"/>
      <c r="AA434" s="290"/>
      <c r="AB434" s="282"/>
      <c r="AC434" s="282"/>
      <c r="AD434" s="282"/>
      <c r="AE434" s="282"/>
      <c r="AF434" s="291"/>
      <c r="AG434" s="291"/>
      <c r="AH434" s="292"/>
      <c r="AI434" s="292"/>
      <c r="AJ434" s="291"/>
      <c r="AK434" s="291"/>
      <c r="AL434" s="291"/>
      <c r="AM434" s="291"/>
      <c r="AN434" s="291"/>
      <c r="AO434" s="282"/>
      <c r="AP434" s="70"/>
      <c r="AQ434" s="290"/>
      <c r="AR434" s="282"/>
      <c r="AS434" s="282"/>
      <c r="AT434" s="282"/>
      <c r="AU434" s="282"/>
      <c r="AV434" s="291"/>
      <c r="AW434" s="291"/>
      <c r="AX434" s="292"/>
      <c r="AY434" s="292"/>
      <c r="AZ434" s="291"/>
      <c r="BA434" s="291"/>
      <c r="BB434" s="291"/>
      <c r="BC434" s="291"/>
      <c r="BD434" s="291"/>
      <c r="BE434" s="282"/>
      <c r="BF434" s="70"/>
      <c r="BG434" s="290"/>
      <c r="BH434" s="282"/>
      <c r="BI434" s="282"/>
      <c r="BJ434" s="282"/>
      <c r="BK434" s="282"/>
      <c r="BL434" s="291"/>
      <c r="BM434" s="291"/>
      <c r="BN434" s="292"/>
      <c r="BO434" s="292"/>
      <c r="BP434" s="291"/>
      <c r="BQ434" s="291"/>
      <c r="BR434" s="291"/>
      <c r="BS434" s="291"/>
      <c r="BT434" s="291"/>
      <c r="BU434" s="282"/>
      <c r="BV434" s="70"/>
      <c r="BX434" s="18">
        <v>-3036.1133333333332</v>
      </c>
      <c r="BZ434" s="18">
        <v>-1195.5866666666668</v>
      </c>
      <c r="CB434" s="291">
        <v>-4183</v>
      </c>
      <c r="CC434" s="333"/>
      <c r="CD434" s="208">
        <v>-205.45</v>
      </c>
      <c r="CF434" s="291">
        <v>-205</v>
      </c>
      <c r="CG434" s="291">
        <v>-205</v>
      </c>
      <c r="CH434" s="291">
        <v>-2405</v>
      </c>
      <c r="CK434" s="282">
        <f t="shared" si="430"/>
        <v>-11435.150000000001</v>
      </c>
      <c r="CL434" s="329"/>
      <c r="CN434" s="18">
        <v>-3036.1133333333332</v>
      </c>
      <c r="CP434" s="18">
        <v>-1195.5866666666668</v>
      </c>
      <c r="CR434" s="291">
        <v>-4183</v>
      </c>
      <c r="CS434" s="333"/>
      <c r="CT434" s="208">
        <v>-205.45</v>
      </c>
      <c r="CV434" s="291">
        <v>-205</v>
      </c>
      <c r="CW434" s="291">
        <v>-205</v>
      </c>
      <c r="CX434" s="291">
        <v>-2405</v>
      </c>
      <c r="DA434" s="282">
        <f t="shared" si="431"/>
        <v>-11435.150000000001</v>
      </c>
      <c r="DB434" s="329"/>
      <c r="DD434" s="18">
        <v>-3036.1133333333332</v>
      </c>
      <c r="DF434" s="18">
        <v>-1195.5866666666668</v>
      </c>
      <c r="DH434" s="291">
        <v>-4183</v>
      </c>
      <c r="DI434" s="333"/>
      <c r="DJ434" s="208">
        <v>-205.45</v>
      </c>
      <c r="DL434" s="291">
        <v>-205</v>
      </c>
      <c r="DM434" s="291">
        <v>-205</v>
      </c>
      <c r="DN434" s="291">
        <v>-2405</v>
      </c>
      <c r="DQ434" s="282">
        <f t="shared" si="432"/>
        <v>-11435.150000000001</v>
      </c>
      <c r="DR434" s="329"/>
      <c r="DT434" s="18">
        <v>-3036.1133333333332</v>
      </c>
      <c r="DV434" s="18">
        <v>-1195.5866666666668</v>
      </c>
      <c r="DX434" s="291">
        <v>-4183</v>
      </c>
      <c r="DY434" s="333"/>
      <c r="DZ434" s="208">
        <v>-205.45</v>
      </c>
      <c r="EB434" s="291">
        <v>-205</v>
      </c>
      <c r="EC434" s="291">
        <v>-205</v>
      </c>
      <c r="ED434" s="291">
        <v>-2405</v>
      </c>
      <c r="EG434" s="282">
        <f t="shared" si="433"/>
        <v>-11435.150000000001</v>
      </c>
      <c r="EH434" s="329"/>
    </row>
    <row r="435" spans="1:138" s="196" customFormat="1" ht="16" hidden="1" customHeight="1" outlineLevel="1" x14ac:dyDescent="0.2">
      <c r="A435" s="3" t="s">
        <v>866</v>
      </c>
      <c r="B435" s="44"/>
      <c r="C435" s="18">
        <v>-12409.199999999999</v>
      </c>
      <c r="D435" s="18">
        <v>-8204.9966666666678</v>
      </c>
      <c r="E435" s="205">
        <v>-5479</v>
      </c>
      <c r="F435" s="208">
        <v>-14195.41</v>
      </c>
      <c r="G435" s="205">
        <v>-14195</v>
      </c>
      <c r="H435" s="205">
        <v>-16425</v>
      </c>
      <c r="I435" s="18">
        <f t="shared" si="434"/>
        <v>-70908.606666666659</v>
      </c>
      <c r="J435" s="70"/>
      <c r="K435" s="44"/>
      <c r="L435" s="18">
        <v>-12409.199999999999</v>
      </c>
      <c r="M435" s="18"/>
      <c r="N435" s="18">
        <v>-8204.9966666666678</v>
      </c>
      <c r="O435" s="18"/>
      <c r="P435" s="205">
        <v>-5479</v>
      </c>
      <c r="Q435" s="205"/>
      <c r="R435" s="208">
        <v>-14195.41</v>
      </c>
      <c r="S435" s="208"/>
      <c r="T435" s="291">
        <v>-14195</v>
      </c>
      <c r="U435" s="291">
        <v>-14195</v>
      </c>
      <c r="V435" s="291">
        <v>-16425</v>
      </c>
      <c r="W435" s="291"/>
      <c r="X435" s="291"/>
      <c r="Y435" s="282">
        <f t="shared" si="435"/>
        <v>-85103.606666666659</v>
      </c>
      <c r="Z435" s="70"/>
      <c r="AA435" s="290"/>
      <c r="AB435" s="282"/>
      <c r="AC435" s="282"/>
      <c r="AD435" s="282"/>
      <c r="AE435" s="282"/>
      <c r="AF435" s="291"/>
      <c r="AG435" s="291"/>
      <c r="AH435" s="292"/>
      <c r="AI435" s="292"/>
      <c r="AJ435" s="291"/>
      <c r="AK435" s="291"/>
      <c r="AL435" s="291"/>
      <c r="AM435" s="291"/>
      <c r="AN435" s="291"/>
      <c r="AO435" s="282"/>
      <c r="AP435" s="70"/>
      <c r="AQ435" s="290"/>
      <c r="AR435" s="282"/>
      <c r="AS435" s="282"/>
      <c r="AT435" s="282"/>
      <c r="AU435" s="282"/>
      <c r="AV435" s="291"/>
      <c r="AW435" s="291"/>
      <c r="AX435" s="292"/>
      <c r="AY435" s="292"/>
      <c r="AZ435" s="291"/>
      <c r="BA435" s="291"/>
      <c r="BB435" s="291"/>
      <c r="BC435" s="291"/>
      <c r="BD435" s="291"/>
      <c r="BE435" s="282"/>
      <c r="BF435" s="70"/>
      <c r="BG435" s="290"/>
      <c r="BH435" s="282"/>
      <c r="BI435" s="282"/>
      <c r="BJ435" s="282"/>
      <c r="BK435" s="282"/>
      <c r="BL435" s="291"/>
      <c r="BM435" s="291"/>
      <c r="BN435" s="292"/>
      <c r="BO435" s="292"/>
      <c r="BP435" s="291"/>
      <c r="BQ435" s="291"/>
      <c r="BR435" s="291"/>
      <c r="BS435" s="291"/>
      <c r="BT435" s="291"/>
      <c r="BU435" s="282"/>
      <c r="BV435" s="70"/>
      <c r="BX435" s="18">
        <v>-12409.199999999999</v>
      </c>
      <c r="BZ435" s="18">
        <v>-8204.9966666666678</v>
      </c>
      <c r="CB435" s="291">
        <v>-5479</v>
      </c>
      <c r="CC435" s="333"/>
      <c r="CD435" s="208">
        <v>-14195.41</v>
      </c>
      <c r="CF435" s="291">
        <v>-14195</v>
      </c>
      <c r="CG435" s="291">
        <v>-14195</v>
      </c>
      <c r="CH435" s="291">
        <v>-16425</v>
      </c>
      <c r="CK435" s="282">
        <f t="shared" si="430"/>
        <v>-85103.606666666659</v>
      </c>
      <c r="CL435" s="329"/>
      <c r="CN435" s="18">
        <v>-12409.199999999999</v>
      </c>
      <c r="CP435" s="18">
        <v>-8204.9966666666678</v>
      </c>
      <c r="CR435" s="291">
        <v>-5479</v>
      </c>
      <c r="CS435" s="333"/>
      <c r="CT435" s="208">
        <v>-14195.41</v>
      </c>
      <c r="CV435" s="291">
        <v>-14195</v>
      </c>
      <c r="CW435" s="291">
        <v>-14195</v>
      </c>
      <c r="CX435" s="291">
        <v>-16425</v>
      </c>
      <c r="DA435" s="282">
        <f t="shared" si="431"/>
        <v>-85103.606666666659</v>
      </c>
      <c r="DB435" s="329"/>
      <c r="DD435" s="18">
        <v>-12409.199999999999</v>
      </c>
      <c r="DF435" s="18">
        <v>-8204.9966666666678</v>
      </c>
      <c r="DH435" s="291">
        <v>-5479</v>
      </c>
      <c r="DI435" s="333"/>
      <c r="DJ435" s="208">
        <v>-14195.41</v>
      </c>
      <c r="DL435" s="291">
        <v>-14195</v>
      </c>
      <c r="DM435" s="291">
        <v>-14195</v>
      </c>
      <c r="DN435" s="291">
        <v>-16425</v>
      </c>
      <c r="DQ435" s="282">
        <f t="shared" si="432"/>
        <v>-85103.606666666659</v>
      </c>
      <c r="DR435" s="329"/>
      <c r="DT435" s="18">
        <v>-12409.199999999999</v>
      </c>
      <c r="DV435" s="18">
        <v>-8204.9966666666678</v>
      </c>
      <c r="DX435" s="291">
        <v>-5479</v>
      </c>
      <c r="DY435" s="333"/>
      <c r="DZ435" s="208">
        <v>-14195.41</v>
      </c>
      <c r="EB435" s="291">
        <v>-14195</v>
      </c>
      <c r="EC435" s="291">
        <v>-14195</v>
      </c>
      <c r="ED435" s="291">
        <v>-16425</v>
      </c>
      <c r="EG435" s="282">
        <f t="shared" si="433"/>
        <v>-85103.606666666659</v>
      </c>
      <c r="EH435" s="329"/>
    </row>
    <row r="436" spans="1:138" s="196" customFormat="1" ht="16" hidden="1" customHeight="1" outlineLevel="1" x14ac:dyDescent="0.2">
      <c r="A436" s="3" t="s">
        <v>867</v>
      </c>
      <c r="B436" s="44"/>
      <c r="C436" s="18">
        <v>0</v>
      </c>
      <c r="D436" s="18">
        <v>-1718.8366666666668</v>
      </c>
      <c r="E436" s="205" t="s">
        <v>284</v>
      </c>
      <c r="F436" s="208">
        <v>0</v>
      </c>
      <c r="G436" s="205" t="s">
        <v>284</v>
      </c>
      <c r="H436" s="205" t="s">
        <v>284</v>
      </c>
      <c r="I436" s="18">
        <f t="shared" si="434"/>
        <v>-1718.8366666666668</v>
      </c>
      <c r="J436" s="70"/>
      <c r="K436" s="44"/>
      <c r="L436" s="18">
        <v>0</v>
      </c>
      <c r="M436" s="18"/>
      <c r="N436" s="18">
        <v>-1718.8366666666668</v>
      </c>
      <c r="O436" s="18"/>
      <c r="P436" s="205" t="s">
        <v>284</v>
      </c>
      <c r="Q436" s="205"/>
      <c r="R436" s="208">
        <v>0</v>
      </c>
      <c r="S436" s="208"/>
      <c r="T436" s="291" t="s">
        <v>284</v>
      </c>
      <c r="U436" s="291" t="s">
        <v>284</v>
      </c>
      <c r="V436" s="291" t="s">
        <v>284</v>
      </c>
      <c r="W436" s="291"/>
      <c r="X436" s="291"/>
      <c r="Y436" s="282">
        <f t="shared" si="435"/>
        <v>-1718.8366666666668</v>
      </c>
      <c r="Z436" s="70"/>
      <c r="AA436" s="290"/>
      <c r="AB436" s="282"/>
      <c r="AC436" s="282"/>
      <c r="AD436" s="282"/>
      <c r="AE436" s="282"/>
      <c r="AF436" s="291"/>
      <c r="AG436" s="291"/>
      <c r="AH436" s="292"/>
      <c r="AI436" s="292"/>
      <c r="AJ436" s="291"/>
      <c r="AK436" s="291"/>
      <c r="AL436" s="291"/>
      <c r="AM436" s="291"/>
      <c r="AN436" s="291"/>
      <c r="AO436" s="282"/>
      <c r="AP436" s="70"/>
      <c r="AQ436" s="290"/>
      <c r="AR436" s="282"/>
      <c r="AS436" s="282"/>
      <c r="AT436" s="282"/>
      <c r="AU436" s="282"/>
      <c r="AV436" s="291"/>
      <c r="AW436" s="291"/>
      <c r="AX436" s="292"/>
      <c r="AY436" s="292"/>
      <c r="AZ436" s="291"/>
      <c r="BA436" s="291"/>
      <c r="BB436" s="291"/>
      <c r="BC436" s="291"/>
      <c r="BD436" s="291"/>
      <c r="BE436" s="282"/>
      <c r="BF436" s="70"/>
      <c r="BG436" s="290"/>
      <c r="BH436" s="282"/>
      <c r="BI436" s="282"/>
      <c r="BJ436" s="282"/>
      <c r="BK436" s="282"/>
      <c r="BL436" s="291"/>
      <c r="BM436" s="291"/>
      <c r="BN436" s="292"/>
      <c r="BO436" s="292"/>
      <c r="BP436" s="291"/>
      <c r="BQ436" s="291"/>
      <c r="BR436" s="291"/>
      <c r="BS436" s="291"/>
      <c r="BT436" s="291"/>
      <c r="BU436" s="282"/>
      <c r="BV436" s="70"/>
      <c r="BX436" s="18">
        <v>0</v>
      </c>
      <c r="BZ436" s="18">
        <v>-1718.8366666666668</v>
      </c>
      <c r="CB436" s="291" t="s">
        <v>284</v>
      </c>
      <c r="CC436" s="333"/>
      <c r="CD436" s="208">
        <v>0</v>
      </c>
      <c r="CF436" s="291" t="s">
        <v>284</v>
      </c>
      <c r="CG436" s="291" t="s">
        <v>284</v>
      </c>
      <c r="CH436" s="291" t="s">
        <v>284</v>
      </c>
      <c r="CK436" s="282">
        <f t="shared" si="430"/>
        <v>-1718.8366666666668</v>
      </c>
      <c r="CL436" s="329"/>
      <c r="CN436" s="18">
        <v>0</v>
      </c>
      <c r="CP436" s="18">
        <v>-1718.8366666666668</v>
      </c>
      <c r="CR436" s="291" t="s">
        <v>284</v>
      </c>
      <c r="CS436" s="333"/>
      <c r="CT436" s="208">
        <v>0</v>
      </c>
      <c r="CV436" s="291" t="s">
        <v>284</v>
      </c>
      <c r="CW436" s="291" t="s">
        <v>284</v>
      </c>
      <c r="CX436" s="291" t="s">
        <v>284</v>
      </c>
      <c r="DA436" s="282">
        <f t="shared" si="431"/>
        <v>-1718.8366666666668</v>
      </c>
      <c r="DB436" s="329"/>
      <c r="DD436" s="18">
        <v>0</v>
      </c>
      <c r="DF436" s="18">
        <v>-1718.8366666666668</v>
      </c>
      <c r="DH436" s="291" t="s">
        <v>284</v>
      </c>
      <c r="DI436" s="333"/>
      <c r="DJ436" s="208">
        <v>0</v>
      </c>
      <c r="DL436" s="291" t="s">
        <v>284</v>
      </c>
      <c r="DM436" s="291" t="s">
        <v>284</v>
      </c>
      <c r="DN436" s="291" t="s">
        <v>284</v>
      </c>
      <c r="DQ436" s="282">
        <f t="shared" si="432"/>
        <v>-1718.8366666666668</v>
      </c>
      <c r="DR436" s="329"/>
      <c r="DT436" s="18">
        <v>0</v>
      </c>
      <c r="DV436" s="18">
        <v>-1718.8366666666668</v>
      </c>
      <c r="DX436" s="291" t="s">
        <v>284</v>
      </c>
      <c r="DY436" s="333"/>
      <c r="DZ436" s="208">
        <v>0</v>
      </c>
      <c r="EB436" s="291" t="s">
        <v>284</v>
      </c>
      <c r="EC436" s="291" t="s">
        <v>284</v>
      </c>
      <c r="ED436" s="291" t="s">
        <v>284</v>
      </c>
      <c r="EG436" s="282">
        <f t="shared" si="433"/>
        <v>-1718.8366666666668</v>
      </c>
      <c r="EH436" s="329"/>
    </row>
    <row r="437" spans="1:138" s="196" customFormat="1" ht="16" hidden="1" customHeight="1" outlineLevel="1" x14ac:dyDescent="0.2">
      <c r="A437" s="3" t="s">
        <v>868</v>
      </c>
      <c r="B437" s="44"/>
      <c r="C437" s="18">
        <v>0</v>
      </c>
      <c r="D437" s="18">
        <v>0</v>
      </c>
      <c r="E437" s="205" t="s">
        <v>284</v>
      </c>
      <c r="F437" s="208">
        <v>-330</v>
      </c>
      <c r="G437" s="205">
        <v>-330</v>
      </c>
      <c r="H437" s="205">
        <v>-37791</v>
      </c>
      <c r="I437" s="18">
        <f t="shared" si="434"/>
        <v>-38451</v>
      </c>
      <c r="J437" s="70"/>
      <c r="K437" s="44"/>
      <c r="L437" s="18">
        <v>0</v>
      </c>
      <c r="M437" s="18"/>
      <c r="N437" s="18">
        <v>0</v>
      </c>
      <c r="O437" s="18"/>
      <c r="P437" s="205" t="s">
        <v>284</v>
      </c>
      <c r="Q437" s="205"/>
      <c r="R437" s="208">
        <v>-330</v>
      </c>
      <c r="S437" s="208"/>
      <c r="T437" s="291">
        <v>-330</v>
      </c>
      <c r="U437" s="291">
        <v>-329</v>
      </c>
      <c r="V437" s="291">
        <v>-37791</v>
      </c>
      <c r="W437" s="291"/>
      <c r="X437" s="291"/>
      <c r="Y437" s="282">
        <f t="shared" si="435"/>
        <v>-38780</v>
      </c>
      <c r="Z437" s="70"/>
      <c r="AA437" s="290"/>
      <c r="AB437" s="282"/>
      <c r="AC437" s="282"/>
      <c r="AD437" s="282"/>
      <c r="AE437" s="282"/>
      <c r="AF437" s="291"/>
      <c r="AG437" s="291"/>
      <c r="AH437" s="292"/>
      <c r="AI437" s="292"/>
      <c r="AJ437" s="291"/>
      <c r="AK437" s="291"/>
      <c r="AL437" s="291"/>
      <c r="AM437" s="291"/>
      <c r="AN437" s="291"/>
      <c r="AO437" s="282"/>
      <c r="AP437" s="70"/>
      <c r="AQ437" s="290"/>
      <c r="AR437" s="282"/>
      <c r="AS437" s="282"/>
      <c r="AT437" s="282"/>
      <c r="AU437" s="282"/>
      <c r="AV437" s="291"/>
      <c r="AW437" s="291"/>
      <c r="AX437" s="292"/>
      <c r="AY437" s="292"/>
      <c r="AZ437" s="291"/>
      <c r="BA437" s="291"/>
      <c r="BB437" s="291"/>
      <c r="BC437" s="291"/>
      <c r="BD437" s="291"/>
      <c r="BE437" s="282"/>
      <c r="BF437" s="70"/>
      <c r="BG437" s="290"/>
      <c r="BH437" s="282"/>
      <c r="BI437" s="282"/>
      <c r="BJ437" s="282"/>
      <c r="BK437" s="282"/>
      <c r="BL437" s="291"/>
      <c r="BM437" s="291"/>
      <c r="BN437" s="292"/>
      <c r="BO437" s="292"/>
      <c r="BP437" s="291"/>
      <c r="BQ437" s="291"/>
      <c r="BR437" s="291"/>
      <c r="BS437" s="291"/>
      <c r="BT437" s="291"/>
      <c r="BU437" s="282"/>
      <c r="BV437" s="70"/>
      <c r="BX437" s="18">
        <v>0</v>
      </c>
      <c r="BZ437" s="18">
        <v>0</v>
      </c>
      <c r="CB437" s="291" t="s">
        <v>284</v>
      </c>
      <c r="CC437" s="333"/>
      <c r="CD437" s="208">
        <v>-330</v>
      </c>
      <c r="CF437" s="291">
        <v>-330</v>
      </c>
      <c r="CG437" s="291">
        <v>-329</v>
      </c>
      <c r="CH437" s="291">
        <v>-37791</v>
      </c>
      <c r="CK437" s="282">
        <f t="shared" si="430"/>
        <v>-38780</v>
      </c>
      <c r="CL437" s="329"/>
      <c r="CN437" s="18">
        <v>0</v>
      </c>
      <c r="CP437" s="18">
        <v>0</v>
      </c>
      <c r="CR437" s="291" t="s">
        <v>284</v>
      </c>
      <c r="CS437" s="333"/>
      <c r="CT437" s="208">
        <v>-330</v>
      </c>
      <c r="CV437" s="291">
        <v>-330</v>
      </c>
      <c r="CW437" s="291">
        <v>-329</v>
      </c>
      <c r="CX437" s="291">
        <v>-37791</v>
      </c>
      <c r="DA437" s="282">
        <f t="shared" si="431"/>
        <v>-38780</v>
      </c>
      <c r="DB437" s="329"/>
      <c r="DD437" s="18">
        <v>0</v>
      </c>
      <c r="DF437" s="18">
        <v>0</v>
      </c>
      <c r="DH437" s="291" t="s">
        <v>284</v>
      </c>
      <c r="DI437" s="333"/>
      <c r="DJ437" s="208">
        <v>-330</v>
      </c>
      <c r="DL437" s="291">
        <v>-330</v>
      </c>
      <c r="DM437" s="291">
        <v>-329</v>
      </c>
      <c r="DN437" s="291">
        <v>-37791</v>
      </c>
      <c r="DQ437" s="282">
        <f t="shared" si="432"/>
        <v>-38780</v>
      </c>
      <c r="DR437" s="329"/>
      <c r="DT437" s="18">
        <v>0</v>
      </c>
      <c r="DV437" s="18">
        <v>0</v>
      </c>
      <c r="DX437" s="291" t="s">
        <v>284</v>
      </c>
      <c r="DY437" s="333"/>
      <c r="DZ437" s="208">
        <v>-330</v>
      </c>
      <c r="EB437" s="291">
        <v>-330</v>
      </c>
      <c r="EC437" s="291">
        <v>-329</v>
      </c>
      <c r="ED437" s="291">
        <v>-37791</v>
      </c>
      <c r="EG437" s="282">
        <f t="shared" si="433"/>
        <v>-38780</v>
      </c>
      <c r="EH437" s="329"/>
    </row>
    <row r="438" spans="1:138" s="196" customFormat="1" ht="16" hidden="1" customHeight="1" outlineLevel="1" x14ac:dyDescent="0.2">
      <c r="A438" s="3" t="s">
        <v>870</v>
      </c>
      <c r="B438" s="44"/>
      <c r="C438" s="18">
        <v>-2377.7833333333333</v>
      </c>
      <c r="D438" s="18">
        <v>-729</v>
      </c>
      <c r="E438" s="205">
        <v>-580</v>
      </c>
      <c r="F438" s="208">
        <v>0</v>
      </c>
      <c r="G438" s="205" t="s">
        <v>284</v>
      </c>
      <c r="H438" s="205">
        <v>-1162</v>
      </c>
      <c r="I438" s="18">
        <f t="shared" si="434"/>
        <v>-4848.7833333333328</v>
      </c>
      <c r="J438" s="70"/>
      <c r="K438" s="44"/>
      <c r="L438" s="18">
        <v>-2377.7833333333333</v>
      </c>
      <c r="M438" s="18"/>
      <c r="N438" s="18">
        <v>-729</v>
      </c>
      <c r="O438" s="18"/>
      <c r="P438" s="205">
        <v>-580</v>
      </c>
      <c r="Q438" s="205"/>
      <c r="R438" s="208">
        <v>0</v>
      </c>
      <c r="S438" s="208"/>
      <c r="T438" s="291" t="s">
        <v>284</v>
      </c>
      <c r="U438" s="291" t="s">
        <v>284</v>
      </c>
      <c r="V438" s="291">
        <v>-1162</v>
      </c>
      <c r="W438" s="291"/>
      <c r="X438" s="291"/>
      <c r="Y438" s="282">
        <f t="shared" si="435"/>
        <v>-4848.7833333333328</v>
      </c>
      <c r="Z438" s="70"/>
      <c r="AA438" s="290"/>
      <c r="AB438" s="282"/>
      <c r="AC438" s="282"/>
      <c r="AD438" s="282"/>
      <c r="AE438" s="282"/>
      <c r="AF438" s="291"/>
      <c r="AG438" s="291"/>
      <c r="AH438" s="292"/>
      <c r="AI438" s="292"/>
      <c r="AJ438" s="291"/>
      <c r="AK438" s="291"/>
      <c r="AL438" s="291"/>
      <c r="AM438" s="291"/>
      <c r="AN438" s="291"/>
      <c r="AO438" s="282"/>
      <c r="AP438" s="70"/>
      <c r="AQ438" s="290"/>
      <c r="AR438" s="282"/>
      <c r="AS438" s="282"/>
      <c r="AT438" s="282"/>
      <c r="AU438" s="282"/>
      <c r="AV438" s="291"/>
      <c r="AW438" s="291"/>
      <c r="AX438" s="292"/>
      <c r="AY438" s="292"/>
      <c r="AZ438" s="291"/>
      <c r="BA438" s="291"/>
      <c r="BB438" s="291"/>
      <c r="BC438" s="291"/>
      <c r="BD438" s="291"/>
      <c r="BE438" s="282"/>
      <c r="BF438" s="70"/>
      <c r="BG438" s="290"/>
      <c r="BH438" s="282"/>
      <c r="BI438" s="282"/>
      <c r="BJ438" s="282"/>
      <c r="BK438" s="282"/>
      <c r="BL438" s="291"/>
      <c r="BM438" s="291"/>
      <c r="BN438" s="292"/>
      <c r="BO438" s="292"/>
      <c r="BP438" s="291"/>
      <c r="BQ438" s="291"/>
      <c r="BR438" s="291"/>
      <c r="BS438" s="291"/>
      <c r="BT438" s="291"/>
      <c r="BU438" s="282"/>
      <c r="BV438" s="70"/>
      <c r="BX438" s="18">
        <v>-2377.7833333333333</v>
      </c>
      <c r="BZ438" s="18">
        <v>-729</v>
      </c>
      <c r="CB438" s="291">
        <v>-580</v>
      </c>
      <c r="CC438" s="333"/>
      <c r="CD438" s="208">
        <v>0</v>
      </c>
      <c r="CF438" s="291" t="s">
        <v>284</v>
      </c>
      <c r="CG438" s="291" t="s">
        <v>284</v>
      </c>
      <c r="CH438" s="291">
        <v>-1162</v>
      </c>
      <c r="CK438" s="282">
        <f t="shared" si="430"/>
        <v>-4848.7833333333328</v>
      </c>
      <c r="CL438" s="329"/>
      <c r="CN438" s="18">
        <v>-2377.7833333333333</v>
      </c>
      <c r="CP438" s="18">
        <v>-729</v>
      </c>
      <c r="CR438" s="291">
        <v>-580</v>
      </c>
      <c r="CS438" s="333"/>
      <c r="CT438" s="208">
        <v>0</v>
      </c>
      <c r="CV438" s="291" t="s">
        <v>284</v>
      </c>
      <c r="CW438" s="291" t="s">
        <v>284</v>
      </c>
      <c r="CX438" s="291">
        <v>-1162</v>
      </c>
      <c r="DA438" s="282">
        <f t="shared" si="431"/>
        <v>-4848.7833333333328</v>
      </c>
      <c r="DB438" s="329"/>
      <c r="DD438" s="18">
        <v>-2377.7833333333333</v>
      </c>
      <c r="DF438" s="18">
        <v>-729</v>
      </c>
      <c r="DH438" s="291">
        <v>-580</v>
      </c>
      <c r="DI438" s="333"/>
      <c r="DJ438" s="208">
        <v>0</v>
      </c>
      <c r="DL438" s="291" t="s">
        <v>284</v>
      </c>
      <c r="DM438" s="291" t="s">
        <v>284</v>
      </c>
      <c r="DN438" s="291">
        <v>-1162</v>
      </c>
      <c r="DQ438" s="282">
        <f t="shared" si="432"/>
        <v>-4848.7833333333328</v>
      </c>
      <c r="DR438" s="329"/>
      <c r="DT438" s="18">
        <v>-2377.7833333333333</v>
      </c>
      <c r="DV438" s="18">
        <v>-729</v>
      </c>
      <c r="DX438" s="291">
        <v>-580</v>
      </c>
      <c r="DY438" s="333"/>
      <c r="DZ438" s="208">
        <v>0</v>
      </c>
      <c r="EB438" s="291" t="s">
        <v>284</v>
      </c>
      <c r="EC438" s="291" t="s">
        <v>284</v>
      </c>
      <c r="ED438" s="291">
        <v>-1162</v>
      </c>
      <c r="EG438" s="282">
        <f t="shared" si="433"/>
        <v>-4848.7833333333328</v>
      </c>
      <c r="EH438" s="329"/>
    </row>
    <row r="439" spans="1:138" s="196" customFormat="1" ht="16" hidden="1" customHeight="1" outlineLevel="1" x14ac:dyDescent="0.2">
      <c r="A439" s="3" t="s">
        <v>871</v>
      </c>
      <c r="B439" s="44"/>
      <c r="C439" s="18">
        <v>-2253.9500000000003</v>
      </c>
      <c r="D439" s="18">
        <v>-1083.45</v>
      </c>
      <c r="E439" s="205">
        <v>-40</v>
      </c>
      <c r="F439" s="208">
        <v>0</v>
      </c>
      <c r="G439" s="205" t="s">
        <v>284</v>
      </c>
      <c r="H439" s="205" t="s">
        <v>284</v>
      </c>
      <c r="I439" s="18">
        <f t="shared" si="434"/>
        <v>-3377.4000000000005</v>
      </c>
      <c r="J439" s="70"/>
      <c r="K439" s="44"/>
      <c r="L439" s="18">
        <v>-2253.9500000000003</v>
      </c>
      <c r="M439" s="18"/>
      <c r="N439" s="18">
        <v>-1083.45</v>
      </c>
      <c r="O439" s="18"/>
      <c r="P439" s="205">
        <v>-40</v>
      </c>
      <c r="Q439" s="205"/>
      <c r="R439" s="208">
        <v>0</v>
      </c>
      <c r="S439" s="208"/>
      <c r="T439" s="291" t="s">
        <v>284</v>
      </c>
      <c r="U439" s="291" t="s">
        <v>284</v>
      </c>
      <c r="V439" s="291" t="s">
        <v>284</v>
      </c>
      <c r="W439" s="291"/>
      <c r="X439" s="291"/>
      <c r="Y439" s="282">
        <f t="shared" si="435"/>
        <v>-3377.4000000000005</v>
      </c>
      <c r="Z439" s="70"/>
      <c r="AA439" s="290"/>
      <c r="AB439" s="282"/>
      <c r="AC439" s="282"/>
      <c r="AD439" s="282"/>
      <c r="AE439" s="282"/>
      <c r="AF439" s="291"/>
      <c r="AG439" s="291"/>
      <c r="AH439" s="292"/>
      <c r="AI439" s="292"/>
      <c r="AJ439" s="291"/>
      <c r="AK439" s="291"/>
      <c r="AL439" s="291"/>
      <c r="AM439" s="291"/>
      <c r="AN439" s="291"/>
      <c r="AO439" s="282"/>
      <c r="AP439" s="70"/>
      <c r="AQ439" s="290"/>
      <c r="AR439" s="282"/>
      <c r="AS439" s="282"/>
      <c r="AT439" s="282"/>
      <c r="AU439" s="282"/>
      <c r="AV439" s="291"/>
      <c r="AW439" s="291"/>
      <c r="AX439" s="292"/>
      <c r="AY439" s="292"/>
      <c r="AZ439" s="291"/>
      <c r="BA439" s="291"/>
      <c r="BB439" s="291"/>
      <c r="BC439" s="291"/>
      <c r="BD439" s="291"/>
      <c r="BE439" s="282"/>
      <c r="BF439" s="70"/>
      <c r="BG439" s="290"/>
      <c r="BH439" s="282"/>
      <c r="BI439" s="282"/>
      <c r="BJ439" s="282"/>
      <c r="BK439" s="282"/>
      <c r="BL439" s="291"/>
      <c r="BM439" s="291"/>
      <c r="BN439" s="292"/>
      <c r="BO439" s="292"/>
      <c r="BP439" s="291"/>
      <c r="BQ439" s="291"/>
      <c r="BR439" s="291"/>
      <c r="BS439" s="291"/>
      <c r="BT439" s="291"/>
      <c r="BU439" s="282"/>
      <c r="BV439" s="70"/>
      <c r="BX439" s="18">
        <v>-2253.9500000000003</v>
      </c>
      <c r="BZ439" s="18">
        <v>-1083.45</v>
      </c>
      <c r="CB439" s="291">
        <v>-40</v>
      </c>
      <c r="CC439" s="333"/>
      <c r="CD439" s="208">
        <v>0</v>
      </c>
      <c r="CF439" s="291" t="s">
        <v>284</v>
      </c>
      <c r="CG439" s="291" t="s">
        <v>284</v>
      </c>
      <c r="CH439" s="291" t="s">
        <v>284</v>
      </c>
      <c r="CK439" s="282">
        <f t="shared" si="430"/>
        <v>-3377.4000000000005</v>
      </c>
      <c r="CL439" s="329"/>
      <c r="CN439" s="18">
        <v>-2253.9500000000003</v>
      </c>
      <c r="CP439" s="18">
        <v>-1083.45</v>
      </c>
      <c r="CR439" s="291">
        <v>-40</v>
      </c>
      <c r="CS439" s="333"/>
      <c r="CT439" s="208">
        <v>0</v>
      </c>
      <c r="CV439" s="291" t="s">
        <v>284</v>
      </c>
      <c r="CW439" s="291" t="s">
        <v>284</v>
      </c>
      <c r="CX439" s="291" t="s">
        <v>284</v>
      </c>
      <c r="DA439" s="282">
        <f t="shared" si="431"/>
        <v>-3377.4000000000005</v>
      </c>
      <c r="DB439" s="329"/>
      <c r="DD439" s="18">
        <v>-2253.9500000000003</v>
      </c>
      <c r="DF439" s="18">
        <v>-1083.45</v>
      </c>
      <c r="DH439" s="291">
        <v>-40</v>
      </c>
      <c r="DI439" s="333"/>
      <c r="DJ439" s="208">
        <v>0</v>
      </c>
      <c r="DL439" s="291" t="s">
        <v>284</v>
      </c>
      <c r="DM439" s="291" t="s">
        <v>284</v>
      </c>
      <c r="DN439" s="291" t="s">
        <v>284</v>
      </c>
      <c r="DQ439" s="282">
        <f t="shared" si="432"/>
        <v>-3377.4000000000005</v>
      </c>
      <c r="DR439" s="329"/>
      <c r="DT439" s="18">
        <v>-2253.9500000000003</v>
      </c>
      <c r="DV439" s="18">
        <v>-1083.45</v>
      </c>
      <c r="DX439" s="291">
        <v>-40</v>
      </c>
      <c r="DY439" s="333"/>
      <c r="DZ439" s="208">
        <v>0</v>
      </c>
      <c r="EB439" s="291" t="s">
        <v>284</v>
      </c>
      <c r="EC439" s="291" t="s">
        <v>284</v>
      </c>
      <c r="ED439" s="291" t="s">
        <v>284</v>
      </c>
      <c r="EG439" s="282">
        <f t="shared" si="433"/>
        <v>-3377.4000000000005</v>
      </c>
      <c r="EH439" s="329"/>
    </row>
    <row r="440" spans="1:138" s="196" customFormat="1" ht="16" hidden="1" customHeight="1" outlineLevel="1" x14ac:dyDescent="0.2">
      <c r="A440" s="3" t="s">
        <v>872</v>
      </c>
      <c r="B440" s="44"/>
      <c r="C440" s="18">
        <v>-48076.91</v>
      </c>
      <c r="D440" s="18">
        <v>-4246.43</v>
      </c>
      <c r="E440" s="205" t="s">
        <v>284</v>
      </c>
      <c r="F440" s="208">
        <v>0</v>
      </c>
      <c r="G440" s="205" t="s">
        <v>284</v>
      </c>
      <c r="H440" s="205">
        <v>-5135</v>
      </c>
      <c r="I440" s="18">
        <f t="shared" si="434"/>
        <v>-57458.340000000004</v>
      </c>
      <c r="J440" s="70"/>
      <c r="K440" s="44"/>
      <c r="L440" s="18">
        <v>-48076.91</v>
      </c>
      <c r="M440" s="18"/>
      <c r="N440" s="18">
        <v>-4246.43</v>
      </c>
      <c r="O440" s="18"/>
      <c r="P440" s="205" t="s">
        <v>284</v>
      </c>
      <c r="Q440" s="205"/>
      <c r="R440" s="208">
        <v>0</v>
      </c>
      <c r="S440" s="208"/>
      <c r="T440" s="291" t="s">
        <v>284</v>
      </c>
      <c r="U440" s="291" t="s">
        <v>284</v>
      </c>
      <c r="V440" s="291">
        <v>-5135</v>
      </c>
      <c r="W440" s="291"/>
      <c r="X440" s="291"/>
      <c r="Y440" s="282">
        <f t="shared" si="435"/>
        <v>-57458.340000000004</v>
      </c>
      <c r="Z440" s="70"/>
      <c r="AA440" s="290"/>
      <c r="AB440" s="282"/>
      <c r="AC440" s="282"/>
      <c r="AD440" s="282"/>
      <c r="AE440" s="282"/>
      <c r="AF440" s="291"/>
      <c r="AG440" s="291"/>
      <c r="AH440" s="292"/>
      <c r="AI440" s="292"/>
      <c r="AJ440" s="291"/>
      <c r="AK440" s="291"/>
      <c r="AL440" s="291"/>
      <c r="AM440" s="291"/>
      <c r="AN440" s="291"/>
      <c r="AO440" s="282"/>
      <c r="AP440" s="70"/>
      <c r="AQ440" s="290"/>
      <c r="AR440" s="282"/>
      <c r="AS440" s="282"/>
      <c r="AT440" s="282"/>
      <c r="AU440" s="282"/>
      <c r="AV440" s="291"/>
      <c r="AW440" s="291"/>
      <c r="AX440" s="292"/>
      <c r="AY440" s="292"/>
      <c r="AZ440" s="291"/>
      <c r="BA440" s="291"/>
      <c r="BB440" s="291"/>
      <c r="BC440" s="291"/>
      <c r="BD440" s="291"/>
      <c r="BE440" s="282"/>
      <c r="BF440" s="70"/>
      <c r="BG440" s="290"/>
      <c r="BH440" s="282"/>
      <c r="BI440" s="282"/>
      <c r="BJ440" s="282"/>
      <c r="BK440" s="282"/>
      <c r="BL440" s="291"/>
      <c r="BM440" s="291"/>
      <c r="BN440" s="292"/>
      <c r="BO440" s="292"/>
      <c r="BP440" s="291"/>
      <c r="BQ440" s="291"/>
      <c r="BR440" s="291"/>
      <c r="BS440" s="291"/>
      <c r="BT440" s="291"/>
      <c r="BU440" s="282"/>
      <c r="BV440" s="70"/>
      <c r="BX440" s="18">
        <v>-48076.91</v>
      </c>
      <c r="BZ440" s="18">
        <v>-4246.43</v>
      </c>
      <c r="CB440" s="291" t="s">
        <v>284</v>
      </c>
      <c r="CC440" s="333"/>
      <c r="CD440" s="208">
        <v>0</v>
      </c>
      <c r="CF440" s="291" t="s">
        <v>284</v>
      </c>
      <c r="CG440" s="291" t="s">
        <v>284</v>
      </c>
      <c r="CH440" s="291">
        <v>-5135</v>
      </c>
      <c r="CK440" s="282">
        <f t="shared" si="430"/>
        <v>-57458.340000000004</v>
      </c>
      <c r="CL440" s="329"/>
      <c r="CN440" s="18">
        <v>-48076.91</v>
      </c>
      <c r="CP440" s="18">
        <v>-4246.43</v>
      </c>
      <c r="CR440" s="291" t="s">
        <v>284</v>
      </c>
      <c r="CS440" s="333"/>
      <c r="CT440" s="208">
        <v>0</v>
      </c>
      <c r="CV440" s="291" t="s">
        <v>284</v>
      </c>
      <c r="CW440" s="291" t="s">
        <v>284</v>
      </c>
      <c r="CX440" s="291">
        <v>-5135</v>
      </c>
      <c r="DA440" s="282">
        <f t="shared" si="431"/>
        <v>-57458.340000000004</v>
      </c>
      <c r="DB440" s="329"/>
      <c r="DD440" s="18">
        <v>-48076.91</v>
      </c>
      <c r="DF440" s="18">
        <v>-4246.43</v>
      </c>
      <c r="DH440" s="291" t="s">
        <v>284</v>
      </c>
      <c r="DI440" s="333"/>
      <c r="DJ440" s="208">
        <v>0</v>
      </c>
      <c r="DL440" s="291" t="s">
        <v>284</v>
      </c>
      <c r="DM440" s="291" t="s">
        <v>284</v>
      </c>
      <c r="DN440" s="291">
        <v>-5135</v>
      </c>
      <c r="DQ440" s="282">
        <f t="shared" si="432"/>
        <v>-57458.340000000004</v>
      </c>
      <c r="DR440" s="329"/>
      <c r="DT440" s="18">
        <v>-48076.91</v>
      </c>
      <c r="DV440" s="18">
        <v>-4246.43</v>
      </c>
      <c r="DX440" s="291" t="s">
        <v>284</v>
      </c>
      <c r="DY440" s="333"/>
      <c r="DZ440" s="208">
        <v>0</v>
      </c>
      <c r="EB440" s="291" t="s">
        <v>284</v>
      </c>
      <c r="EC440" s="291" t="s">
        <v>284</v>
      </c>
      <c r="ED440" s="291">
        <v>-5135</v>
      </c>
      <c r="EG440" s="282">
        <f t="shared" si="433"/>
        <v>-57458.340000000004</v>
      </c>
      <c r="EH440" s="329"/>
    </row>
    <row r="441" spans="1:138" s="196" customFormat="1" ht="16" hidden="1" customHeight="1" outlineLevel="1" x14ac:dyDescent="0.2">
      <c r="A441" s="3" t="s">
        <v>873</v>
      </c>
      <c r="B441" s="44"/>
      <c r="C441" s="18">
        <v>0</v>
      </c>
      <c r="D441" s="18">
        <v>0</v>
      </c>
      <c r="E441" s="205" t="s">
        <v>284</v>
      </c>
      <c r="F441" s="208">
        <v>0</v>
      </c>
      <c r="G441" s="205" t="s">
        <v>284</v>
      </c>
      <c r="H441" s="205" t="s">
        <v>284</v>
      </c>
      <c r="I441" s="18">
        <f t="shared" si="434"/>
        <v>0</v>
      </c>
      <c r="J441" s="70"/>
      <c r="K441" s="44"/>
      <c r="L441" s="18">
        <v>0</v>
      </c>
      <c r="M441" s="18"/>
      <c r="N441" s="18">
        <v>0</v>
      </c>
      <c r="O441" s="18"/>
      <c r="P441" s="205" t="s">
        <v>284</v>
      </c>
      <c r="Q441" s="205"/>
      <c r="R441" s="208">
        <v>0</v>
      </c>
      <c r="S441" s="208"/>
      <c r="T441" s="291" t="s">
        <v>284</v>
      </c>
      <c r="U441" s="291" t="s">
        <v>284</v>
      </c>
      <c r="V441" s="291" t="s">
        <v>284</v>
      </c>
      <c r="W441" s="291"/>
      <c r="X441" s="291"/>
      <c r="Y441" s="282">
        <f t="shared" si="435"/>
        <v>0</v>
      </c>
      <c r="Z441" s="70"/>
      <c r="AA441" s="290"/>
      <c r="AB441" s="282"/>
      <c r="AC441" s="282"/>
      <c r="AD441" s="282"/>
      <c r="AE441" s="282"/>
      <c r="AF441" s="291"/>
      <c r="AG441" s="291"/>
      <c r="AH441" s="292"/>
      <c r="AI441" s="292"/>
      <c r="AJ441" s="291"/>
      <c r="AK441" s="291"/>
      <c r="AL441" s="291"/>
      <c r="AM441" s="291"/>
      <c r="AN441" s="291"/>
      <c r="AO441" s="282"/>
      <c r="AP441" s="70"/>
      <c r="AQ441" s="290"/>
      <c r="AR441" s="282"/>
      <c r="AS441" s="282"/>
      <c r="AT441" s="282"/>
      <c r="AU441" s="282"/>
      <c r="AV441" s="291"/>
      <c r="AW441" s="291"/>
      <c r="AX441" s="292"/>
      <c r="AY441" s="292"/>
      <c r="AZ441" s="291"/>
      <c r="BA441" s="291"/>
      <c r="BB441" s="291"/>
      <c r="BC441" s="291"/>
      <c r="BD441" s="291"/>
      <c r="BE441" s="282"/>
      <c r="BF441" s="70"/>
      <c r="BG441" s="290"/>
      <c r="BH441" s="282"/>
      <c r="BI441" s="282"/>
      <c r="BJ441" s="282"/>
      <c r="BK441" s="282"/>
      <c r="BL441" s="291"/>
      <c r="BM441" s="291"/>
      <c r="BN441" s="292"/>
      <c r="BO441" s="292"/>
      <c r="BP441" s="291"/>
      <c r="BQ441" s="291"/>
      <c r="BR441" s="291"/>
      <c r="BS441" s="291"/>
      <c r="BT441" s="291"/>
      <c r="BU441" s="282"/>
      <c r="BV441" s="70"/>
      <c r="BX441" s="18">
        <v>0</v>
      </c>
      <c r="BZ441" s="18">
        <v>0</v>
      </c>
      <c r="CB441" s="291" t="s">
        <v>284</v>
      </c>
      <c r="CC441" s="333"/>
      <c r="CD441" s="208">
        <v>0</v>
      </c>
      <c r="CF441" s="291" t="s">
        <v>284</v>
      </c>
      <c r="CG441" s="291" t="s">
        <v>284</v>
      </c>
      <c r="CH441" s="291" t="s">
        <v>284</v>
      </c>
      <c r="CK441" s="282">
        <f t="shared" si="430"/>
        <v>0</v>
      </c>
      <c r="CL441" s="329"/>
      <c r="CN441" s="18">
        <v>0</v>
      </c>
      <c r="CP441" s="18">
        <v>0</v>
      </c>
      <c r="CR441" s="291" t="s">
        <v>284</v>
      </c>
      <c r="CS441" s="333"/>
      <c r="CT441" s="208">
        <v>0</v>
      </c>
      <c r="CV441" s="291" t="s">
        <v>284</v>
      </c>
      <c r="CW441" s="291" t="s">
        <v>284</v>
      </c>
      <c r="CX441" s="291" t="s">
        <v>284</v>
      </c>
      <c r="DA441" s="282">
        <f t="shared" si="431"/>
        <v>0</v>
      </c>
      <c r="DB441" s="329"/>
      <c r="DD441" s="18">
        <v>0</v>
      </c>
      <c r="DF441" s="18">
        <v>0</v>
      </c>
      <c r="DH441" s="291" t="s">
        <v>284</v>
      </c>
      <c r="DI441" s="333"/>
      <c r="DJ441" s="208">
        <v>0</v>
      </c>
      <c r="DL441" s="291" t="s">
        <v>284</v>
      </c>
      <c r="DM441" s="291" t="s">
        <v>284</v>
      </c>
      <c r="DN441" s="291" t="s">
        <v>284</v>
      </c>
      <c r="DQ441" s="282">
        <f t="shared" si="432"/>
        <v>0</v>
      </c>
      <c r="DR441" s="329"/>
      <c r="DT441" s="18">
        <v>0</v>
      </c>
      <c r="DV441" s="18">
        <v>0</v>
      </c>
      <c r="DX441" s="291" t="s">
        <v>284</v>
      </c>
      <c r="DY441" s="333"/>
      <c r="DZ441" s="208">
        <v>0</v>
      </c>
      <c r="EB441" s="291" t="s">
        <v>284</v>
      </c>
      <c r="EC441" s="291" t="s">
        <v>284</v>
      </c>
      <c r="ED441" s="291" t="s">
        <v>284</v>
      </c>
      <c r="EG441" s="282">
        <f t="shared" si="433"/>
        <v>0</v>
      </c>
      <c r="EH441" s="329"/>
    </row>
    <row r="442" spans="1:138" s="196" customFormat="1" ht="16" hidden="1" customHeight="1" outlineLevel="1" x14ac:dyDescent="0.2">
      <c r="A442" s="3" t="s">
        <v>874</v>
      </c>
      <c r="B442" s="44"/>
      <c r="C442" s="18">
        <v>0</v>
      </c>
      <c r="D442" s="18">
        <v>0</v>
      </c>
      <c r="E442" s="205" t="s">
        <v>284</v>
      </c>
      <c r="F442" s="208">
        <v>0</v>
      </c>
      <c r="G442" s="205" t="s">
        <v>284</v>
      </c>
      <c r="H442" s="205" t="s">
        <v>284</v>
      </c>
      <c r="I442" s="18">
        <f t="shared" si="434"/>
        <v>0</v>
      </c>
      <c r="J442" s="70"/>
      <c r="K442" s="44"/>
      <c r="L442" s="18">
        <v>0</v>
      </c>
      <c r="M442" s="18"/>
      <c r="N442" s="18">
        <v>0</v>
      </c>
      <c r="O442" s="18"/>
      <c r="P442" s="205" t="s">
        <v>284</v>
      </c>
      <c r="Q442" s="205"/>
      <c r="R442" s="208">
        <v>0</v>
      </c>
      <c r="S442" s="208"/>
      <c r="T442" s="291" t="s">
        <v>284</v>
      </c>
      <c r="U442" s="291" t="s">
        <v>284</v>
      </c>
      <c r="V442" s="291" t="s">
        <v>284</v>
      </c>
      <c r="W442" s="291"/>
      <c r="X442" s="291"/>
      <c r="Y442" s="282">
        <f t="shared" si="435"/>
        <v>0</v>
      </c>
      <c r="Z442" s="70"/>
      <c r="AA442" s="290"/>
      <c r="AB442" s="282"/>
      <c r="AC442" s="282"/>
      <c r="AD442" s="282"/>
      <c r="AE442" s="282"/>
      <c r="AF442" s="291"/>
      <c r="AG442" s="291"/>
      <c r="AH442" s="292"/>
      <c r="AI442" s="292"/>
      <c r="AJ442" s="291"/>
      <c r="AK442" s="291"/>
      <c r="AL442" s="291"/>
      <c r="AM442" s="291"/>
      <c r="AN442" s="291"/>
      <c r="AO442" s="282"/>
      <c r="AP442" s="70"/>
      <c r="AQ442" s="290"/>
      <c r="AR442" s="282"/>
      <c r="AS442" s="282"/>
      <c r="AT442" s="282"/>
      <c r="AU442" s="282"/>
      <c r="AV442" s="291"/>
      <c r="AW442" s="291"/>
      <c r="AX442" s="292"/>
      <c r="AY442" s="292"/>
      <c r="AZ442" s="291"/>
      <c r="BA442" s="291"/>
      <c r="BB442" s="291"/>
      <c r="BC442" s="291"/>
      <c r="BD442" s="291"/>
      <c r="BE442" s="282"/>
      <c r="BF442" s="70"/>
      <c r="BG442" s="290"/>
      <c r="BH442" s="282"/>
      <c r="BI442" s="282"/>
      <c r="BJ442" s="282"/>
      <c r="BK442" s="282"/>
      <c r="BL442" s="291"/>
      <c r="BM442" s="291"/>
      <c r="BN442" s="292"/>
      <c r="BO442" s="292"/>
      <c r="BP442" s="291"/>
      <c r="BQ442" s="291"/>
      <c r="BR442" s="291"/>
      <c r="BS442" s="291"/>
      <c r="BT442" s="291"/>
      <c r="BU442" s="282"/>
      <c r="BV442" s="70"/>
      <c r="BX442" s="18">
        <v>0</v>
      </c>
      <c r="BZ442" s="18">
        <v>0</v>
      </c>
      <c r="CB442" s="291" t="s">
        <v>284</v>
      </c>
      <c r="CC442" s="333"/>
      <c r="CD442" s="208">
        <v>0</v>
      </c>
      <c r="CF442" s="291" t="s">
        <v>284</v>
      </c>
      <c r="CG442" s="291" t="s">
        <v>284</v>
      </c>
      <c r="CH442" s="291" t="s">
        <v>284</v>
      </c>
      <c r="CK442" s="282">
        <f t="shared" si="430"/>
        <v>0</v>
      </c>
      <c r="CL442" s="329"/>
      <c r="CN442" s="18">
        <v>0</v>
      </c>
      <c r="CP442" s="18">
        <v>0</v>
      </c>
      <c r="CR442" s="291" t="s">
        <v>284</v>
      </c>
      <c r="CS442" s="333"/>
      <c r="CT442" s="208">
        <v>0</v>
      </c>
      <c r="CV442" s="291" t="s">
        <v>284</v>
      </c>
      <c r="CW442" s="291" t="s">
        <v>284</v>
      </c>
      <c r="CX442" s="291" t="s">
        <v>284</v>
      </c>
      <c r="DA442" s="282">
        <f t="shared" si="431"/>
        <v>0</v>
      </c>
      <c r="DB442" s="329"/>
      <c r="DD442" s="18">
        <v>0</v>
      </c>
      <c r="DF442" s="18">
        <v>0</v>
      </c>
      <c r="DH442" s="291" t="s">
        <v>284</v>
      </c>
      <c r="DI442" s="333"/>
      <c r="DJ442" s="208">
        <v>0</v>
      </c>
      <c r="DL442" s="291" t="s">
        <v>284</v>
      </c>
      <c r="DM442" s="291" t="s">
        <v>284</v>
      </c>
      <c r="DN442" s="291" t="s">
        <v>284</v>
      </c>
      <c r="DQ442" s="282">
        <f t="shared" si="432"/>
        <v>0</v>
      </c>
      <c r="DR442" s="329"/>
      <c r="DT442" s="18">
        <v>0</v>
      </c>
      <c r="DV442" s="18">
        <v>0</v>
      </c>
      <c r="DX442" s="291" t="s">
        <v>284</v>
      </c>
      <c r="DY442" s="333"/>
      <c r="DZ442" s="208">
        <v>0</v>
      </c>
      <c r="EB442" s="291" t="s">
        <v>284</v>
      </c>
      <c r="EC442" s="291" t="s">
        <v>284</v>
      </c>
      <c r="ED442" s="291" t="s">
        <v>284</v>
      </c>
      <c r="EG442" s="282">
        <f t="shared" si="433"/>
        <v>0</v>
      </c>
      <c r="EH442" s="329"/>
    </row>
    <row r="443" spans="1:138" s="196" customFormat="1" ht="16" hidden="1" customHeight="1" outlineLevel="1" x14ac:dyDescent="0.2">
      <c r="A443" s="3" t="s">
        <v>875</v>
      </c>
      <c r="B443" s="44"/>
      <c r="C443" s="18">
        <v>0</v>
      </c>
      <c r="D443" s="18">
        <v>0</v>
      </c>
      <c r="E443" s="205">
        <v>-2740</v>
      </c>
      <c r="F443" s="208">
        <v>0</v>
      </c>
      <c r="G443" s="205" t="s">
        <v>284</v>
      </c>
      <c r="H443" s="205" t="s">
        <v>284</v>
      </c>
      <c r="I443" s="18">
        <f t="shared" si="434"/>
        <v>-2740</v>
      </c>
      <c r="J443" s="70"/>
      <c r="K443" s="44"/>
      <c r="L443" s="18">
        <v>0</v>
      </c>
      <c r="M443" s="18"/>
      <c r="N443" s="18">
        <v>0</v>
      </c>
      <c r="O443" s="18"/>
      <c r="P443" s="205">
        <v>-2740</v>
      </c>
      <c r="Q443" s="205"/>
      <c r="R443" s="208">
        <v>0</v>
      </c>
      <c r="S443" s="208"/>
      <c r="T443" s="291" t="s">
        <v>284</v>
      </c>
      <c r="U443" s="291" t="s">
        <v>284</v>
      </c>
      <c r="V443" s="291" t="s">
        <v>284</v>
      </c>
      <c r="W443" s="291"/>
      <c r="X443" s="291"/>
      <c r="Y443" s="282">
        <f t="shared" si="435"/>
        <v>-2740</v>
      </c>
      <c r="Z443" s="70"/>
      <c r="AA443" s="290"/>
      <c r="AB443" s="282"/>
      <c r="AC443" s="282"/>
      <c r="AD443" s="282"/>
      <c r="AE443" s="282"/>
      <c r="AF443" s="291"/>
      <c r="AG443" s="291"/>
      <c r="AH443" s="292"/>
      <c r="AI443" s="292"/>
      <c r="AJ443" s="291"/>
      <c r="AK443" s="291"/>
      <c r="AL443" s="291"/>
      <c r="AM443" s="291"/>
      <c r="AN443" s="291"/>
      <c r="AO443" s="282"/>
      <c r="AP443" s="70"/>
      <c r="AQ443" s="290"/>
      <c r="AR443" s="282"/>
      <c r="AS443" s="282"/>
      <c r="AT443" s="282"/>
      <c r="AU443" s="282"/>
      <c r="AV443" s="291"/>
      <c r="AW443" s="291"/>
      <c r="AX443" s="292"/>
      <c r="AY443" s="292"/>
      <c r="AZ443" s="291"/>
      <c r="BA443" s="291"/>
      <c r="BB443" s="291"/>
      <c r="BC443" s="291"/>
      <c r="BD443" s="291"/>
      <c r="BE443" s="282"/>
      <c r="BF443" s="70"/>
      <c r="BG443" s="290"/>
      <c r="BH443" s="282"/>
      <c r="BI443" s="282"/>
      <c r="BJ443" s="282"/>
      <c r="BK443" s="282"/>
      <c r="BL443" s="291"/>
      <c r="BM443" s="291"/>
      <c r="BN443" s="292"/>
      <c r="BO443" s="292"/>
      <c r="BP443" s="291"/>
      <c r="BQ443" s="291"/>
      <c r="BR443" s="291"/>
      <c r="BS443" s="291"/>
      <c r="BT443" s="291"/>
      <c r="BU443" s="282"/>
      <c r="BV443" s="70"/>
      <c r="BX443" s="18">
        <v>0</v>
      </c>
      <c r="BZ443" s="18">
        <v>0</v>
      </c>
      <c r="CB443" s="291">
        <v>-2740</v>
      </c>
      <c r="CC443" s="333"/>
      <c r="CD443" s="208">
        <v>0</v>
      </c>
      <c r="CF443" s="291" t="s">
        <v>284</v>
      </c>
      <c r="CG443" s="291" t="s">
        <v>284</v>
      </c>
      <c r="CH443" s="291" t="s">
        <v>284</v>
      </c>
      <c r="CK443" s="282">
        <f t="shared" si="430"/>
        <v>-2740</v>
      </c>
      <c r="CL443" s="329"/>
      <c r="CN443" s="18">
        <v>0</v>
      </c>
      <c r="CP443" s="18">
        <v>0</v>
      </c>
      <c r="CR443" s="291">
        <v>-2740</v>
      </c>
      <c r="CS443" s="333"/>
      <c r="CT443" s="208">
        <v>0</v>
      </c>
      <c r="CV443" s="291" t="s">
        <v>284</v>
      </c>
      <c r="CW443" s="291" t="s">
        <v>284</v>
      </c>
      <c r="CX443" s="291" t="s">
        <v>284</v>
      </c>
      <c r="DA443" s="282">
        <f t="shared" si="431"/>
        <v>-2740</v>
      </c>
      <c r="DB443" s="329"/>
      <c r="DD443" s="18">
        <v>0</v>
      </c>
      <c r="DF443" s="18">
        <v>0</v>
      </c>
      <c r="DH443" s="291">
        <v>-2740</v>
      </c>
      <c r="DI443" s="333"/>
      <c r="DJ443" s="208">
        <v>0</v>
      </c>
      <c r="DL443" s="291" t="s">
        <v>284</v>
      </c>
      <c r="DM443" s="291" t="s">
        <v>284</v>
      </c>
      <c r="DN443" s="291" t="s">
        <v>284</v>
      </c>
      <c r="DQ443" s="282">
        <f t="shared" si="432"/>
        <v>-2740</v>
      </c>
      <c r="DR443" s="329"/>
      <c r="DT443" s="18">
        <v>0</v>
      </c>
      <c r="DV443" s="18">
        <v>0</v>
      </c>
      <c r="DX443" s="291">
        <v>-2740</v>
      </c>
      <c r="DY443" s="333"/>
      <c r="DZ443" s="208">
        <v>0</v>
      </c>
      <c r="EB443" s="291" t="s">
        <v>284</v>
      </c>
      <c r="EC443" s="291" t="s">
        <v>284</v>
      </c>
      <c r="ED443" s="291" t="s">
        <v>284</v>
      </c>
      <c r="EG443" s="282">
        <f t="shared" si="433"/>
        <v>-2740</v>
      </c>
      <c r="EH443" s="329"/>
    </row>
    <row r="444" spans="1:138" s="196" customFormat="1" ht="16" hidden="1" customHeight="1" outlineLevel="1" x14ac:dyDescent="0.2">
      <c r="A444" s="3" t="s">
        <v>876</v>
      </c>
      <c r="B444" s="44"/>
      <c r="C444" s="18">
        <v>0</v>
      </c>
      <c r="D444" s="18">
        <v>0</v>
      </c>
      <c r="E444" s="205" t="s">
        <v>284</v>
      </c>
      <c r="F444" s="208">
        <v>0</v>
      </c>
      <c r="G444" s="205" t="s">
        <v>284</v>
      </c>
      <c r="H444" s="205">
        <v>-5446</v>
      </c>
      <c r="I444" s="18">
        <f t="shared" si="434"/>
        <v>-5446</v>
      </c>
      <c r="J444" s="70"/>
      <c r="K444" s="44"/>
      <c r="L444" s="18">
        <v>0</v>
      </c>
      <c r="M444" s="18"/>
      <c r="N444" s="18">
        <v>0</v>
      </c>
      <c r="O444" s="18"/>
      <c r="P444" s="205" t="s">
        <v>284</v>
      </c>
      <c r="Q444" s="205"/>
      <c r="R444" s="208">
        <v>0</v>
      </c>
      <c r="S444" s="208"/>
      <c r="T444" s="291" t="s">
        <v>284</v>
      </c>
      <c r="U444" s="291" t="s">
        <v>284</v>
      </c>
      <c r="V444" s="291">
        <v>-5446</v>
      </c>
      <c r="W444" s="291"/>
      <c r="X444" s="291"/>
      <c r="Y444" s="282">
        <f t="shared" si="435"/>
        <v>-5446</v>
      </c>
      <c r="Z444" s="70"/>
      <c r="AA444" s="290"/>
      <c r="AB444" s="282"/>
      <c r="AC444" s="282"/>
      <c r="AD444" s="282"/>
      <c r="AE444" s="282"/>
      <c r="AF444" s="291"/>
      <c r="AG444" s="291"/>
      <c r="AH444" s="292"/>
      <c r="AI444" s="292"/>
      <c r="AJ444" s="291"/>
      <c r="AK444" s="291"/>
      <c r="AL444" s="291"/>
      <c r="AM444" s="291"/>
      <c r="AN444" s="291"/>
      <c r="AO444" s="282"/>
      <c r="AP444" s="70"/>
      <c r="AQ444" s="290"/>
      <c r="AR444" s="282"/>
      <c r="AS444" s="282"/>
      <c r="AT444" s="282"/>
      <c r="AU444" s="282"/>
      <c r="AV444" s="291"/>
      <c r="AW444" s="291"/>
      <c r="AX444" s="292"/>
      <c r="AY444" s="292"/>
      <c r="AZ444" s="291"/>
      <c r="BA444" s="291"/>
      <c r="BB444" s="291"/>
      <c r="BC444" s="291"/>
      <c r="BD444" s="291"/>
      <c r="BE444" s="282"/>
      <c r="BF444" s="70"/>
      <c r="BG444" s="290"/>
      <c r="BH444" s="282"/>
      <c r="BI444" s="282"/>
      <c r="BJ444" s="282"/>
      <c r="BK444" s="282"/>
      <c r="BL444" s="291"/>
      <c r="BM444" s="291"/>
      <c r="BN444" s="292"/>
      <c r="BO444" s="292"/>
      <c r="BP444" s="291"/>
      <c r="BQ444" s="291"/>
      <c r="BR444" s="291"/>
      <c r="BS444" s="291"/>
      <c r="BT444" s="291"/>
      <c r="BU444" s="282"/>
      <c r="BV444" s="70"/>
      <c r="BX444" s="18">
        <v>0</v>
      </c>
      <c r="BZ444" s="18">
        <v>0</v>
      </c>
      <c r="CB444" s="291" t="s">
        <v>284</v>
      </c>
      <c r="CC444" s="333"/>
      <c r="CD444" s="208">
        <v>0</v>
      </c>
      <c r="CF444" s="291" t="s">
        <v>284</v>
      </c>
      <c r="CG444" s="291" t="s">
        <v>284</v>
      </c>
      <c r="CH444" s="291">
        <v>-5446</v>
      </c>
      <c r="CK444" s="282">
        <f t="shared" si="430"/>
        <v>-5446</v>
      </c>
      <c r="CL444" s="329"/>
      <c r="CN444" s="18">
        <v>0</v>
      </c>
      <c r="CP444" s="18">
        <v>0</v>
      </c>
      <c r="CR444" s="291" t="s">
        <v>284</v>
      </c>
      <c r="CS444" s="333"/>
      <c r="CT444" s="208">
        <v>0</v>
      </c>
      <c r="CV444" s="291" t="s">
        <v>284</v>
      </c>
      <c r="CW444" s="291" t="s">
        <v>284</v>
      </c>
      <c r="CX444" s="291">
        <v>-5446</v>
      </c>
      <c r="DA444" s="282">
        <f t="shared" si="431"/>
        <v>-5446</v>
      </c>
      <c r="DB444" s="329"/>
      <c r="DD444" s="18">
        <v>0</v>
      </c>
      <c r="DF444" s="18">
        <v>0</v>
      </c>
      <c r="DH444" s="291" t="s">
        <v>284</v>
      </c>
      <c r="DI444" s="333"/>
      <c r="DJ444" s="208">
        <v>0</v>
      </c>
      <c r="DL444" s="291" t="s">
        <v>284</v>
      </c>
      <c r="DM444" s="291" t="s">
        <v>284</v>
      </c>
      <c r="DN444" s="291">
        <v>-5446</v>
      </c>
      <c r="DQ444" s="282">
        <f t="shared" si="432"/>
        <v>-5446</v>
      </c>
      <c r="DR444" s="329"/>
      <c r="DT444" s="18">
        <v>0</v>
      </c>
      <c r="DV444" s="18">
        <v>0</v>
      </c>
      <c r="DX444" s="291" t="s">
        <v>284</v>
      </c>
      <c r="DY444" s="333"/>
      <c r="DZ444" s="208">
        <v>0</v>
      </c>
      <c r="EB444" s="291" t="s">
        <v>284</v>
      </c>
      <c r="EC444" s="291" t="s">
        <v>284</v>
      </c>
      <c r="ED444" s="291">
        <v>-5446</v>
      </c>
      <c r="EG444" s="282">
        <f t="shared" si="433"/>
        <v>-5446</v>
      </c>
      <c r="EH444" s="329"/>
    </row>
    <row r="445" spans="1:138" s="196" customFormat="1" ht="16" hidden="1" customHeight="1" outlineLevel="1" x14ac:dyDescent="0.2">
      <c r="A445" s="3" t="s">
        <v>935</v>
      </c>
      <c r="B445" s="44"/>
      <c r="C445" s="18">
        <v>-1149.7133333333334</v>
      </c>
      <c r="D445" s="18">
        <v>0</v>
      </c>
      <c r="E445" s="205" t="s">
        <v>284</v>
      </c>
      <c r="F445" s="208">
        <v>0</v>
      </c>
      <c r="G445" s="205" t="s">
        <v>284</v>
      </c>
      <c r="H445" s="205" t="s">
        <v>284</v>
      </c>
      <c r="I445" s="18">
        <f t="shared" si="434"/>
        <v>-1149.7133333333334</v>
      </c>
      <c r="J445" s="70"/>
      <c r="K445" s="44"/>
      <c r="L445" s="18">
        <v>-1149.7133333333334</v>
      </c>
      <c r="M445" s="18"/>
      <c r="N445" s="18">
        <v>0</v>
      </c>
      <c r="O445" s="18"/>
      <c r="P445" s="205" t="s">
        <v>284</v>
      </c>
      <c r="Q445" s="205"/>
      <c r="R445" s="208">
        <v>0</v>
      </c>
      <c r="S445" s="208"/>
      <c r="T445" s="291" t="s">
        <v>284</v>
      </c>
      <c r="U445" s="291" t="s">
        <v>284</v>
      </c>
      <c r="V445" s="291" t="s">
        <v>284</v>
      </c>
      <c r="W445" s="291"/>
      <c r="X445" s="291"/>
      <c r="Y445" s="282">
        <f t="shared" si="435"/>
        <v>-1149.7133333333334</v>
      </c>
      <c r="Z445" s="70"/>
      <c r="AA445" s="290"/>
      <c r="AB445" s="282"/>
      <c r="AC445" s="282"/>
      <c r="AD445" s="282"/>
      <c r="AE445" s="282"/>
      <c r="AF445" s="291"/>
      <c r="AG445" s="291"/>
      <c r="AH445" s="292"/>
      <c r="AI445" s="292"/>
      <c r="AJ445" s="291"/>
      <c r="AK445" s="291"/>
      <c r="AL445" s="291"/>
      <c r="AM445" s="291"/>
      <c r="AN445" s="291"/>
      <c r="AO445" s="282"/>
      <c r="AP445" s="70"/>
      <c r="AQ445" s="290"/>
      <c r="AR445" s="282"/>
      <c r="AS445" s="282"/>
      <c r="AT445" s="282"/>
      <c r="AU445" s="282"/>
      <c r="AV445" s="291"/>
      <c r="AW445" s="291"/>
      <c r="AX445" s="292"/>
      <c r="AY445" s="292"/>
      <c r="AZ445" s="291"/>
      <c r="BA445" s="291"/>
      <c r="BB445" s="291"/>
      <c r="BC445" s="291"/>
      <c r="BD445" s="291"/>
      <c r="BE445" s="282"/>
      <c r="BF445" s="70"/>
      <c r="BG445" s="290"/>
      <c r="BH445" s="282"/>
      <c r="BI445" s="282"/>
      <c r="BJ445" s="282"/>
      <c r="BK445" s="282"/>
      <c r="BL445" s="291"/>
      <c r="BM445" s="291"/>
      <c r="BN445" s="292"/>
      <c r="BO445" s="292"/>
      <c r="BP445" s="291"/>
      <c r="BQ445" s="291"/>
      <c r="BR445" s="291"/>
      <c r="BS445" s="291"/>
      <c r="BT445" s="291"/>
      <c r="BU445" s="282"/>
      <c r="BV445" s="70"/>
      <c r="BX445" s="18">
        <v>-1149.7133333333334</v>
      </c>
      <c r="BZ445" s="18">
        <v>0</v>
      </c>
      <c r="CB445" s="291" t="s">
        <v>284</v>
      </c>
      <c r="CC445" s="333"/>
      <c r="CD445" s="208">
        <v>0</v>
      </c>
      <c r="CF445" s="291" t="s">
        <v>284</v>
      </c>
      <c r="CG445" s="291" t="s">
        <v>284</v>
      </c>
      <c r="CH445" s="291" t="s">
        <v>284</v>
      </c>
      <c r="CK445" s="282">
        <f t="shared" si="430"/>
        <v>-1149.7133333333334</v>
      </c>
      <c r="CL445" s="329"/>
      <c r="CN445" s="18">
        <v>-1149.7133333333334</v>
      </c>
      <c r="CP445" s="18">
        <v>0</v>
      </c>
      <c r="CR445" s="291" t="s">
        <v>284</v>
      </c>
      <c r="CS445" s="333"/>
      <c r="CT445" s="208">
        <v>0</v>
      </c>
      <c r="CV445" s="291" t="s">
        <v>284</v>
      </c>
      <c r="CW445" s="291" t="s">
        <v>284</v>
      </c>
      <c r="CX445" s="291" t="s">
        <v>284</v>
      </c>
      <c r="DA445" s="282">
        <f t="shared" si="431"/>
        <v>-1149.7133333333334</v>
      </c>
      <c r="DB445" s="329"/>
      <c r="DD445" s="18">
        <v>-1149.7133333333334</v>
      </c>
      <c r="DF445" s="18">
        <v>0</v>
      </c>
      <c r="DH445" s="291" t="s">
        <v>284</v>
      </c>
      <c r="DI445" s="333"/>
      <c r="DJ445" s="208">
        <v>0</v>
      </c>
      <c r="DL445" s="291" t="s">
        <v>284</v>
      </c>
      <c r="DM445" s="291" t="s">
        <v>284</v>
      </c>
      <c r="DN445" s="291" t="s">
        <v>284</v>
      </c>
      <c r="DQ445" s="282">
        <f t="shared" si="432"/>
        <v>-1149.7133333333334</v>
      </c>
      <c r="DR445" s="329"/>
      <c r="DT445" s="18">
        <v>-1149.7133333333334</v>
      </c>
      <c r="DV445" s="18">
        <v>0</v>
      </c>
      <c r="DX445" s="291" t="s">
        <v>284</v>
      </c>
      <c r="DY445" s="333"/>
      <c r="DZ445" s="208">
        <v>0</v>
      </c>
      <c r="EB445" s="291" t="s">
        <v>284</v>
      </c>
      <c r="EC445" s="291" t="s">
        <v>284</v>
      </c>
      <c r="ED445" s="291" t="s">
        <v>284</v>
      </c>
      <c r="EG445" s="282">
        <f t="shared" si="433"/>
        <v>-1149.7133333333334</v>
      </c>
      <c r="EH445" s="329"/>
    </row>
    <row r="446" spans="1:138" s="196" customFormat="1" ht="16" hidden="1" customHeight="1" outlineLevel="1" x14ac:dyDescent="0.2">
      <c r="A446" s="3" t="s">
        <v>878</v>
      </c>
      <c r="B446" s="44"/>
      <c r="C446" s="18">
        <v>-3769.91</v>
      </c>
      <c r="D446" s="18">
        <v>-6660.4266666666663</v>
      </c>
      <c r="E446" s="205">
        <v>-4208</v>
      </c>
      <c r="F446" s="208">
        <v>-7931.88</v>
      </c>
      <c r="G446" s="205">
        <v>-7932</v>
      </c>
      <c r="H446" s="205">
        <v>-7631</v>
      </c>
      <c r="I446" s="18">
        <f t="shared" si="434"/>
        <v>-38133.216666666667</v>
      </c>
      <c r="J446" s="70"/>
      <c r="K446" s="44"/>
      <c r="L446" s="18">
        <v>-3769.91</v>
      </c>
      <c r="M446" s="18"/>
      <c r="N446" s="18">
        <v>-6660.4266666666663</v>
      </c>
      <c r="O446" s="18"/>
      <c r="P446" s="205">
        <v>-4208</v>
      </c>
      <c r="Q446" s="205"/>
      <c r="R446" s="208">
        <v>-7931.88</v>
      </c>
      <c r="S446" s="208"/>
      <c r="T446" s="291">
        <v>-7932</v>
      </c>
      <c r="U446" s="291">
        <v>-7932</v>
      </c>
      <c r="V446" s="291">
        <v>-7631</v>
      </c>
      <c r="W446" s="291"/>
      <c r="X446" s="291"/>
      <c r="Y446" s="282">
        <f t="shared" si="435"/>
        <v>-46065.216666666667</v>
      </c>
      <c r="Z446" s="70"/>
      <c r="AA446" s="290"/>
      <c r="AB446" s="282"/>
      <c r="AC446" s="282"/>
      <c r="AD446" s="282"/>
      <c r="AE446" s="282"/>
      <c r="AF446" s="291"/>
      <c r="AG446" s="291"/>
      <c r="AH446" s="292"/>
      <c r="AI446" s="292"/>
      <c r="AJ446" s="291"/>
      <c r="AK446" s="291"/>
      <c r="AL446" s="291"/>
      <c r="AM446" s="291"/>
      <c r="AN446" s="291"/>
      <c r="AO446" s="282"/>
      <c r="AP446" s="70"/>
      <c r="AQ446" s="290"/>
      <c r="AR446" s="282"/>
      <c r="AS446" s="282"/>
      <c r="AT446" s="282"/>
      <c r="AU446" s="282"/>
      <c r="AV446" s="291"/>
      <c r="AW446" s="291"/>
      <c r="AX446" s="292"/>
      <c r="AY446" s="292"/>
      <c r="AZ446" s="291"/>
      <c r="BA446" s="291"/>
      <c r="BB446" s="291"/>
      <c r="BC446" s="291"/>
      <c r="BD446" s="291"/>
      <c r="BE446" s="282"/>
      <c r="BF446" s="70"/>
      <c r="BG446" s="290"/>
      <c r="BH446" s="282"/>
      <c r="BI446" s="282"/>
      <c r="BJ446" s="282"/>
      <c r="BK446" s="282"/>
      <c r="BL446" s="291"/>
      <c r="BM446" s="291"/>
      <c r="BN446" s="292"/>
      <c r="BO446" s="292"/>
      <c r="BP446" s="291"/>
      <c r="BQ446" s="291"/>
      <c r="BR446" s="291"/>
      <c r="BS446" s="291"/>
      <c r="BT446" s="291"/>
      <c r="BU446" s="282"/>
      <c r="BV446" s="70"/>
      <c r="BX446" s="18">
        <v>-3769.91</v>
      </c>
      <c r="BZ446" s="18">
        <v>-6660.4266666666663</v>
      </c>
      <c r="CB446" s="291">
        <v>-4208</v>
      </c>
      <c r="CC446" s="333"/>
      <c r="CD446" s="208">
        <v>-7931.88</v>
      </c>
      <c r="CF446" s="291">
        <v>-7932</v>
      </c>
      <c r="CG446" s="291">
        <v>-7932</v>
      </c>
      <c r="CH446" s="291">
        <v>-7631</v>
      </c>
      <c r="CK446" s="282">
        <f t="shared" si="430"/>
        <v>-46065.216666666667</v>
      </c>
      <c r="CL446" s="329"/>
      <c r="CN446" s="18">
        <v>-3769.91</v>
      </c>
      <c r="CP446" s="18">
        <v>-6660.4266666666663</v>
      </c>
      <c r="CR446" s="291">
        <v>-4208</v>
      </c>
      <c r="CS446" s="333"/>
      <c r="CT446" s="208">
        <v>-7931.88</v>
      </c>
      <c r="CV446" s="291">
        <v>-7932</v>
      </c>
      <c r="CW446" s="291">
        <v>-7932</v>
      </c>
      <c r="CX446" s="291">
        <v>-7631</v>
      </c>
      <c r="DA446" s="282">
        <f t="shared" si="431"/>
        <v>-46065.216666666667</v>
      </c>
      <c r="DB446" s="329"/>
      <c r="DD446" s="18">
        <v>-3769.91</v>
      </c>
      <c r="DF446" s="18">
        <v>-6660.4266666666663</v>
      </c>
      <c r="DH446" s="291">
        <v>-4208</v>
      </c>
      <c r="DI446" s="333"/>
      <c r="DJ446" s="208">
        <v>-7931.88</v>
      </c>
      <c r="DL446" s="291">
        <v>-7932</v>
      </c>
      <c r="DM446" s="291">
        <v>-7932</v>
      </c>
      <c r="DN446" s="291">
        <v>-7631</v>
      </c>
      <c r="DQ446" s="282">
        <f t="shared" si="432"/>
        <v>-46065.216666666667</v>
      </c>
      <c r="DR446" s="329"/>
      <c r="DT446" s="18">
        <v>-3769.91</v>
      </c>
      <c r="DV446" s="18">
        <v>-6660.4266666666663</v>
      </c>
      <c r="DX446" s="291">
        <v>-4208</v>
      </c>
      <c r="DY446" s="333"/>
      <c r="DZ446" s="208">
        <v>-7931.88</v>
      </c>
      <c r="EB446" s="291">
        <v>-7932</v>
      </c>
      <c r="EC446" s="291">
        <v>-7932</v>
      </c>
      <c r="ED446" s="291">
        <v>-7631</v>
      </c>
      <c r="EG446" s="282">
        <f t="shared" si="433"/>
        <v>-46065.216666666667</v>
      </c>
      <c r="EH446" s="329"/>
    </row>
    <row r="447" spans="1:138" s="196" customFormat="1" ht="16" hidden="1" customHeight="1" outlineLevel="1" x14ac:dyDescent="0.2">
      <c r="A447" s="3" t="s">
        <v>879</v>
      </c>
      <c r="B447" s="44"/>
      <c r="C447" s="18">
        <v>-12873.136666666667</v>
      </c>
      <c r="D447" s="18">
        <v>-11454.1</v>
      </c>
      <c r="E447" s="205">
        <v>-9412</v>
      </c>
      <c r="F447" s="208">
        <v>-6472.94</v>
      </c>
      <c r="G447" s="205">
        <v>-6473</v>
      </c>
      <c r="H447" s="205">
        <v>-14398</v>
      </c>
      <c r="I447" s="18">
        <f t="shared" si="434"/>
        <v>-61083.176666666666</v>
      </c>
      <c r="J447" s="70"/>
      <c r="K447" s="44"/>
      <c r="L447" s="18">
        <v>-12873.136666666667</v>
      </c>
      <c r="M447" s="18"/>
      <c r="N447" s="18">
        <v>-11454.1</v>
      </c>
      <c r="O447" s="18"/>
      <c r="P447" s="205">
        <v>-9412</v>
      </c>
      <c r="Q447" s="205"/>
      <c r="R447" s="208">
        <v>-6472.94</v>
      </c>
      <c r="S447" s="208"/>
      <c r="T447" s="291">
        <v>-6473</v>
      </c>
      <c r="U447" s="291">
        <v>-6473</v>
      </c>
      <c r="V447" s="291">
        <v>-14398</v>
      </c>
      <c r="W447" s="291"/>
      <c r="X447" s="291"/>
      <c r="Y447" s="282">
        <f t="shared" si="435"/>
        <v>-67556.176666666666</v>
      </c>
      <c r="Z447" s="70"/>
      <c r="AA447" s="290"/>
      <c r="AB447" s="282"/>
      <c r="AC447" s="282"/>
      <c r="AD447" s="282"/>
      <c r="AE447" s="282"/>
      <c r="AF447" s="291"/>
      <c r="AG447" s="291"/>
      <c r="AH447" s="292"/>
      <c r="AI447" s="292"/>
      <c r="AJ447" s="291"/>
      <c r="AK447" s="291"/>
      <c r="AL447" s="291"/>
      <c r="AM447" s="291"/>
      <c r="AN447" s="291"/>
      <c r="AO447" s="282"/>
      <c r="AP447" s="70"/>
      <c r="AQ447" s="290"/>
      <c r="AR447" s="282"/>
      <c r="AS447" s="282"/>
      <c r="AT447" s="282"/>
      <c r="AU447" s="282"/>
      <c r="AV447" s="291"/>
      <c r="AW447" s="291"/>
      <c r="AX447" s="292"/>
      <c r="AY447" s="292"/>
      <c r="AZ447" s="291"/>
      <c r="BA447" s="291"/>
      <c r="BB447" s="291"/>
      <c r="BC447" s="291"/>
      <c r="BD447" s="291"/>
      <c r="BE447" s="282"/>
      <c r="BF447" s="70"/>
      <c r="BG447" s="290"/>
      <c r="BH447" s="282"/>
      <c r="BI447" s="282"/>
      <c r="BJ447" s="282"/>
      <c r="BK447" s="282"/>
      <c r="BL447" s="291"/>
      <c r="BM447" s="291"/>
      <c r="BN447" s="292"/>
      <c r="BO447" s="292"/>
      <c r="BP447" s="291"/>
      <c r="BQ447" s="291"/>
      <c r="BR447" s="291"/>
      <c r="BS447" s="291"/>
      <c r="BT447" s="291"/>
      <c r="BU447" s="282"/>
      <c r="BV447" s="70"/>
      <c r="BX447" s="18">
        <v>-12873.136666666667</v>
      </c>
      <c r="BZ447" s="18">
        <v>-11454.1</v>
      </c>
      <c r="CB447" s="291">
        <v>-9412</v>
      </c>
      <c r="CC447" s="333"/>
      <c r="CD447" s="208">
        <v>-6472.94</v>
      </c>
      <c r="CF447" s="291">
        <v>-6473</v>
      </c>
      <c r="CG447" s="291">
        <v>-6473</v>
      </c>
      <c r="CH447" s="291">
        <v>-14398</v>
      </c>
      <c r="CK447" s="282">
        <f t="shared" si="430"/>
        <v>-67556.176666666666</v>
      </c>
      <c r="CL447" s="329"/>
      <c r="CN447" s="18">
        <v>-12873.136666666667</v>
      </c>
      <c r="CP447" s="18">
        <v>-11454.1</v>
      </c>
      <c r="CR447" s="291">
        <v>-9412</v>
      </c>
      <c r="CS447" s="333"/>
      <c r="CT447" s="208">
        <v>-6472.94</v>
      </c>
      <c r="CV447" s="291">
        <v>-6473</v>
      </c>
      <c r="CW447" s="291">
        <v>-6473</v>
      </c>
      <c r="CX447" s="291">
        <v>-14398</v>
      </c>
      <c r="DA447" s="282">
        <f t="shared" si="431"/>
        <v>-67556.176666666666</v>
      </c>
      <c r="DB447" s="329"/>
      <c r="DD447" s="18">
        <v>-12873.136666666667</v>
      </c>
      <c r="DF447" s="18">
        <v>-11454.1</v>
      </c>
      <c r="DH447" s="291">
        <v>-9412</v>
      </c>
      <c r="DI447" s="333"/>
      <c r="DJ447" s="208">
        <v>-6472.94</v>
      </c>
      <c r="DL447" s="291">
        <v>-6473</v>
      </c>
      <c r="DM447" s="291">
        <v>-6473</v>
      </c>
      <c r="DN447" s="291">
        <v>-14398</v>
      </c>
      <c r="DQ447" s="282">
        <f t="shared" si="432"/>
        <v>-67556.176666666666</v>
      </c>
      <c r="DR447" s="329"/>
      <c r="DT447" s="18">
        <v>-12873.136666666667</v>
      </c>
      <c r="DV447" s="18">
        <v>-11454.1</v>
      </c>
      <c r="DX447" s="291">
        <v>-9412</v>
      </c>
      <c r="DY447" s="333"/>
      <c r="DZ447" s="208">
        <v>-6472.94</v>
      </c>
      <c r="EB447" s="291">
        <v>-6473</v>
      </c>
      <c r="EC447" s="291">
        <v>-6473</v>
      </c>
      <c r="ED447" s="291">
        <v>-14398</v>
      </c>
      <c r="EG447" s="282">
        <f t="shared" si="433"/>
        <v>-67556.176666666666</v>
      </c>
      <c r="EH447" s="329"/>
    </row>
    <row r="448" spans="1:138" s="196" customFormat="1" ht="16" hidden="1" customHeight="1" outlineLevel="1" x14ac:dyDescent="0.2">
      <c r="A448" s="3" t="s">
        <v>880</v>
      </c>
      <c r="B448" s="44"/>
      <c r="C448" s="18">
        <v>-3141.23</v>
      </c>
      <c r="D448" s="18">
        <v>-1803.0066666666669</v>
      </c>
      <c r="E448" s="205">
        <v>-1140</v>
      </c>
      <c r="F448" s="208">
        <v>-2641.03</v>
      </c>
      <c r="G448" s="205">
        <v>-2641</v>
      </c>
      <c r="H448" s="205">
        <v>-4135</v>
      </c>
      <c r="I448" s="18">
        <f t="shared" si="434"/>
        <v>-15501.266666666666</v>
      </c>
      <c r="J448" s="70"/>
      <c r="K448" s="44"/>
      <c r="L448" s="18">
        <v>-3141.23</v>
      </c>
      <c r="M448" s="18"/>
      <c r="N448" s="18">
        <v>-1803.0066666666669</v>
      </c>
      <c r="O448" s="18"/>
      <c r="P448" s="205">
        <v>-1140</v>
      </c>
      <c r="Q448" s="205"/>
      <c r="R448" s="208">
        <v>-2641.03</v>
      </c>
      <c r="S448" s="208"/>
      <c r="T448" s="291">
        <v>-2641</v>
      </c>
      <c r="U448" s="291">
        <v>-2641</v>
      </c>
      <c r="V448" s="291">
        <v>-4135</v>
      </c>
      <c r="W448" s="291"/>
      <c r="X448" s="291"/>
      <c r="Y448" s="282">
        <f t="shared" si="435"/>
        <v>-18142.266666666666</v>
      </c>
      <c r="Z448" s="70"/>
      <c r="AA448" s="290"/>
      <c r="AB448" s="282"/>
      <c r="AC448" s="282"/>
      <c r="AD448" s="282"/>
      <c r="AE448" s="282"/>
      <c r="AF448" s="291"/>
      <c r="AG448" s="291"/>
      <c r="AH448" s="292"/>
      <c r="AI448" s="292"/>
      <c r="AJ448" s="291"/>
      <c r="AK448" s="291"/>
      <c r="AL448" s="291"/>
      <c r="AM448" s="291"/>
      <c r="AN448" s="291"/>
      <c r="AO448" s="282"/>
      <c r="AP448" s="70"/>
      <c r="AQ448" s="290"/>
      <c r="AR448" s="282"/>
      <c r="AS448" s="282"/>
      <c r="AT448" s="282"/>
      <c r="AU448" s="282"/>
      <c r="AV448" s="291"/>
      <c r="AW448" s="291"/>
      <c r="AX448" s="292"/>
      <c r="AY448" s="292"/>
      <c r="AZ448" s="291"/>
      <c r="BA448" s="291"/>
      <c r="BB448" s="291"/>
      <c r="BC448" s="291"/>
      <c r="BD448" s="291"/>
      <c r="BE448" s="282"/>
      <c r="BF448" s="70"/>
      <c r="BG448" s="290"/>
      <c r="BH448" s="282"/>
      <c r="BI448" s="282"/>
      <c r="BJ448" s="282"/>
      <c r="BK448" s="282"/>
      <c r="BL448" s="291"/>
      <c r="BM448" s="291"/>
      <c r="BN448" s="292"/>
      <c r="BO448" s="292"/>
      <c r="BP448" s="291"/>
      <c r="BQ448" s="291"/>
      <c r="BR448" s="291"/>
      <c r="BS448" s="291"/>
      <c r="BT448" s="291"/>
      <c r="BU448" s="282"/>
      <c r="BV448" s="70"/>
      <c r="BX448" s="18">
        <v>-3141.23</v>
      </c>
      <c r="BZ448" s="18">
        <v>-1803.0066666666669</v>
      </c>
      <c r="CB448" s="291">
        <v>-1140</v>
      </c>
      <c r="CC448" s="333"/>
      <c r="CD448" s="208">
        <v>-2641.03</v>
      </c>
      <c r="CF448" s="291">
        <v>-2641</v>
      </c>
      <c r="CG448" s="291">
        <v>-2641</v>
      </c>
      <c r="CH448" s="291">
        <v>-4135</v>
      </c>
      <c r="CK448" s="282">
        <f t="shared" si="430"/>
        <v>-18142.266666666666</v>
      </c>
      <c r="CL448" s="329"/>
      <c r="CN448" s="18">
        <v>-3141.23</v>
      </c>
      <c r="CP448" s="18">
        <v>-1803.0066666666669</v>
      </c>
      <c r="CR448" s="291">
        <v>-1140</v>
      </c>
      <c r="CS448" s="333"/>
      <c r="CT448" s="208">
        <v>-2641.03</v>
      </c>
      <c r="CV448" s="291">
        <v>-2641</v>
      </c>
      <c r="CW448" s="291">
        <v>-2641</v>
      </c>
      <c r="CX448" s="291">
        <v>-4135</v>
      </c>
      <c r="DA448" s="282">
        <f t="shared" si="431"/>
        <v>-18142.266666666666</v>
      </c>
      <c r="DB448" s="329"/>
      <c r="DD448" s="18">
        <v>-3141.23</v>
      </c>
      <c r="DF448" s="18">
        <v>-1803.0066666666669</v>
      </c>
      <c r="DH448" s="291">
        <v>-1140</v>
      </c>
      <c r="DI448" s="333"/>
      <c r="DJ448" s="208">
        <v>-2641.03</v>
      </c>
      <c r="DL448" s="291">
        <v>-2641</v>
      </c>
      <c r="DM448" s="291">
        <v>-2641</v>
      </c>
      <c r="DN448" s="291">
        <v>-4135</v>
      </c>
      <c r="DQ448" s="282">
        <f t="shared" si="432"/>
        <v>-18142.266666666666</v>
      </c>
      <c r="DR448" s="329"/>
      <c r="DT448" s="18">
        <v>-3141.23</v>
      </c>
      <c r="DV448" s="18">
        <v>-1803.0066666666669</v>
      </c>
      <c r="DX448" s="291">
        <v>-1140</v>
      </c>
      <c r="DY448" s="333"/>
      <c r="DZ448" s="208">
        <v>-2641.03</v>
      </c>
      <c r="EB448" s="291">
        <v>-2641</v>
      </c>
      <c r="EC448" s="291">
        <v>-2641</v>
      </c>
      <c r="ED448" s="291">
        <v>-4135</v>
      </c>
      <c r="EG448" s="282">
        <f t="shared" si="433"/>
        <v>-18142.266666666666</v>
      </c>
      <c r="EH448" s="329"/>
    </row>
    <row r="449" spans="1:138" s="196" customFormat="1" ht="16" hidden="1" customHeight="1" outlineLevel="1" x14ac:dyDescent="0.2">
      <c r="A449" s="3" t="s">
        <v>881</v>
      </c>
      <c r="B449" s="44"/>
      <c r="C449" s="18">
        <v>-314.84666666666664</v>
      </c>
      <c r="D449" s="18">
        <v>0</v>
      </c>
      <c r="E449" s="205">
        <v>-900</v>
      </c>
      <c r="F449" s="208">
        <v>0</v>
      </c>
      <c r="G449" s="205" t="s">
        <v>284</v>
      </c>
      <c r="H449" s="205" t="s">
        <v>284</v>
      </c>
      <c r="I449" s="18">
        <f t="shared" si="434"/>
        <v>-1214.8466666666666</v>
      </c>
      <c r="J449" s="70"/>
      <c r="K449" s="44"/>
      <c r="L449" s="18">
        <v>-314.84666666666664</v>
      </c>
      <c r="M449" s="18"/>
      <c r="N449" s="18">
        <v>0</v>
      </c>
      <c r="O449" s="18"/>
      <c r="P449" s="205">
        <v>-900</v>
      </c>
      <c r="Q449" s="205"/>
      <c r="R449" s="208">
        <v>0</v>
      </c>
      <c r="S449" s="208"/>
      <c r="T449" s="291" t="s">
        <v>284</v>
      </c>
      <c r="U449" s="291" t="s">
        <v>284</v>
      </c>
      <c r="V449" s="291" t="s">
        <v>284</v>
      </c>
      <c r="W449" s="291"/>
      <c r="X449" s="291"/>
      <c r="Y449" s="282">
        <f t="shared" si="435"/>
        <v>-1214.8466666666666</v>
      </c>
      <c r="Z449" s="70"/>
      <c r="AA449" s="290"/>
      <c r="AB449" s="282"/>
      <c r="AC449" s="282"/>
      <c r="AD449" s="282"/>
      <c r="AE449" s="282"/>
      <c r="AF449" s="291"/>
      <c r="AG449" s="291"/>
      <c r="AH449" s="292"/>
      <c r="AI449" s="292"/>
      <c r="AJ449" s="291"/>
      <c r="AK449" s="291"/>
      <c r="AL449" s="291"/>
      <c r="AM449" s="291"/>
      <c r="AN449" s="291"/>
      <c r="AO449" s="282"/>
      <c r="AP449" s="70"/>
      <c r="AQ449" s="290"/>
      <c r="AR449" s="282"/>
      <c r="AS449" s="282"/>
      <c r="AT449" s="282"/>
      <c r="AU449" s="282"/>
      <c r="AV449" s="291"/>
      <c r="AW449" s="291"/>
      <c r="AX449" s="292"/>
      <c r="AY449" s="292"/>
      <c r="AZ449" s="291"/>
      <c r="BA449" s="291"/>
      <c r="BB449" s="291"/>
      <c r="BC449" s="291"/>
      <c r="BD449" s="291"/>
      <c r="BE449" s="282"/>
      <c r="BF449" s="70"/>
      <c r="BG449" s="290"/>
      <c r="BH449" s="282"/>
      <c r="BI449" s="282"/>
      <c r="BJ449" s="282"/>
      <c r="BK449" s="282"/>
      <c r="BL449" s="291"/>
      <c r="BM449" s="291"/>
      <c r="BN449" s="292"/>
      <c r="BO449" s="292"/>
      <c r="BP449" s="291"/>
      <c r="BQ449" s="291"/>
      <c r="BR449" s="291"/>
      <c r="BS449" s="291"/>
      <c r="BT449" s="291"/>
      <c r="BU449" s="282"/>
      <c r="BV449" s="70"/>
      <c r="BX449" s="18">
        <v>-314.84666666666664</v>
      </c>
      <c r="BZ449" s="18">
        <v>0</v>
      </c>
      <c r="CB449" s="291">
        <v>-900</v>
      </c>
      <c r="CC449" s="333"/>
      <c r="CD449" s="208">
        <v>0</v>
      </c>
      <c r="CF449" s="291" t="s">
        <v>284</v>
      </c>
      <c r="CG449" s="291" t="s">
        <v>284</v>
      </c>
      <c r="CH449" s="291" t="s">
        <v>284</v>
      </c>
      <c r="CK449" s="282">
        <f t="shared" si="430"/>
        <v>-1214.8466666666666</v>
      </c>
      <c r="CL449" s="329"/>
      <c r="CN449" s="18">
        <v>-314.84666666666664</v>
      </c>
      <c r="CP449" s="18">
        <v>0</v>
      </c>
      <c r="CR449" s="291">
        <v>-900</v>
      </c>
      <c r="CS449" s="333"/>
      <c r="CT449" s="208">
        <v>0</v>
      </c>
      <c r="CV449" s="291" t="s">
        <v>284</v>
      </c>
      <c r="CW449" s="291" t="s">
        <v>284</v>
      </c>
      <c r="CX449" s="291" t="s">
        <v>284</v>
      </c>
      <c r="DA449" s="282">
        <f t="shared" si="431"/>
        <v>-1214.8466666666666</v>
      </c>
      <c r="DB449" s="329"/>
      <c r="DD449" s="18">
        <v>-314.84666666666664</v>
      </c>
      <c r="DF449" s="18">
        <v>0</v>
      </c>
      <c r="DH449" s="291">
        <v>-900</v>
      </c>
      <c r="DI449" s="333"/>
      <c r="DJ449" s="208">
        <v>0</v>
      </c>
      <c r="DL449" s="291" t="s">
        <v>284</v>
      </c>
      <c r="DM449" s="291" t="s">
        <v>284</v>
      </c>
      <c r="DN449" s="291" t="s">
        <v>284</v>
      </c>
      <c r="DQ449" s="282">
        <f t="shared" si="432"/>
        <v>-1214.8466666666666</v>
      </c>
      <c r="DR449" s="329"/>
      <c r="DT449" s="18">
        <v>-314.84666666666664</v>
      </c>
      <c r="DV449" s="18">
        <v>0</v>
      </c>
      <c r="DX449" s="291">
        <v>-900</v>
      </c>
      <c r="DY449" s="333"/>
      <c r="DZ449" s="208">
        <v>0</v>
      </c>
      <c r="EB449" s="291" t="s">
        <v>284</v>
      </c>
      <c r="EC449" s="291" t="s">
        <v>284</v>
      </c>
      <c r="ED449" s="291" t="s">
        <v>284</v>
      </c>
      <c r="EG449" s="282">
        <f t="shared" si="433"/>
        <v>-1214.8466666666666</v>
      </c>
      <c r="EH449" s="329"/>
    </row>
    <row r="450" spans="1:138" s="196" customFormat="1" ht="16" hidden="1" customHeight="1" outlineLevel="1" x14ac:dyDescent="0.2">
      <c r="A450" s="3" t="s">
        <v>882</v>
      </c>
      <c r="B450" s="44"/>
      <c r="C450" s="18">
        <v>-19.696666666666669</v>
      </c>
      <c r="D450" s="18">
        <v>-526.00666666666666</v>
      </c>
      <c r="E450" s="205">
        <v>-4</v>
      </c>
      <c r="F450" s="208">
        <v>-419.09</v>
      </c>
      <c r="G450" s="205">
        <v>-419</v>
      </c>
      <c r="H450" s="205" t="s">
        <v>284</v>
      </c>
      <c r="I450" s="18">
        <f t="shared" si="434"/>
        <v>-1387.7933333333333</v>
      </c>
      <c r="J450" s="70"/>
      <c r="K450" s="44"/>
      <c r="L450" s="18">
        <v>-19.696666666666669</v>
      </c>
      <c r="M450" s="18"/>
      <c r="N450" s="18">
        <v>-526.00666666666666</v>
      </c>
      <c r="O450" s="18"/>
      <c r="P450" s="205">
        <v>-4</v>
      </c>
      <c r="Q450" s="205"/>
      <c r="R450" s="208">
        <v>-419.09</v>
      </c>
      <c r="S450" s="208"/>
      <c r="T450" s="291">
        <v>-419</v>
      </c>
      <c r="U450" s="291">
        <v>-419</v>
      </c>
      <c r="V450" s="291" t="s">
        <v>284</v>
      </c>
      <c r="W450" s="291"/>
      <c r="X450" s="291"/>
      <c r="Y450" s="282">
        <f t="shared" si="435"/>
        <v>-1806.7933333333333</v>
      </c>
      <c r="Z450" s="70"/>
      <c r="AA450" s="290"/>
      <c r="AB450" s="282"/>
      <c r="AC450" s="282"/>
      <c r="AD450" s="282"/>
      <c r="AE450" s="282"/>
      <c r="AF450" s="291"/>
      <c r="AG450" s="291"/>
      <c r="AH450" s="292"/>
      <c r="AI450" s="292"/>
      <c r="AJ450" s="291"/>
      <c r="AK450" s="291"/>
      <c r="AL450" s="291"/>
      <c r="AM450" s="291"/>
      <c r="AN450" s="291"/>
      <c r="AO450" s="282"/>
      <c r="AP450" s="70"/>
      <c r="AQ450" s="290"/>
      <c r="AR450" s="282"/>
      <c r="AS450" s="282"/>
      <c r="AT450" s="282"/>
      <c r="AU450" s="282"/>
      <c r="AV450" s="291"/>
      <c r="AW450" s="291"/>
      <c r="AX450" s="292"/>
      <c r="AY450" s="292"/>
      <c r="AZ450" s="291"/>
      <c r="BA450" s="291"/>
      <c r="BB450" s="291"/>
      <c r="BC450" s="291"/>
      <c r="BD450" s="291"/>
      <c r="BE450" s="282"/>
      <c r="BF450" s="70"/>
      <c r="BG450" s="290"/>
      <c r="BH450" s="282"/>
      <c r="BI450" s="282"/>
      <c r="BJ450" s="282"/>
      <c r="BK450" s="282"/>
      <c r="BL450" s="291"/>
      <c r="BM450" s="291"/>
      <c r="BN450" s="292"/>
      <c r="BO450" s="292"/>
      <c r="BP450" s="291"/>
      <c r="BQ450" s="291"/>
      <c r="BR450" s="291"/>
      <c r="BS450" s="291"/>
      <c r="BT450" s="291"/>
      <c r="BU450" s="282"/>
      <c r="BV450" s="70"/>
      <c r="BX450" s="18">
        <v>-19.696666666666669</v>
      </c>
      <c r="BZ450" s="18">
        <v>-526.00666666666666</v>
      </c>
      <c r="CB450" s="291">
        <v>-4</v>
      </c>
      <c r="CC450" s="333"/>
      <c r="CD450" s="208">
        <v>-419.09</v>
      </c>
      <c r="CF450" s="291">
        <v>-419</v>
      </c>
      <c r="CG450" s="291">
        <v>-419</v>
      </c>
      <c r="CH450" s="291" t="s">
        <v>284</v>
      </c>
      <c r="CK450" s="282">
        <f t="shared" si="430"/>
        <v>-1806.7933333333333</v>
      </c>
      <c r="CL450" s="329"/>
      <c r="CN450" s="18">
        <v>-19.696666666666669</v>
      </c>
      <c r="CP450" s="18">
        <v>-526.00666666666666</v>
      </c>
      <c r="CR450" s="291">
        <v>-4</v>
      </c>
      <c r="CS450" s="333"/>
      <c r="CT450" s="208">
        <v>-419.09</v>
      </c>
      <c r="CV450" s="291">
        <v>-419</v>
      </c>
      <c r="CW450" s="291">
        <v>-419</v>
      </c>
      <c r="CX450" s="291" t="s">
        <v>284</v>
      </c>
      <c r="DA450" s="282">
        <f t="shared" si="431"/>
        <v>-1806.7933333333333</v>
      </c>
      <c r="DB450" s="329"/>
      <c r="DD450" s="18">
        <v>-19.696666666666669</v>
      </c>
      <c r="DF450" s="18">
        <v>-526.00666666666666</v>
      </c>
      <c r="DH450" s="291">
        <v>-4</v>
      </c>
      <c r="DI450" s="333"/>
      <c r="DJ450" s="208">
        <v>-419.09</v>
      </c>
      <c r="DL450" s="291">
        <v>-419</v>
      </c>
      <c r="DM450" s="291">
        <v>-419</v>
      </c>
      <c r="DN450" s="291" t="s">
        <v>284</v>
      </c>
      <c r="DQ450" s="282">
        <f t="shared" si="432"/>
        <v>-1806.7933333333333</v>
      </c>
      <c r="DR450" s="329"/>
      <c r="DT450" s="18">
        <v>-19.696666666666669</v>
      </c>
      <c r="DV450" s="18">
        <v>-526.00666666666666</v>
      </c>
      <c r="DX450" s="291">
        <v>-4</v>
      </c>
      <c r="DY450" s="333"/>
      <c r="DZ450" s="208">
        <v>-419.09</v>
      </c>
      <c r="EB450" s="291">
        <v>-419</v>
      </c>
      <c r="EC450" s="291">
        <v>-419</v>
      </c>
      <c r="ED450" s="291" t="s">
        <v>284</v>
      </c>
      <c r="EG450" s="282">
        <f t="shared" si="433"/>
        <v>-1806.7933333333333</v>
      </c>
      <c r="EH450" s="329"/>
    </row>
    <row r="451" spans="1:138" s="196" customFormat="1" ht="16" hidden="1" customHeight="1" outlineLevel="1" x14ac:dyDescent="0.2">
      <c r="A451" s="3" t="s">
        <v>884</v>
      </c>
      <c r="B451" s="44"/>
      <c r="C451" s="18">
        <v>-4042.73</v>
      </c>
      <c r="D451" s="18">
        <v>0</v>
      </c>
      <c r="E451" s="205">
        <v>-503</v>
      </c>
      <c r="F451" s="208">
        <v>-4602.7700000000004</v>
      </c>
      <c r="G451" s="205">
        <v>-4603</v>
      </c>
      <c r="H451" s="205" t="s">
        <v>284</v>
      </c>
      <c r="I451" s="18">
        <f t="shared" si="434"/>
        <v>-13751.5</v>
      </c>
      <c r="J451" s="70"/>
      <c r="K451" s="44"/>
      <c r="L451" s="18">
        <v>-4042.73</v>
      </c>
      <c r="M451" s="18"/>
      <c r="N451" s="18">
        <v>0</v>
      </c>
      <c r="O451" s="18"/>
      <c r="P451" s="205">
        <v>-503</v>
      </c>
      <c r="Q451" s="205"/>
      <c r="R451" s="208">
        <v>-4602.7700000000004</v>
      </c>
      <c r="S451" s="208"/>
      <c r="T451" s="291">
        <v>-4603</v>
      </c>
      <c r="U451" s="291">
        <v>-4603</v>
      </c>
      <c r="V451" s="291" t="s">
        <v>284</v>
      </c>
      <c r="W451" s="291"/>
      <c r="X451" s="291"/>
      <c r="Y451" s="282">
        <f t="shared" si="435"/>
        <v>-18354.5</v>
      </c>
      <c r="Z451" s="70"/>
      <c r="AA451" s="290"/>
      <c r="AB451" s="282"/>
      <c r="AC451" s="282"/>
      <c r="AD451" s="282"/>
      <c r="AE451" s="282"/>
      <c r="AF451" s="291"/>
      <c r="AG451" s="291"/>
      <c r="AH451" s="292"/>
      <c r="AI451" s="292"/>
      <c r="AJ451" s="291"/>
      <c r="AK451" s="291"/>
      <c r="AL451" s="291"/>
      <c r="AM451" s="291"/>
      <c r="AN451" s="291"/>
      <c r="AO451" s="282"/>
      <c r="AP451" s="70"/>
      <c r="AQ451" s="290"/>
      <c r="AR451" s="282"/>
      <c r="AS451" s="282"/>
      <c r="AT451" s="282"/>
      <c r="AU451" s="282"/>
      <c r="AV451" s="291"/>
      <c r="AW451" s="291"/>
      <c r="AX451" s="292"/>
      <c r="AY451" s="292"/>
      <c r="AZ451" s="291"/>
      <c r="BA451" s="291"/>
      <c r="BB451" s="291"/>
      <c r="BC451" s="291"/>
      <c r="BD451" s="291"/>
      <c r="BE451" s="282"/>
      <c r="BF451" s="70"/>
      <c r="BG451" s="290"/>
      <c r="BH451" s="282"/>
      <c r="BI451" s="282"/>
      <c r="BJ451" s="282"/>
      <c r="BK451" s="282"/>
      <c r="BL451" s="291"/>
      <c r="BM451" s="291"/>
      <c r="BN451" s="292"/>
      <c r="BO451" s="292"/>
      <c r="BP451" s="291"/>
      <c r="BQ451" s="291"/>
      <c r="BR451" s="291"/>
      <c r="BS451" s="291"/>
      <c r="BT451" s="291"/>
      <c r="BU451" s="282"/>
      <c r="BV451" s="70"/>
      <c r="BX451" s="18">
        <v>-4042.73</v>
      </c>
      <c r="BZ451" s="18">
        <v>0</v>
      </c>
      <c r="CB451" s="291">
        <v>-503</v>
      </c>
      <c r="CC451" s="333"/>
      <c r="CD451" s="208">
        <v>-4602.7700000000004</v>
      </c>
      <c r="CF451" s="291">
        <v>-4603</v>
      </c>
      <c r="CG451" s="291">
        <v>-4603</v>
      </c>
      <c r="CH451" s="291" t="s">
        <v>284</v>
      </c>
      <c r="CK451" s="282">
        <f t="shared" si="430"/>
        <v>-18354.5</v>
      </c>
      <c r="CL451" s="329"/>
      <c r="CN451" s="18">
        <v>-4042.73</v>
      </c>
      <c r="CP451" s="18">
        <v>0</v>
      </c>
      <c r="CR451" s="291">
        <v>-503</v>
      </c>
      <c r="CS451" s="333"/>
      <c r="CT451" s="208">
        <v>-4602.7700000000004</v>
      </c>
      <c r="CV451" s="291">
        <v>-4603</v>
      </c>
      <c r="CW451" s="291">
        <v>-4603</v>
      </c>
      <c r="CX451" s="291" t="s">
        <v>284</v>
      </c>
      <c r="DA451" s="282">
        <f t="shared" si="431"/>
        <v>-18354.5</v>
      </c>
      <c r="DB451" s="329"/>
      <c r="DD451" s="18">
        <v>-4042.73</v>
      </c>
      <c r="DF451" s="18">
        <v>0</v>
      </c>
      <c r="DH451" s="291">
        <v>-503</v>
      </c>
      <c r="DI451" s="333"/>
      <c r="DJ451" s="208">
        <v>-4602.7700000000004</v>
      </c>
      <c r="DL451" s="291">
        <v>-4603</v>
      </c>
      <c r="DM451" s="291">
        <v>-4603</v>
      </c>
      <c r="DN451" s="291" t="s">
        <v>284</v>
      </c>
      <c r="DQ451" s="282">
        <f t="shared" si="432"/>
        <v>-18354.5</v>
      </c>
      <c r="DR451" s="329"/>
      <c r="DT451" s="18">
        <v>-4042.73</v>
      </c>
      <c r="DV451" s="18">
        <v>0</v>
      </c>
      <c r="DX451" s="291">
        <v>-503</v>
      </c>
      <c r="DY451" s="333"/>
      <c r="DZ451" s="208">
        <v>-4602.7700000000004</v>
      </c>
      <c r="EB451" s="291">
        <v>-4603</v>
      </c>
      <c r="EC451" s="291">
        <v>-4603</v>
      </c>
      <c r="ED451" s="291" t="s">
        <v>284</v>
      </c>
      <c r="EG451" s="282">
        <f t="shared" si="433"/>
        <v>-18354.5</v>
      </c>
      <c r="EH451" s="329"/>
    </row>
    <row r="452" spans="1:138" s="196" customFormat="1" ht="16" hidden="1" customHeight="1" outlineLevel="1" x14ac:dyDescent="0.2">
      <c r="A452" s="3" t="s">
        <v>885</v>
      </c>
      <c r="B452" s="44"/>
      <c r="C452" s="18">
        <v>-72266.313333333339</v>
      </c>
      <c r="D452" s="18">
        <v>-69567.383333333331</v>
      </c>
      <c r="E452" s="205">
        <v>-68533</v>
      </c>
      <c r="F452" s="208">
        <v>-6761.14</v>
      </c>
      <c r="G452" s="205">
        <v>-6761</v>
      </c>
      <c r="H452" s="205">
        <v>-36142</v>
      </c>
      <c r="I452" s="18">
        <f t="shared" si="434"/>
        <v>-260030.83666666667</v>
      </c>
      <c r="J452" s="70"/>
      <c r="K452" s="44"/>
      <c r="L452" s="18">
        <v>-72266.313333333339</v>
      </c>
      <c r="M452" s="18"/>
      <c r="N452" s="18">
        <v>-69567.383333333331</v>
      </c>
      <c r="O452" s="18"/>
      <c r="P452" s="205">
        <v>-68533</v>
      </c>
      <c r="Q452" s="205"/>
      <c r="R452" s="208">
        <v>-6761.14</v>
      </c>
      <c r="S452" s="208"/>
      <c r="T452" s="291">
        <v>-6761</v>
      </c>
      <c r="U452" s="291">
        <v>-6761</v>
      </c>
      <c r="V452" s="291">
        <v>-36142</v>
      </c>
      <c r="W452" s="291"/>
      <c r="X452" s="291"/>
      <c r="Y452" s="282">
        <f t="shared" si="435"/>
        <v>-266791.83666666667</v>
      </c>
      <c r="Z452" s="70"/>
      <c r="AA452" s="290"/>
      <c r="AB452" s="282"/>
      <c r="AC452" s="282"/>
      <c r="AD452" s="282"/>
      <c r="AE452" s="282"/>
      <c r="AF452" s="291"/>
      <c r="AG452" s="291"/>
      <c r="AH452" s="292"/>
      <c r="AI452" s="292"/>
      <c r="AJ452" s="291"/>
      <c r="AK452" s="291"/>
      <c r="AL452" s="291"/>
      <c r="AM452" s="291"/>
      <c r="AN452" s="291"/>
      <c r="AO452" s="282"/>
      <c r="AP452" s="70"/>
      <c r="AQ452" s="290"/>
      <c r="AR452" s="282"/>
      <c r="AS452" s="282"/>
      <c r="AT452" s="282"/>
      <c r="AU452" s="282"/>
      <c r="AV452" s="291"/>
      <c r="AW452" s="291"/>
      <c r="AX452" s="292"/>
      <c r="AY452" s="292"/>
      <c r="AZ452" s="291"/>
      <c r="BA452" s="291"/>
      <c r="BB452" s="291"/>
      <c r="BC452" s="291"/>
      <c r="BD452" s="291"/>
      <c r="BE452" s="282"/>
      <c r="BF452" s="70"/>
      <c r="BG452" s="290"/>
      <c r="BH452" s="282"/>
      <c r="BI452" s="282"/>
      <c r="BJ452" s="282"/>
      <c r="BK452" s="282"/>
      <c r="BL452" s="291"/>
      <c r="BM452" s="291"/>
      <c r="BN452" s="292"/>
      <c r="BO452" s="292"/>
      <c r="BP452" s="291"/>
      <c r="BQ452" s="291"/>
      <c r="BR452" s="291"/>
      <c r="BS452" s="291"/>
      <c r="BT452" s="291"/>
      <c r="BU452" s="282"/>
      <c r="BV452" s="70"/>
      <c r="BX452" s="18">
        <v>-72266.313333333339</v>
      </c>
      <c r="BZ452" s="18">
        <v>-69567.383333333331</v>
      </c>
      <c r="CB452" s="291">
        <v>-68533</v>
      </c>
      <c r="CC452" s="333"/>
      <c r="CD452" s="208">
        <v>-6761.14</v>
      </c>
      <c r="CF452" s="291">
        <v>-6761</v>
      </c>
      <c r="CG452" s="291">
        <v>-6761</v>
      </c>
      <c r="CH452" s="291">
        <v>-36142</v>
      </c>
      <c r="CK452" s="282">
        <f t="shared" si="430"/>
        <v>-266791.83666666667</v>
      </c>
      <c r="CL452" s="329"/>
      <c r="CN452" s="18">
        <v>-72266.313333333339</v>
      </c>
      <c r="CP452" s="18">
        <v>-69567.383333333331</v>
      </c>
      <c r="CR452" s="291">
        <v>-68533</v>
      </c>
      <c r="CS452" s="333"/>
      <c r="CT452" s="208">
        <v>-6761.14</v>
      </c>
      <c r="CV452" s="291">
        <v>-6761</v>
      </c>
      <c r="CW452" s="291">
        <v>-6761</v>
      </c>
      <c r="CX452" s="291">
        <v>-36142</v>
      </c>
      <c r="DA452" s="282">
        <f t="shared" si="431"/>
        <v>-266791.83666666667</v>
      </c>
      <c r="DB452" s="329"/>
      <c r="DD452" s="18">
        <v>-72266.313333333339</v>
      </c>
      <c r="DF452" s="18">
        <v>-69567.383333333331</v>
      </c>
      <c r="DH452" s="291">
        <v>-68533</v>
      </c>
      <c r="DI452" s="333"/>
      <c r="DJ452" s="208">
        <v>-6761.14</v>
      </c>
      <c r="DL452" s="291">
        <v>-6761</v>
      </c>
      <c r="DM452" s="291">
        <v>-6761</v>
      </c>
      <c r="DN452" s="291">
        <v>-36142</v>
      </c>
      <c r="DQ452" s="282">
        <f t="shared" si="432"/>
        <v>-266791.83666666667</v>
      </c>
      <c r="DR452" s="329"/>
      <c r="DT452" s="18">
        <v>-72266.313333333339</v>
      </c>
      <c r="DV452" s="18">
        <v>-69567.383333333331</v>
      </c>
      <c r="DX452" s="291">
        <v>-68533</v>
      </c>
      <c r="DY452" s="333"/>
      <c r="DZ452" s="208">
        <v>-6761.14</v>
      </c>
      <c r="EB452" s="291">
        <v>-6761</v>
      </c>
      <c r="EC452" s="291">
        <v>-6761</v>
      </c>
      <c r="ED452" s="291">
        <v>-36142</v>
      </c>
      <c r="EG452" s="282">
        <f t="shared" si="433"/>
        <v>-266791.83666666667</v>
      </c>
      <c r="EH452" s="329"/>
    </row>
    <row r="453" spans="1:138" s="196" customFormat="1" ht="16" hidden="1" customHeight="1" outlineLevel="1" x14ac:dyDescent="0.2">
      <c r="A453" s="3" t="s">
        <v>886</v>
      </c>
      <c r="B453" s="44"/>
      <c r="C453" s="18">
        <v>-946.66666666666663</v>
      </c>
      <c r="D453" s="18">
        <v>-10297.816666666668</v>
      </c>
      <c r="E453" s="205">
        <v>-9818</v>
      </c>
      <c r="F453" s="208">
        <v>-569.25</v>
      </c>
      <c r="G453" s="205">
        <v>-569</v>
      </c>
      <c r="H453" s="205">
        <v>-5018</v>
      </c>
      <c r="I453" s="18">
        <f t="shared" si="434"/>
        <v>-27218.733333333334</v>
      </c>
      <c r="J453" s="70"/>
      <c r="K453" s="44"/>
      <c r="L453" s="18">
        <v>-946.66666666666663</v>
      </c>
      <c r="M453" s="18"/>
      <c r="N453" s="18">
        <v>-10297.816666666668</v>
      </c>
      <c r="O453" s="18"/>
      <c r="P453" s="205">
        <v>-9818</v>
      </c>
      <c r="Q453" s="205"/>
      <c r="R453" s="208">
        <v>-569.25</v>
      </c>
      <c r="S453" s="208"/>
      <c r="T453" s="291">
        <v>-569</v>
      </c>
      <c r="U453" s="291">
        <v>-569</v>
      </c>
      <c r="V453" s="291">
        <v>-5018</v>
      </c>
      <c r="W453" s="291"/>
      <c r="X453" s="291"/>
      <c r="Y453" s="282">
        <f t="shared" si="435"/>
        <v>-27787.733333333334</v>
      </c>
      <c r="Z453" s="70"/>
      <c r="AA453" s="290"/>
      <c r="AB453" s="282"/>
      <c r="AC453" s="282"/>
      <c r="AD453" s="282"/>
      <c r="AE453" s="282"/>
      <c r="AF453" s="291"/>
      <c r="AG453" s="291"/>
      <c r="AH453" s="292"/>
      <c r="AI453" s="292"/>
      <c r="AJ453" s="291"/>
      <c r="AK453" s="291"/>
      <c r="AL453" s="291"/>
      <c r="AM453" s="291"/>
      <c r="AN453" s="291"/>
      <c r="AO453" s="282"/>
      <c r="AP453" s="70"/>
      <c r="AQ453" s="290"/>
      <c r="AR453" s="282"/>
      <c r="AS453" s="282"/>
      <c r="AT453" s="282"/>
      <c r="AU453" s="282"/>
      <c r="AV453" s="291"/>
      <c r="AW453" s="291"/>
      <c r="AX453" s="292"/>
      <c r="AY453" s="292"/>
      <c r="AZ453" s="291"/>
      <c r="BA453" s="291"/>
      <c r="BB453" s="291"/>
      <c r="BC453" s="291"/>
      <c r="BD453" s="291"/>
      <c r="BE453" s="282"/>
      <c r="BF453" s="70"/>
      <c r="BG453" s="290"/>
      <c r="BH453" s="282"/>
      <c r="BI453" s="282"/>
      <c r="BJ453" s="282"/>
      <c r="BK453" s="282"/>
      <c r="BL453" s="291"/>
      <c r="BM453" s="291"/>
      <c r="BN453" s="292"/>
      <c r="BO453" s="292"/>
      <c r="BP453" s="291"/>
      <c r="BQ453" s="291"/>
      <c r="BR453" s="291"/>
      <c r="BS453" s="291"/>
      <c r="BT453" s="291"/>
      <c r="BU453" s="282"/>
      <c r="BV453" s="70"/>
      <c r="BX453" s="18">
        <v>-946.66666666666663</v>
      </c>
      <c r="BZ453" s="18">
        <v>-10297.816666666668</v>
      </c>
      <c r="CB453" s="291">
        <v>-9818</v>
      </c>
      <c r="CC453" s="333"/>
      <c r="CD453" s="208">
        <v>-569.25</v>
      </c>
      <c r="CF453" s="291">
        <v>-569</v>
      </c>
      <c r="CG453" s="291">
        <v>-569</v>
      </c>
      <c r="CH453" s="291">
        <v>-5018</v>
      </c>
      <c r="CK453" s="282">
        <f t="shared" si="430"/>
        <v>-27787.733333333334</v>
      </c>
      <c r="CL453" s="329"/>
      <c r="CN453" s="18">
        <v>-946.66666666666663</v>
      </c>
      <c r="CP453" s="18">
        <v>-10297.816666666668</v>
      </c>
      <c r="CR453" s="291">
        <v>-9818</v>
      </c>
      <c r="CS453" s="333"/>
      <c r="CT453" s="208">
        <v>-569.25</v>
      </c>
      <c r="CV453" s="291">
        <v>-569</v>
      </c>
      <c r="CW453" s="291">
        <v>-569</v>
      </c>
      <c r="CX453" s="291">
        <v>-5018</v>
      </c>
      <c r="DA453" s="282">
        <f t="shared" si="431"/>
        <v>-27787.733333333334</v>
      </c>
      <c r="DB453" s="329"/>
      <c r="DD453" s="18">
        <v>-946.66666666666663</v>
      </c>
      <c r="DF453" s="18">
        <v>-10297.816666666668</v>
      </c>
      <c r="DH453" s="291">
        <v>-9818</v>
      </c>
      <c r="DI453" s="333"/>
      <c r="DJ453" s="208">
        <v>-569.25</v>
      </c>
      <c r="DL453" s="291">
        <v>-569</v>
      </c>
      <c r="DM453" s="291">
        <v>-569</v>
      </c>
      <c r="DN453" s="291">
        <v>-5018</v>
      </c>
      <c r="DQ453" s="282">
        <f t="shared" si="432"/>
        <v>-27787.733333333334</v>
      </c>
      <c r="DR453" s="329"/>
      <c r="DT453" s="18">
        <v>-946.66666666666663</v>
      </c>
      <c r="DV453" s="18">
        <v>-10297.816666666668</v>
      </c>
      <c r="DX453" s="291">
        <v>-9818</v>
      </c>
      <c r="DY453" s="333"/>
      <c r="DZ453" s="208">
        <v>-569.25</v>
      </c>
      <c r="EB453" s="291">
        <v>-569</v>
      </c>
      <c r="EC453" s="291">
        <v>-569</v>
      </c>
      <c r="ED453" s="291">
        <v>-5018</v>
      </c>
      <c r="EG453" s="282">
        <f t="shared" si="433"/>
        <v>-27787.733333333334</v>
      </c>
      <c r="EH453" s="329"/>
    </row>
    <row r="454" spans="1:138" s="196" customFormat="1" ht="16" hidden="1" customHeight="1" outlineLevel="1" x14ac:dyDescent="0.2">
      <c r="A454" s="3" t="s">
        <v>887</v>
      </c>
      <c r="B454" s="44"/>
      <c r="C454" s="18">
        <v>-4786.22</v>
      </c>
      <c r="D454" s="18">
        <v>-2268.9633333333336</v>
      </c>
      <c r="E454" s="205">
        <v>-157</v>
      </c>
      <c r="F454" s="208">
        <v>-2135</v>
      </c>
      <c r="G454" s="205">
        <v>-2135</v>
      </c>
      <c r="H454" s="205">
        <v>-3687</v>
      </c>
      <c r="I454" s="18">
        <f t="shared" si="434"/>
        <v>-15169.183333333334</v>
      </c>
      <c r="J454" s="70"/>
      <c r="K454" s="44"/>
      <c r="L454" s="18">
        <v>-4786.22</v>
      </c>
      <c r="M454" s="18"/>
      <c r="N454" s="18">
        <v>-2268.9633333333336</v>
      </c>
      <c r="O454" s="18"/>
      <c r="P454" s="205">
        <v>-157</v>
      </c>
      <c r="Q454" s="205"/>
      <c r="R454" s="208">
        <v>-2135</v>
      </c>
      <c r="S454" s="208"/>
      <c r="T454" s="291">
        <v>-2135</v>
      </c>
      <c r="U454" s="291">
        <v>-2135</v>
      </c>
      <c r="V454" s="291">
        <v>-3687</v>
      </c>
      <c r="W454" s="291"/>
      <c r="X454" s="291"/>
      <c r="Y454" s="282">
        <f t="shared" ref="Y454:Y481" si="436">SUM(L454:V454)</f>
        <v>-17304.183333333334</v>
      </c>
      <c r="Z454" s="70"/>
      <c r="AA454" s="290"/>
      <c r="AB454" s="282"/>
      <c r="AC454" s="282"/>
      <c r="AD454" s="282"/>
      <c r="AE454" s="282"/>
      <c r="AF454" s="291"/>
      <c r="AG454" s="291"/>
      <c r="AH454" s="292"/>
      <c r="AI454" s="292"/>
      <c r="AJ454" s="291"/>
      <c r="AK454" s="291"/>
      <c r="AL454" s="291"/>
      <c r="AM454" s="291"/>
      <c r="AN454" s="291"/>
      <c r="AO454" s="282"/>
      <c r="AP454" s="70"/>
      <c r="AQ454" s="290"/>
      <c r="AR454" s="282"/>
      <c r="AS454" s="282"/>
      <c r="AT454" s="282"/>
      <c r="AU454" s="282"/>
      <c r="AV454" s="291"/>
      <c r="AW454" s="291"/>
      <c r="AX454" s="292"/>
      <c r="AY454" s="292"/>
      <c r="AZ454" s="291"/>
      <c r="BA454" s="291"/>
      <c r="BB454" s="291"/>
      <c r="BC454" s="291"/>
      <c r="BD454" s="291"/>
      <c r="BE454" s="282"/>
      <c r="BF454" s="70"/>
      <c r="BG454" s="290"/>
      <c r="BH454" s="282"/>
      <c r="BI454" s="282"/>
      <c r="BJ454" s="282"/>
      <c r="BK454" s="282"/>
      <c r="BL454" s="291"/>
      <c r="BM454" s="291"/>
      <c r="BN454" s="292"/>
      <c r="BO454" s="292"/>
      <c r="BP454" s="291"/>
      <c r="BQ454" s="291"/>
      <c r="BR454" s="291"/>
      <c r="BS454" s="291"/>
      <c r="BT454" s="291"/>
      <c r="BU454" s="282"/>
      <c r="BV454" s="70"/>
      <c r="BX454" s="18">
        <v>-4786.22</v>
      </c>
      <c r="BZ454" s="18">
        <v>-2268.9633333333336</v>
      </c>
      <c r="CB454" s="291">
        <v>-157</v>
      </c>
      <c r="CC454" s="333"/>
      <c r="CD454" s="208">
        <v>-2135</v>
      </c>
      <c r="CF454" s="291">
        <v>-2135</v>
      </c>
      <c r="CG454" s="291">
        <v>-2135</v>
      </c>
      <c r="CH454" s="291">
        <v>-3687</v>
      </c>
      <c r="CK454" s="282">
        <f t="shared" ref="CK454:CK481" si="437">SUM(BX454:CH454)</f>
        <v>-17304.183333333334</v>
      </c>
      <c r="CL454" s="329"/>
      <c r="CN454" s="18">
        <v>-4786.22</v>
      </c>
      <c r="CP454" s="18">
        <v>-2268.9633333333336</v>
      </c>
      <c r="CR454" s="291">
        <v>-157</v>
      </c>
      <c r="CS454" s="333"/>
      <c r="CT454" s="208">
        <v>-2135</v>
      </c>
      <c r="CV454" s="291">
        <v>-2135</v>
      </c>
      <c r="CW454" s="291">
        <v>-2135</v>
      </c>
      <c r="CX454" s="291">
        <v>-3687</v>
      </c>
      <c r="DA454" s="282">
        <f t="shared" ref="DA454:DA481" si="438">SUM(CN454:CX454)</f>
        <v>-17304.183333333334</v>
      </c>
      <c r="DB454" s="329"/>
      <c r="DD454" s="18">
        <v>-4786.22</v>
      </c>
      <c r="DF454" s="18">
        <v>-2268.9633333333336</v>
      </c>
      <c r="DH454" s="291">
        <v>-157</v>
      </c>
      <c r="DI454" s="333"/>
      <c r="DJ454" s="208">
        <v>-2135</v>
      </c>
      <c r="DL454" s="291">
        <v>-2135</v>
      </c>
      <c r="DM454" s="291">
        <v>-2135</v>
      </c>
      <c r="DN454" s="291">
        <v>-3687</v>
      </c>
      <c r="DQ454" s="282">
        <f t="shared" ref="DQ454:DQ481" si="439">SUM(DD454:DN454)</f>
        <v>-17304.183333333334</v>
      </c>
      <c r="DR454" s="329"/>
      <c r="DT454" s="18">
        <v>-4786.22</v>
      </c>
      <c r="DV454" s="18">
        <v>-2268.9633333333336</v>
      </c>
      <c r="DX454" s="291">
        <v>-157</v>
      </c>
      <c r="DY454" s="333"/>
      <c r="DZ454" s="208">
        <v>-2135</v>
      </c>
      <c r="EB454" s="291">
        <v>-2135</v>
      </c>
      <c r="EC454" s="291">
        <v>-2135</v>
      </c>
      <c r="ED454" s="291">
        <v>-3687</v>
      </c>
      <c r="EG454" s="282">
        <f t="shared" ref="EG454:EG481" si="440">SUM(DT454:ED454)</f>
        <v>-17304.183333333334</v>
      </c>
      <c r="EH454" s="329"/>
    </row>
    <row r="455" spans="1:138" s="196" customFormat="1" ht="16" hidden="1" customHeight="1" outlineLevel="1" x14ac:dyDescent="0.2">
      <c r="A455" s="3" t="s">
        <v>888</v>
      </c>
      <c r="B455" s="44"/>
      <c r="C455" s="18">
        <v>-55621.74</v>
      </c>
      <c r="D455" s="18">
        <v>-66843.093333333338</v>
      </c>
      <c r="E455" s="205">
        <v>-16339</v>
      </c>
      <c r="F455" s="208">
        <v>-7612.92</v>
      </c>
      <c r="G455" s="205">
        <v>-7613</v>
      </c>
      <c r="H455" s="205">
        <v>-13690</v>
      </c>
      <c r="I455" s="18">
        <f t="shared" ref="I455:I481" si="441">SUM(C455:H455)</f>
        <v>-167719.75333333336</v>
      </c>
      <c r="J455" s="70"/>
      <c r="K455" s="44"/>
      <c r="L455" s="18">
        <v>-55621.74</v>
      </c>
      <c r="M455" s="18"/>
      <c r="N455" s="18">
        <v>-66843.093333333338</v>
      </c>
      <c r="O455" s="18"/>
      <c r="P455" s="205">
        <v>-16339</v>
      </c>
      <c r="Q455" s="205"/>
      <c r="R455" s="208">
        <v>-7612.92</v>
      </c>
      <c r="S455" s="208"/>
      <c r="T455" s="291">
        <v>-7613</v>
      </c>
      <c r="U455" s="291">
        <v>-7613</v>
      </c>
      <c r="V455" s="291">
        <v>-13690</v>
      </c>
      <c r="W455" s="291"/>
      <c r="X455" s="291"/>
      <c r="Y455" s="282">
        <f t="shared" si="436"/>
        <v>-175332.75333333336</v>
      </c>
      <c r="Z455" s="70"/>
      <c r="AA455" s="290"/>
      <c r="AB455" s="282"/>
      <c r="AC455" s="282"/>
      <c r="AD455" s="282"/>
      <c r="AE455" s="282"/>
      <c r="AF455" s="291"/>
      <c r="AG455" s="291"/>
      <c r="AH455" s="292"/>
      <c r="AI455" s="292"/>
      <c r="AJ455" s="291"/>
      <c r="AK455" s="291"/>
      <c r="AL455" s="291"/>
      <c r="AM455" s="291"/>
      <c r="AN455" s="291"/>
      <c r="AO455" s="282"/>
      <c r="AP455" s="70"/>
      <c r="AQ455" s="290"/>
      <c r="AR455" s="282"/>
      <c r="AS455" s="282"/>
      <c r="AT455" s="282"/>
      <c r="AU455" s="282"/>
      <c r="AV455" s="291"/>
      <c r="AW455" s="291"/>
      <c r="AX455" s="292"/>
      <c r="AY455" s="292"/>
      <c r="AZ455" s="291"/>
      <c r="BA455" s="291"/>
      <c r="BB455" s="291"/>
      <c r="BC455" s="291"/>
      <c r="BD455" s="291"/>
      <c r="BE455" s="282"/>
      <c r="BF455" s="70"/>
      <c r="BG455" s="290"/>
      <c r="BH455" s="282"/>
      <c r="BI455" s="282"/>
      <c r="BJ455" s="282"/>
      <c r="BK455" s="282"/>
      <c r="BL455" s="291"/>
      <c r="BM455" s="291"/>
      <c r="BN455" s="292"/>
      <c r="BO455" s="292"/>
      <c r="BP455" s="291"/>
      <c r="BQ455" s="291"/>
      <c r="BR455" s="291"/>
      <c r="BS455" s="291"/>
      <c r="BT455" s="291"/>
      <c r="BU455" s="282"/>
      <c r="BV455" s="70"/>
      <c r="BX455" s="18">
        <v>-55621.74</v>
      </c>
      <c r="BZ455" s="18">
        <v>-66843.093333333338</v>
      </c>
      <c r="CB455" s="291">
        <v>-16339</v>
      </c>
      <c r="CC455" s="333"/>
      <c r="CD455" s="208">
        <v>-7612.92</v>
      </c>
      <c r="CF455" s="291">
        <v>-7613</v>
      </c>
      <c r="CG455" s="291">
        <v>-7613</v>
      </c>
      <c r="CH455" s="291">
        <v>-13690</v>
      </c>
      <c r="CK455" s="282">
        <f t="shared" si="437"/>
        <v>-175332.75333333336</v>
      </c>
      <c r="CL455" s="329"/>
      <c r="CN455" s="18">
        <v>-55621.74</v>
      </c>
      <c r="CP455" s="18">
        <v>-66843.093333333338</v>
      </c>
      <c r="CR455" s="291">
        <v>-16339</v>
      </c>
      <c r="CS455" s="333"/>
      <c r="CT455" s="208">
        <v>-7612.92</v>
      </c>
      <c r="CV455" s="291">
        <v>-7613</v>
      </c>
      <c r="CW455" s="291">
        <v>-7613</v>
      </c>
      <c r="CX455" s="291">
        <v>-13690</v>
      </c>
      <c r="DA455" s="282">
        <f t="shared" si="438"/>
        <v>-175332.75333333336</v>
      </c>
      <c r="DB455" s="329"/>
      <c r="DD455" s="18">
        <v>-55621.74</v>
      </c>
      <c r="DF455" s="18">
        <v>-66843.093333333338</v>
      </c>
      <c r="DH455" s="291">
        <v>-16339</v>
      </c>
      <c r="DI455" s="333"/>
      <c r="DJ455" s="208">
        <v>-7612.92</v>
      </c>
      <c r="DL455" s="291">
        <v>-7613</v>
      </c>
      <c r="DM455" s="291">
        <v>-7613</v>
      </c>
      <c r="DN455" s="291">
        <v>-13690</v>
      </c>
      <c r="DQ455" s="282">
        <f t="shared" si="439"/>
        <v>-175332.75333333336</v>
      </c>
      <c r="DR455" s="329"/>
      <c r="DT455" s="18">
        <v>-55621.74</v>
      </c>
      <c r="DV455" s="18">
        <v>-66843.093333333338</v>
      </c>
      <c r="DX455" s="291">
        <v>-16339</v>
      </c>
      <c r="DY455" s="333"/>
      <c r="DZ455" s="208">
        <v>-7612.92</v>
      </c>
      <c r="EB455" s="291">
        <v>-7613</v>
      </c>
      <c r="EC455" s="291">
        <v>-7613</v>
      </c>
      <c r="ED455" s="291">
        <v>-13690</v>
      </c>
      <c r="EG455" s="282">
        <f t="shared" si="440"/>
        <v>-175332.75333333336</v>
      </c>
      <c r="EH455" s="329"/>
    </row>
    <row r="456" spans="1:138" s="196" customFormat="1" ht="16" hidden="1" customHeight="1" outlineLevel="1" x14ac:dyDescent="0.2">
      <c r="A456" s="3" t="s">
        <v>891</v>
      </c>
      <c r="B456" s="44"/>
      <c r="C456" s="18">
        <v>-1315.64</v>
      </c>
      <c r="D456" s="18">
        <v>-1365.5266666666666</v>
      </c>
      <c r="E456" s="205">
        <v>-102</v>
      </c>
      <c r="F456" s="208">
        <v>-641.42999999999995</v>
      </c>
      <c r="G456" s="205">
        <v>-641</v>
      </c>
      <c r="H456" s="205">
        <v>-1992</v>
      </c>
      <c r="I456" s="18">
        <f t="shared" si="441"/>
        <v>-6057.5966666666664</v>
      </c>
      <c r="J456" s="70"/>
      <c r="K456" s="44"/>
      <c r="L456" s="18">
        <v>-1315.64</v>
      </c>
      <c r="M456" s="18"/>
      <c r="N456" s="18">
        <v>-1365.5266666666666</v>
      </c>
      <c r="O456" s="18"/>
      <c r="P456" s="205">
        <v>-102</v>
      </c>
      <c r="Q456" s="205"/>
      <c r="R456" s="208">
        <v>-641.42999999999995</v>
      </c>
      <c r="S456" s="208"/>
      <c r="T456" s="291">
        <v>-641</v>
      </c>
      <c r="U456" s="291">
        <v>-641</v>
      </c>
      <c r="V456" s="291">
        <v>-1992</v>
      </c>
      <c r="W456" s="291"/>
      <c r="X456" s="291"/>
      <c r="Y456" s="282">
        <f t="shared" si="436"/>
        <v>-6698.5966666666664</v>
      </c>
      <c r="Z456" s="70"/>
      <c r="AA456" s="290"/>
      <c r="AB456" s="282"/>
      <c r="AC456" s="282"/>
      <c r="AD456" s="282"/>
      <c r="AE456" s="282"/>
      <c r="AF456" s="291"/>
      <c r="AG456" s="291"/>
      <c r="AH456" s="292"/>
      <c r="AI456" s="292"/>
      <c r="AJ456" s="291"/>
      <c r="AK456" s="291"/>
      <c r="AL456" s="291"/>
      <c r="AM456" s="291"/>
      <c r="AN456" s="291"/>
      <c r="AO456" s="282"/>
      <c r="AP456" s="70"/>
      <c r="AQ456" s="290"/>
      <c r="AR456" s="282"/>
      <c r="AS456" s="282"/>
      <c r="AT456" s="282"/>
      <c r="AU456" s="282"/>
      <c r="AV456" s="291"/>
      <c r="AW456" s="291"/>
      <c r="AX456" s="292"/>
      <c r="AY456" s="292"/>
      <c r="AZ456" s="291"/>
      <c r="BA456" s="291"/>
      <c r="BB456" s="291"/>
      <c r="BC456" s="291"/>
      <c r="BD456" s="291"/>
      <c r="BE456" s="282"/>
      <c r="BF456" s="70"/>
      <c r="BG456" s="290"/>
      <c r="BH456" s="282"/>
      <c r="BI456" s="282"/>
      <c r="BJ456" s="282"/>
      <c r="BK456" s="282"/>
      <c r="BL456" s="291"/>
      <c r="BM456" s="291"/>
      <c r="BN456" s="292"/>
      <c r="BO456" s="292"/>
      <c r="BP456" s="291"/>
      <c r="BQ456" s="291"/>
      <c r="BR456" s="291"/>
      <c r="BS456" s="291"/>
      <c r="BT456" s="291"/>
      <c r="BU456" s="282"/>
      <c r="BV456" s="70"/>
      <c r="BX456" s="18">
        <v>-1315.64</v>
      </c>
      <c r="BZ456" s="18">
        <v>-1365.5266666666666</v>
      </c>
      <c r="CB456" s="291">
        <v>-102</v>
      </c>
      <c r="CC456" s="333"/>
      <c r="CD456" s="208">
        <v>-641.42999999999995</v>
      </c>
      <c r="CF456" s="291">
        <v>-641</v>
      </c>
      <c r="CG456" s="291">
        <v>-641</v>
      </c>
      <c r="CH456" s="291">
        <v>-1992</v>
      </c>
      <c r="CK456" s="282">
        <f t="shared" si="437"/>
        <v>-6698.5966666666664</v>
      </c>
      <c r="CL456" s="329"/>
      <c r="CN456" s="18">
        <v>-1315.64</v>
      </c>
      <c r="CP456" s="18">
        <v>-1365.5266666666666</v>
      </c>
      <c r="CR456" s="291">
        <v>-102</v>
      </c>
      <c r="CS456" s="333"/>
      <c r="CT456" s="208">
        <v>-641.42999999999995</v>
      </c>
      <c r="CV456" s="291">
        <v>-641</v>
      </c>
      <c r="CW456" s="291">
        <v>-641</v>
      </c>
      <c r="CX456" s="291">
        <v>-1992</v>
      </c>
      <c r="DA456" s="282">
        <f t="shared" si="438"/>
        <v>-6698.5966666666664</v>
      </c>
      <c r="DB456" s="329"/>
      <c r="DD456" s="18">
        <v>-1315.64</v>
      </c>
      <c r="DF456" s="18">
        <v>-1365.5266666666666</v>
      </c>
      <c r="DH456" s="291">
        <v>-102</v>
      </c>
      <c r="DI456" s="333"/>
      <c r="DJ456" s="208">
        <v>-641.42999999999995</v>
      </c>
      <c r="DL456" s="291">
        <v>-641</v>
      </c>
      <c r="DM456" s="291">
        <v>-641</v>
      </c>
      <c r="DN456" s="291">
        <v>-1992</v>
      </c>
      <c r="DQ456" s="282">
        <f t="shared" si="439"/>
        <v>-6698.5966666666664</v>
      </c>
      <c r="DR456" s="329"/>
      <c r="DT456" s="18">
        <v>-1315.64</v>
      </c>
      <c r="DV456" s="18">
        <v>-1365.5266666666666</v>
      </c>
      <c r="DX456" s="291">
        <v>-102</v>
      </c>
      <c r="DY456" s="333"/>
      <c r="DZ456" s="208">
        <v>-641.42999999999995</v>
      </c>
      <c r="EB456" s="291">
        <v>-641</v>
      </c>
      <c r="EC456" s="291">
        <v>-641</v>
      </c>
      <c r="ED456" s="291">
        <v>-1992</v>
      </c>
      <c r="EG456" s="282">
        <f t="shared" si="440"/>
        <v>-6698.5966666666664</v>
      </c>
      <c r="EH456" s="329"/>
    </row>
    <row r="457" spans="1:138" s="196" customFormat="1" ht="16" hidden="1" customHeight="1" outlineLevel="1" x14ac:dyDescent="0.2">
      <c r="A457" s="3" t="s">
        <v>892</v>
      </c>
      <c r="B457" s="44"/>
      <c r="C457" s="18">
        <v>-2007.64</v>
      </c>
      <c r="D457" s="18">
        <v>-3934.1766666666667</v>
      </c>
      <c r="E457" s="205">
        <v>-3824</v>
      </c>
      <c r="F457" s="208">
        <v>-3184.71</v>
      </c>
      <c r="G457" s="205">
        <v>-3185</v>
      </c>
      <c r="H457" s="205">
        <v>-4387</v>
      </c>
      <c r="I457" s="18">
        <f t="shared" si="441"/>
        <v>-20522.526666666665</v>
      </c>
      <c r="J457" s="70"/>
      <c r="K457" s="44"/>
      <c r="L457" s="18">
        <v>-2007.64</v>
      </c>
      <c r="M457" s="18"/>
      <c r="N457" s="18">
        <v>-3934.1766666666667</v>
      </c>
      <c r="O457" s="18"/>
      <c r="P457" s="205">
        <v>-3824</v>
      </c>
      <c r="Q457" s="205"/>
      <c r="R457" s="208">
        <v>-3184.71</v>
      </c>
      <c r="S457" s="208"/>
      <c r="T457" s="291">
        <v>-3185</v>
      </c>
      <c r="U457" s="291">
        <v>-3185</v>
      </c>
      <c r="V457" s="291">
        <v>-4387</v>
      </c>
      <c r="W457" s="291"/>
      <c r="X457" s="291"/>
      <c r="Y457" s="282">
        <f t="shared" si="436"/>
        <v>-23707.526666666665</v>
      </c>
      <c r="Z457" s="70"/>
      <c r="AA457" s="290"/>
      <c r="AB457" s="282"/>
      <c r="AC457" s="282"/>
      <c r="AD457" s="282"/>
      <c r="AE457" s="282"/>
      <c r="AF457" s="291"/>
      <c r="AG457" s="291"/>
      <c r="AH457" s="292"/>
      <c r="AI457" s="292"/>
      <c r="AJ457" s="291"/>
      <c r="AK457" s="291"/>
      <c r="AL457" s="291"/>
      <c r="AM457" s="291"/>
      <c r="AN457" s="291"/>
      <c r="AO457" s="282"/>
      <c r="AP457" s="70"/>
      <c r="AQ457" s="290"/>
      <c r="AR457" s="282"/>
      <c r="AS457" s="282"/>
      <c r="AT457" s="282"/>
      <c r="AU457" s="282"/>
      <c r="AV457" s="291"/>
      <c r="AW457" s="291"/>
      <c r="AX457" s="292"/>
      <c r="AY457" s="292"/>
      <c r="AZ457" s="291"/>
      <c r="BA457" s="291"/>
      <c r="BB457" s="291"/>
      <c r="BC457" s="291"/>
      <c r="BD457" s="291"/>
      <c r="BE457" s="282"/>
      <c r="BF457" s="70"/>
      <c r="BG457" s="290"/>
      <c r="BH457" s="282"/>
      <c r="BI457" s="282"/>
      <c r="BJ457" s="282"/>
      <c r="BK457" s="282"/>
      <c r="BL457" s="291"/>
      <c r="BM457" s="291"/>
      <c r="BN457" s="292"/>
      <c r="BO457" s="292"/>
      <c r="BP457" s="291"/>
      <c r="BQ457" s="291"/>
      <c r="BR457" s="291"/>
      <c r="BS457" s="291"/>
      <c r="BT457" s="291"/>
      <c r="BU457" s="282"/>
      <c r="BV457" s="70"/>
      <c r="BX457" s="18">
        <v>-2007.64</v>
      </c>
      <c r="BZ457" s="18">
        <v>-3934.1766666666667</v>
      </c>
      <c r="CB457" s="291">
        <v>-3824</v>
      </c>
      <c r="CC457" s="333"/>
      <c r="CD457" s="208">
        <v>-3184.71</v>
      </c>
      <c r="CF457" s="291">
        <v>-3185</v>
      </c>
      <c r="CG457" s="291">
        <v>-3185</v>
      </c>
      <c r="CH457" s="291">
        <v>-4387</v>
      </c>
      <c r="CK457" s="282">
        <f t="shared" si="437"/>
        <v>-23707.526666666665</v>
      </c>
      <c r="CL457" s="329"/>
      <c r="CN457" s="18">
        <v>-2007.64</v>
      </c>
      <c r="CP457" s="18">
        <v>-3934.1766666666667</v>
      </c>
      <c r="CR457" s="291">
        <v>-3824</v>
      </c>
      <c r="CS457" s="333"/>
      <c r="CT457" s="208">
        <v>-3184.71</v>
      </c>
      <c r="CV457" s="291">
        <v>-3185</v>
      </c>
      <c r="CW457" s="291">
        <v>-3185</v>
      </c>
      <c r="CX457" s="291">
        <v>-4387</v>
      </c>
      <c r="DA457" s="282">
        <f t="shared" si="438"/>
        <v>-23707.526666666665</v>
      </c>
      <c r="DB457" s="329"/>
      <c r="DD457" s="18">
        <v>-2007.64</v>
      </c>
      <c r="DF457" s="18">
        <v>-3934.1766666666667</v>
      </c>
      <c r="DH457" s="291">
        <v>-3824</v>
      </c>
      <c r="DI457" s="333"/>
      <c r="DJ457" s="208">
        <v>-3184.71</v>
      </c>
      <c r="DL457" s="291">
        <v>-3185</v>
      </c>
      <c r="DM457" s="291">
        <v>-3185</v>
      </c>
      <c r="DN457" s="291">
        <v>-4387</v>
      </c>
      <c r="DQ457" s="282">
        <f t="shared" si="439"/>
        <v>-23707.526666666665</v>
      </c>
      <c r="DR457" s="329"/>
      <c r="DT457" s="18">
        <v>-2007.64</v>
      </c>
      <c r="DV457" s="18">
        <v>-3934.1766666666667</v>
      </c>
      <c r="DX457" s="291">
        <v>-3824</v>
      </c>
      <c r="DY457" s="333"/>
      <c r="DZ457" s="208">
        <v>-3184.71</v>
      </c>
      <c r="EB457" s="291">
        <v>-3185</v>
      </c>
      <c r="EC457" s="291">
        <v>-3185</v>
      </c>
      <c r="ED457" s="291">
        <v>-4387</v>
      </c>
      <c r="EG457" s="282">
        <f t="shared" si="440"/>
        <v>-23707.526666666665</v>
      </c>
      <c r="EH457" s="329"/>
    </row>
    <row r="458" spans="1:138" s="196" customFormat="1" ht="16" hidden="1" customHeight="1" outlineLevel="1" x14ac:dyDescent="0.2">
      <c r="A458" s="3" t="s">
        <v>893</v>
      </c>
      <c r="B458" s="44"/>
      <c r="C458" s="18">
        <v>-6535.706666666666</v>
      </c>
      <c r="D458" s="18">
        <v>-13085.036666666667</v>
      </c>
      <c r="E458" s="205">
        <v>-492</v>
      </c>
      <c r="F458" s="208">
        <v>-2071.9699999999998</v>
      </c>
      <c r="G458" s="205">
        <v>-2072</v>
      </c>
      <c r="H458" s="205">
        <v>-30314</v>
      </c>
      <c r="I458" s="18">
        <f t="shared" si="441"/>
        <v>-54570.713333333333</v>
      </c>
      <c r="J458" s="70"/>
      <c r="K458" s="44"/>
      <c r="L458" s="18">
        <v>-6535.706666666666</v>
      </c>
      <c r="M458" s="18"/>
      <c r="N458" s="18">
        <v>-13085.036666666667</v>
      </c>
      <c r="O458" s="18"/>
      <c r="P458" s="205">
        <v>-492</v>
      </c>
      <c r="Q458" s="205"/>
      <c r="R458" s="208">
        <v>-2071.9699999999998</v>
      </c>
      <c r="S458" s="208"/>
      <c r="T458" s="291">
        <v>-2072</v>
      </c>
      <c r="U458" s="291">
        <v>-2072</v>
      </c>
      <c r="V458" s="291">
        <v>-30314</v>
      </c>
      <c r="W458" s="291"/>
      <c r="X458" s="291"/>
      <c r="Y458" s="282">
        <f t="shared" si="436"/>
        <v>-56642.713333333333</v>
      </c>
      <c r="Z458" s="70"/>
      <c r="AA458" s="290"/>
      <c r="AB458" s="282"/>
      <c r="AC458" s="282"/>
      <c r="AD458" s="282"/>
      <c r="AE458" s="282"/>
      <c r="AF458" s="291"/>
      <c r="AG458" s="291"/>
      <c r="AH458" s="292"/>
      <c r="AI458" s="292"/>
      <c r="AJ458" s="291"/>
      <c r="AK458" s="291"/>
      <c r="AL458" s="291"/>
      <c r="AM458" s="291"/>
      <c r="AN458" s="291"/>
      <c r="AO458" s="282"/>
      <c r="AP458" s="70"/>
      <c r="AQ458" s="290"/>
      <c r="AR458" s="282"/>
      <c r="AS458" s="282"/>
      <c r="AT458" s="282"/>
      <c r="AU458" s="282"/>
      <c r="AV458" s="291"/>
      <c r="AW458" s="291"/>
      <c r="AX458" s="292"/>
      <c r="AY458" s="292"/>
      <c r="AZ458" s="291"/>
      <c r="BA458" s="291"/>
      <c r="BB458" s="291"/>
      <c r="BC458" s="291"/>
      <c r="BD458" s="291"/>
      <c r="BE458" s="282"/>
      <c r="BF458" s="70"/>
      <c r="BG458" s="290"/>
      <c r="BH458" s="282"/>
      <c r="BI458" s="282"/>
      <c r="BJ458" s="282"/>
      <c r="BK458" s="282"/>
      <c r="BL458" s="291"/>
      <c r="BM458" s="291"/>
      <c r="BN458" s="292"/>
      <c r="BO458" s="292"/>
      <c r="BP458" s="291"/>
      <c r="BQ458" s="291"/>
      <c r="BR458" s="291"/>
      <c r="BS458" s="291"/>
      <c r="BT458" s="291"/>
      <c r="BU458" s="282"/>
      <c r="BV458" s="70"/>
      <c r="BX458" s="18">
        <v>-6535.706666666666</v>
      </c>
      <c r="BZ458" s="18">
        <v>-13085.036666666667</v>
      </c>
      <c r="CB458" s="291">
        <v>-492</v>
      </c>
      <c r="CC458" s="333"/>
      <c r="CD458" s="208">
        <v>-2071.9699999999998</v>
      </c>
      <c r="CF458" s="291">
        <v>-2072</v>
      </c>
      <c r="CG458" s="291">
        <v>-2072</v>
      </c>
      <c r="CH458" s="291">
        <v>-30314</v>
      </c>
      <c r="CK458" s="282">
        <f t="shared" si="437"/>
        <v>-56642.713333333333</v>
      </c>
      <c r="CL458" s="329"/>
      <c r="CN458" s="18">
        <v>-6535.706666666666</v>
      </c>
      <c r="CP458" s="18">
        <v>-13085.036666666667</v>
      </c>
      <c r="CR458" s="291">
        <v>-492</v>
      </c>
      <c r="CS458" s="333"/>
      <c r="CT458" s="208">
        <v>-2071.9699999999998</v>
      </c>
      <c r="CV458" s="291">
        <v>-2072</v>
      </c>
      <c r="CW458" s="291">
        <v>-2072</v>
      </c>
      <c r="CX458" s="291">
        <v>-30314</v>
      </c>
      <c r="DA458" s="282">
        <f t="shared" si="438"/>
        <v>-56642.713333333333</v>
      </c>
      <c r="DB458" s="329"/>
      <c r="DD458" s="18">
        <v>-6535.706666666666</v>
      </c>
      <c r="DF458" s="18">
        <v>-13085.036666666667</v>
      </c>
      <c r="DH458" s="291">
        <v>-492</v>
      </c>
      <c r="DI458" s="333"/>
      <c r="DJ458" s="208">
        <v>-2071.9699999999998</v>
      </c>
      <c r="DL458" s="291">
        <v>-2072</v>
      </c>
      <c r="DM458" s="291">
        <v>-2072</v>
      </c>
      <c r="DN458" s="291">
        <v>-30314</v>
      </c>
      <c r="DQ458" s="282">
        <f t="shared" si="439"/>
        <v>-56642.713333333333</v>
      </c>
      <c r="DR458" s="329"/>
      <c r="DT458" s="18">
        <v>-6535.706666666666</v>
      </c>
      <c r="DV458" s="18">
        <v>-13085.036666666667</v>
      </c>
      <c r="DX458" s="291">
        <v>-492</v>
      </c>
      <c r="DY458" s="333"/>
      <c r="DZ458" s="208">
        <v>-2071.9699999999998</v>
      </c>
      <c r="EB458" s="291">
        <v>-2072</v>
      </c>
      <c r="EC458" s="291">
        <v>-2072</v>
      </c>
      <c r="ED458" s="291">
        <v>-30314</v>
      </c>
      <c r="EG458" s="282">
        <f t="shared" si="440"/>
        <v>-56642.713333333333</v>
      </c>
      <c r="EH458" s="329"/>
    </row>
    <row r="459" spans="1:138" s="196" customFormat="1" ht="16" hidden="1" customHeight="1" outlineLevel="1" x14ac:dyDescent="0.2">
      <c r="A459" s="3" t="s">
        <v>894</v>
      </c>
      <c r="B459" s="44"/>
      <c r="C459" s="18">
        <v>-504.75666666666666</v>
      </c>
      <c r="D459" s="18">
        <v>-234.06333333333336</v>
      </c>
      <c r="E459" s="205">
        <v>-2378</v>
      </c>
      <c r="F459" s="208">
        <v>-149.52000000000001</v>
      </c>
      <c r="G459" s="205">
        <v>-150</v>
      </c>
      <c r="H459" s="205">
        <v>-644</v>
      </c>
      <c r="I459" s="18">
        <f t="shared" si="441"/>
        <v>-4060.34</v>
      </c>
      <c r="J459" s="70"/>
      <c r="K459" s="44"/>
      <c r="L459" s="18">
        <v>-504.75666666666666</v>
      </c>
      <c r="M459" s="18"/>
      <c r="N459" s="18">
        <v>-234.06333333333336</v>
      </c>
      <c r="O459" s="18"/>
      <c r="P459" s="205">
        <v>-2378</v>
      </c>
      <c r="Q459" s="205"/>
      <c r="R459" s="208">
        <v>-149.52000000000001</v>
      </c>
      <c r="S459" s="208"/>
      <c r="T459" s="291">
        <v>-150</v>
      </c>
      <c r="U459" s="291">
        <v>-150</v>
      </c>
      <c r="V459" s="291">
        <v>-644</v>
      </c>
      <c r="W459" s="291"/>
      <c r="X459" s="291"/>
      <c r="Y459" s="282">
        <f t="shared" si="436"/>
        <v>-4210.34</v>
      </c>
      <c r="Z459" s="70"/>
      <c r="AA459" s="290"/>
      <c r="AB459" s="282"/>
      <c r="AC459" s="282"/>
      <c r="AD459" s="282"/>
      <c r="AE459" s="282"/>
      <c r="AF459" s="291"/>
      <c r="AG459" s="291"/>
      <c r="AH459" s="292"/>
      <c r="AI459" s="292"/>
      <c r="AJ459" s="291"/>
      <c r="AK459" s="291"/>
      <c r="AL459" s="291"/>
      <c r="AM459" s="291"/>
      <c r="AN459" s="291"/>
      <c r="AO459" s="282"/>
      <c r="AP459" s="70"/>
      <c r="AQ459" s="290"/>
      <c r="AR459" s="282"/>
      <c r="AS459" s="282"/>
      <c r="AT459" s="282"/>
      <c r="AU459" s="282"/>
      <c r="AV459" s="291"/>
      <c r="AW459" s="291"/>
      <c r="AX459" s="292"/>
      <c r="AY459" s="292"/>
      <c r="AZ459" s="291"/>
      <c r="BA459" s="291"/>
      <c r="BB459" s="291"/>
      <c r="BC459" s="291"/>
      <c r="BD459" s="291"/>
      <c r="BE459" s="282"/>
      <c r="BF459" s="70"/>
      <c r="BG459" s="290"/>
      <c r="BH459" s="282"/>
      <c r="BI459" s="282"/>
      <c r="BJ459" s="282"/>
      <c r="BK459" s="282"/>
      <c r="BL459" s="291"/>
      <c r="BM459" s="291"/>
      <c r="BN459" s="292"/>
      <c r="BO459" s="292"/>
      <c r="BP459" s="291"/>
      <c r="BQ459" s="291"/>
      <c r="BR459" s="291"/>
      <c r="BS459" s="291"/>
      <c r="BT459" s="291"/>
      <c r="BU459" s="282"/>
      <c r="BV459" s="70"/>
      <c r="BX459" s="18">
        <v>-504.75666666666666</v>
      </c>
      <c r="BZ459" s="18">
        <v>-234.06333333333336</v>
      </c>
      <c r="CB459" s="291">
        <v>-2378</v>
      </c>
      <c r="CC459" s="333"/>
      <c r="CD459" s="208">
        <v>-149.52000000000001</v>
      </c>
      <c r="CF459" s="291">
        <v>-150</v>
      </c>
      <c r="CG459" s="291">
        <v>-150</v>
      </c>
      <c r="CH459" s="291">
        <v>-644</v>
      </c>
      <c r="CK459" s="282">
        <f t="shared" si="437"/>
        <v>-4210.34</v>
      </c>
      <c r="CL459" s="329"/>
      <c r="CN459" s="18">
        <v>-504.75666666666666</v>
      </c>
      <c r="CP459" s="18">
        <v>-234.06333333333336</v>
      </c>
      <c r="CR459" s="291">
        <v>-2378</v>
      </c>
      <c r="CS459" s="333"/>
      <c r="CT459" s="208">
        <v>-149.52000000000001</v>
      </c>
      <c r="CV459" s="291">
        <v>-150</v>
      </c>
      <c r="CW459" s="291">
        <v>-150</v>
      </c>
      <c r="CX459" s="291">
        <v>-644</v>
      </c>
      <c r="DA459" s="282">
        <f t="shared" si="438"/>
        <v>-4210.34</v>
      </c>
      <c r="DB459" s="329"/>
      <c r="DD459" s="18">
        <v>-504.75666666666666</v>
      </c>
      <c r="DF459" s="18">
        <v>-234.06333333333336</v>
      </c>
      <c r="DH459" s="291">
        <v>-2378</v>
      </c>
      <c r="DI459" s="333"/>
      <c r="DJ459" s="208">
        <v>-149.52000000000001</v>
      </c>
      <c r="DL459" s="291">
        <v>-150</v>
      </c>
      <c r="DM459" s="291">
        <v>-150</v>
      </c>
      <c r="DN459" s="291">
        <v>-644</v>
      </c>
      <c r="DQ459" s="282">
        <f t="shared" si="439"/>
        <v>-4210.34</v>
      </c>
      <c r="DR459" s="329"/>
      <c r="DT459" s="18">
        <v>-504.75666666666666</v>
      </c>
      <c r="DV459" s="18">
        <v>-234.06333333333336</v>
      </c>
      <c r="DX459" s="291">
        <v>-2378</v>
      </c>
      <c r="DY459" s="333"/>
      <c r="DZ459" s="208">
        <v>-149.52000000000001</v>
      </c>
      <c r="EB459" s="291">
        <v>-150</v>
      </c>
      <c r="EC459" s="291">
        <v>-150</v>
      </c>
      <c r="ED459" s="291">
        <v>-644</v>
      </c>
      <c r="EG459" s="282">
        <f t="shared" si="440"/>
        <v>-4210.34</v>
      </c>
      <c r="EH459" s="329"/>
    </row>
    <row r="460" spans="1:138" s="196" customFormat="1" ht="16" hidden="1" customHeight="1" outlineLevel="1" x14ac:dyDescent="0.2">
      <c r="A460" s="3" t="s">
        <v>897</v>
      </c>
      <c r="B460" s="44"/>
      <c r="C460" s="18">
        <v>-29542.559999999998</v>
      </c>
      <c r="D460" s="18">
        <v>-41769.943333333336</v>
      </c>
      <c r="E460" s="205">
        <v>-32901</v>
      </c>
      <c r="F460" s="208">
        <v>-14565.37</v>
      </c>
      <c r="G460" s="205">
        <v>-14565</v>
      </c>
      <c r="H460" s="205">
        <v>-58197</v>
      </c>
      <c r="I460" s="18">
        <f t="shared" si="441"/>
        <v>-191540.87333333332</v>
      </c>
      <c r="J460" s="70"/>
      <c r="K460" s="44"/>
      <c r="L460" s="18">
        <v>-29542.559999999998</v>
      </c>
      <c r="M460" s="18"/>
      <c r="N460" s="18">
        <v>-41769.943333333336</v>
      </c>
      <c r="O460" s="18"/>
      <c r="P460" s="205">
        <v>-32901</v>
      </c>
      <c r="Q460" s="205"/>
      <c r="R460" s="208">
        <v>-14565.37</v>
      </c>
      <c r="S460" s="208"/>
      <c r="T460" s="291">
        <v>-14565</v>
      </c>
      <c r="U460" s="291">
        <v>-14565</v>
      </c>
      <c r="V460" s="291">
        <v>-58197</v>
      </c>
      <c r="W460" s="291"/>
      <c r="X460" s="291"/>
      <c r="Y460" s="282">
        <f t="shared" si="436"/>
        <v>-206105.87333333332</v>
      </c>
      <c r="Z460" s="70"/>
      <c r="AA460" s="290"/>
      <c r="AB460" s="282"/>
      <c r="AC460" s="282"/>
      <c r="AD460" s="282"/>
      <c r="AE460" s="282"/>
      <c r="AF460" s="291"/>
      <c r="AG460" s="291"/>
      <c r="AH460" s="292"/>
      <c r="AI460" s="292"/>
      <c r="AJ460" s="291"/>
      <c r="AK460" s="291"/>
      <c r="AL460" s="291"/>
      <c r="AM460" s="291"/>
      <c r="AN460" s="291"/>
      <c r="AO460" s="282"/>
      <c r="AP460" s="70"/>
      <c r="AQ460" s="290"/>
      <c r="AR460" s="282"/>
      <c r="AS460" s="282"/>
      <c r="AT460" s="282"/>
      <c r="AU460" s="282"/>
      <c r="AV460" s="291"/>
      <c r="AW460" s="291"/>
      <c r="AX460" s="292"/>
      <c r="AY460" s="292"/>
      <c r="AZ460" s="291"/>
      <c r="BA460" s="291"/>
      <c r="BB460" s="291"/>
      <c r="BC460" s="291"/>
      <c r="BD460" s="291"/>
      <c r="BE460" s="282"/>
      <c r="BF460" s="70"/>
      <c r="BG460" s="290"/>
      <c r="BH460" s="282"/>
      <c r="BI460" s="282"/>
      <c r="BJ460" s="282"/>
      <c r="BK460" s="282"/>
      <c r="BL460" s="291"/>
      <c r="BM460" s="291"/>
      <c r="BN460" s="292"/>
      <c r="BO460" s="292"/>
      <c r="BP460" s="291"/>
      <c r="BQ460" s="291"/>
      <c r="BR460" s="291"/>
      <c r="BS460" s="291"/>
      <c r="BT460" s="291"/>
      <c r="BU460" s="282"/>
      <c r="BV460" s="70"/>
      <c r="BX460" s="18">
        <v>-29542.559999999998</v>
      </c>
      <c r="BZ460" s="18">
        <v>-41769.943333333336</v>
      </c>
      <c r="CB460" s="291">
        <v>-32901</v>
      </c>
      <c r="CC460" s="333"/>
      <c r="CD460" s="208">
        <v>-14565.37</v>
      </c>
      <c r="CF460" s="291">
        <v>-14565</v>
      </c>
      <c r="CG460" s="291">
        <v>-14565</v>
      </c>
      <c r="CH460" s="291">
        <v>-58197</v>
      </c>
      <c r="CK460" s="282">
        <f t="shared" si="437"/>
        <v>-206105.87333333332</v>
      </c>
      <c r="CL460" s="329"/>
      <c r="CN460" s="18">
        <v>-29542.559999999998</v>
      </c>
      <c r="CP460" s="18">
        <v>-41769.943333333336</v>
      </c>
      <c r="CR460" s="291">
        <v>-32901</v>
      </c>
      <c r="CS460" s="333"/>
      <c r="CT460" s="208">
        <v>-14565.37</v>
      </c>
      <c r="CV460" s="291">
        <v>-14565</v>
      </c>
      <c r="CW460" s="291">
        <v>-14565</v>
      </c>
      <c r="CX460" s="291">
        <v>-58197</v>
      </c>
      <c r="DA460" s="282">
        <f t="shared" si="438"/>
        <v>-206105.87333333332</v>
      </c>
      <c r="DB460" s="329"/>
      <c r="DD460" s="18">
        <v>-29542.559999999998</v>
      </c>
      <c r="DF460" s="18">
        <v>-41769.943333333336</v>
      </c>
      <c r="DH460" s="291">
        <v>-32901</v>
      </c>
      <c r="DI460" s="333"/>
      <c r="DJ460" s="208">
        <v>-14565.37</v>
      </c>
      <c r="DL460" s="291">
        <v>-14565</v>
      </c>
      <c r="DM460" s="291">
        <v>-14565</v>
      </c>
      <c r="DN460" s="291">
        <v>-58197</v>
      </c>
      <c r="DQ460" s="282">
        <f t="shared" si="439"/>
        <v>-206105.87333333332</v>
      </c>
      <c r="DR460" s="329"/>
      <c r="DT460" s="18">
        <v>-29542.559999999998</v>
      </c>
      <c r="DV460" s="18">
        <v>-41769.943333333336</v>
      </c>
      <c r="DX460" s="291">
        <v>-32901</v>
      </c>
      <c r="DY460" s="333"/>
      <c r="DZ460" s="208">
        <v>-14565.37</v>
      </c>
      <c r="EB460" s="291">
        <v>-14565</v>
      </c>
      <c r="EC460" s="291">
        <v>-14565</v>
      </c>
      <c r="ED460" s="291">
        <v>-58197</v>
      </c>
      <c r="EG460" s="282">
        <f t="shared" si="440"/>
        <v>-206105.87333333332</v>
      </c>
      <c r="EH460" s="329"/>
    </row>
    <row r="461" spans="1:138" s="196" customFormat="1" ht="16" hidden="1" customHeight="1" outlineLevel="1" x14ac:dyDescent="0.2">
      <c r="A461" s="3" t="s">
        <v>898</v>
      </c>
      <c r="B461" s="44"/>
      <c r="C461" s="18">
        <v>-500.90666666666669</v>
      </c>
      <c r="D461" s="18">
        <v>-1153.6166666666666</v>
      </c>
      <c r="E461" s="205" t="s">
        <v>284</v>
      </c>
      <c r="F461" s="208">
        <v>0</v>
      </c>
      <c r="G461" s="205" t="s">
        <v>284</v>
      </c>
      <c r="H461" s="205" t="s">
        <v>284</v>
      </c>
      <c r="I461" s="18">
        <f t="shared" si="441"/>
        <v>-1654.5233333333333</v>
      </c>
      <c r="J461" s="70"/>
      <c r="K461" s="44"/>
      <c r="L461" s="18">
        <v>-500.90666666666669</v>
      </c>
      <c r="M461" s="18"/>
      <c r="N461" s="18">
        <v>-1153.6166666666666</v>
      </c>
      <c r="O461" s="18"/>
      <c r="P461" s="205" t="s">
        <v>284</v>
      </c>
      <c r="Q461" s="205"/>
      <c r="R461" s="208">
        <v>0</v>
      </c>
      <c r="S461" s="208"/>
      <c r="T461" s="291" t="s">
        <v>284</v>
      </c>
      <c r="U461" s="291" t="s">
        <v>284</v>
      </c>
      <c r="V461" s="291" t="s">
        <v>284</v>
      </c>
      <c r="W461" s="291"/>
      <c r="X461" s="291"/>
      <c r="Y461" s="282">
        <f t="shared" si="436"/>
        <v>-1654.5233333333333</v>
      </c>
      <c r="Z461" s="70"/>
      <c r="AA461" s="290"/>
      <c r="AB461" s="282"/>
      <c r="AC461" s="282"/>
      <c r="AD461" s="282"/>
      <c r="AE461" s="282"/>
      <c r="AF461" s="291"/>
      <c r="AG461" s="291"/>
      <c r="AH461" s="292"/>
      <c r="AI461" s="292"/>
      <c r="AJ461" s="291"/>
      <c r="AK461" s="291"/>
      <c r="AL461" s="291"/>
      <c r="AM461" s="291"/>
      <c r="AN461" s="291"/>
      <c r="AO461" s="282"/>
      <c r="AP461" s="70"/>
      <c r="AQ461" s="290"/>
      <c r="AR461" s="282"/>
      <c r="AS461" s="282"/>
      <c r="AT461" s="282"/>
      <c r="AU461" s="282"/>
      <c r="AV461" s="291"/>
      <c r="AW461" s="291"/>
      <c r="AX461" s="292"/>
      <c r="AY461" s="292"/>
      <c r="AZ461" s="291"/>
      <c r="BA461" s="291"/>
      <c r="BB461" s="291"/>
      <c r="BC461" s="291"/>
      <c r="BD461" s="291"/>
      <c r="BE461" s="282"/>
      <c r="BF461" s="70"/>
      <c r="BG461" s="290"/>
      <c r="BH461" s="282"/>
      <c r="BI461" s="282"/>
      <c r="BJ461" s="282"/>
      <c r="BK461" s="282"/>
      <c r="BL461" s="291"/>
      <c r="BM461" s="291"/>
      <c r="BN461" s="292"/>
      <c r="BO461" s="292"/>
      <c r="BP461" s="291"/>
      <c r="BQ461" s="291"/>
      <c r="BR461" s="291"/>
      <c r="BS461" s="291"/>
      <c r="BT461" s="291"/>
      <c r="BU461" s="282"/>
      <c r="BV461" s="70"/>
      <c r="BX461" s="18">
        <v>-500.90666666666669</v>
      </c>
      <c r="BZ461" s="18">
        <v>-1153.6166666666666</v>
      </c>
      <c r="CB461" s="291" t="s">
        <v>284</v>
      </c>
      <c r="CC461" s="333"/>
      <c r="CD461" s="208">
        <v>0</v>
      </c>
      <c r="CF461" s="291" t="s">
        <v>284</v>
      </c>
      <c r="CG461" s="291" t="s">
        <v>284</v>
      </c>
      <c r="CH461" s="291" t="s">
        <v>284</v>
      </c>
      <c r="CK461" s="282">
        <f t="shared" si="437"/>
        <v>-1654.5233333333333</v>
      </c>
      <c r="CL461" s="329"/>
      <c r="CN461" s="18">
        <v>-500.90666666666669</v>
      </c>
      <c r="CP461" s="18">
        <v>-1153.6166666666666</v>
      </c>
      <c r="CR461" s="291" t="s">
        <v>284</v>
      </c>
      <c r="CS461" s="333"/>
      <c r="CT461" s="208">
        <v>0</v>
      </c>
      <c r="CV461" s="291" t="s">
        <v>284</v>
      </c>
      <c r="CW461" s="291" t="s">
        <v>284</v>
      </c>
      <c r="CX461" s="291" t="s">
        <v>284</v>
      </c>
      <c r="DA461" s="282">
        <f t="shared" si="438"/>
        <v>-1654.5233333333333</v>
      </c>
      <c r="DB461" s="329"/>
      <c r="DD461" s="18">
        <v>-500.90666666666669</v>
      </c>
      <c r="DF461" s="18">
        <v>-1153.6166666666666</v>
      </c>
      <c r="DH461" s="291" t="s">
        <v>284</v>
      </c>
      <c r="DI461" s="333"/>
      <c r="DJ461" s="208">
        <v>0</v>
      </c>
      <c r="DL461" s="291" t="s">
        <v>284</v>
      </c>
      <c r="DM461" s="291" t="s">
        <v>284</v>
      </c>
      <c r="DN461" s="291" t="s">
        <v>284</v>
      </c>
      <c r="DQ461" s="282">
        <f t="shared" si="439"/>
        <v>-1654.5233333333333</v>
      </c>
      <c r="DR461" s="329"/>
      <c r="DT461" s="18">
        <v>-500.90666666666669</v>
      </c>
      <c r="DV461" s="18">
        <v>-1153.6166666666666</v>
      </c>
      <c r="DX461" s="291" t="s">
        <v>284</v>
      </c>
      <c r="DY461" s="333"/>
      <c r="DZ461" s="208">
        <v>0</v>
      </c>
      <c r="EB461" s="291" t="s">
        <v>284</v>
      </c>
      <c r="EC461" s="291" t="s">
        <v>284</v>
      </c>
      <c r="ED461" s="291" t="s">
        <v>284</v>
      </c>
      <c r="EG461" s="282">
        <f t="shared" si="440"/>
        <v>-1654.5233333333333</v>
      </c>
      <c r="EH461" s="329"/>
    </row>
    <row r="462" spans="1:138" s="196" customFormat="1" ht="16" hidden="1" customHeight="1" outlineLevel="1" x14ac:dyDescent="0.2">
      <c r="A462" s="3" t="s">
        <v>899</v>
      </c>
      <c r="B462" s="44"/>
      <c r="C462" s="18">
        <v>-9605.5633333333335</v>
      </c>
      <c r="D462" s="18">
        <v>-14442.199999999999</v>
      </c>
      <c r="E462" s="205">
        <v>-6732</v>
      </c>
      <c r="F462" s="208">
        <v>0</v>
      </c>
      <c r="G462" s="205" t="s">
        <v>284</v>
      </c>
      <c r="H462" s="205">
        <v>-64854</v>
      </c>
      <c r="I462" s="18">
        <f t="shared" si="441"/>
        <v>-95633.763333333336</v>
      </c>
      <c r="J462" s="70"/>
      <c r="K462" s="44"/>
      <c r="L462" s="18">
        <v>-9605.5633333333335</v>
      </c>
      <c r="M462" s="18"/>
      <c r="N462" s="18">
        <v>-14442.199999999999</v>
      </c>
      <c r="O462" s="18"/>
      <c r="P462" s="205">
        <v>-6732</v>
      </c>
      <c r="Q462" s="205"/>
      <c r="R462" s="208">
        <v>0</v>
      </c>
      <c r="S462" s="208"/>
      <c r="T462" s="291" t="s">
        <v>284</v>
      </c>
      <c r="U462" s="291" t="s">
        <v>284</v>
      </c>
      <c r="V462" s="291">
        <v>-64854</v>
      </c>
      <c r="W462" s="291"/>
      <c r="X462" s="291"/>
      <c r="Y462" s="282">
        <f t="shared" si="436"/>
        <v>-95633.763333333336</v>
      </c>
      <c r="Z462" s="70"/>
      <c r="AA462" s="290"/>
      <c r="AB462" s="282"/>
      <c r="AC462" s="282"/>
      <c r="AD462" s="282"/>
      <c r="AE462" s="282"/>
      <c r="AF462" s="291"/>
      <c r="AG462" s="291"/>
      <c r="AH462" s="292"/>
      <c r="AI462" s="292"/>
      <c r="AJ462" s="291"/>
      <c r="AK462" s="291"/>
      <c r="AL462" s="291"/>
      <c r="AM462" s="291"/>
      <c r="AN462" s="291"/>
      <c r="AO462" s="282"/>
      <c r="AP462" s="70"/>
      <c r="AQ462" s="290"/>
      <c r="AR462" s="282"/>
      <c r="AS462" s="282"/>
      <c r="AT462" s="282"/>
      <c r="AU462" s="282"/>
      <c r="AV462" s="291"/>
      <c r="AW462" s="291"/>
      <c r="AX462" s="292"/>
      <c r="AY462" s="292"/>
      <c r="AZ462" s="291"/>
      <c r="BA462" s="291"/>
      <c r="BB462" s="291"/>
      <c r="BC462" s="291"/>
      <c r="BD462" s="291"/>
      <c r="BE462" s="282"/>
      <c r="BF462" s="70"/>
      <c r="BG462" s="290"/>
      <c r="BH462" s="282"/>
      <c r="BI462" s="282"/>
      <c r="BJ462" s="282"/>
      <c r="BK462" s="282"/>
      <c r="BL462" s="291"/>
      <c r="BM462" s="291"/>
      <c r="BN462" s="292"/>
      <c r="BO462" s="292"/>
      <c r="BP462" s="291"/>
      <c r="BQ462" s="291"/>
      <c r="BR462" s="291"/>
      <c r="BS462" s="291"/>
      <c r="BT462" s="291"/>
      <c r="BU462" s="282"/>
      <c r="BV462" s="70"/>
      <c r="BX462" s="18">
        <v>-9605.5633333333335</v>
      </c>
      <c r="BZ462" s="18">
        <v>-14442.199999999999</v>
      </c>
      <c r="CB462" s="291">
        <v>-6732</v>
      </c>
      <c r="CC462" s="333"/>
      <c r="CD462" s="208">
        <v>0</v>
      </c>
      <c r="CF462" s="291" t="s">
        <v>284</v>
      </c>
      <c r="CG462" s="291" t="s">
        <v>284</v>
      </c>
      <c r="CH462" s="291">
        <v>-64854</v>
      </c>
      <c r="CK462" s="282">
        <f t="shared" si="437"/>
        <v>-95633.763333333336</v>
      </c>
      <c r="CL462" s="329"/>
      <c r="CN462" s="18">
        <v>-9605.5633333333335</v>
      </c>
      <c r="CP462" s="18">
        <v>-14442.199999999999</v>
      </c>
      <c r="CR462" s="291">
        <v>-6732</v>
      </c>
      <c r="CS462" s="333"/>
      <c r="CT462" s="208">
        <v>0</v>
      </c>
      <c r="CV462" s="291" t="s">
        <v>284</v>
      </c>
      <c r="CW462" s="291" t="s">
        <v>284</v>
      </c>
      <c r="CX462" s="291">
        <v>-64854</v>
      </c>
      <c r="DA462" s="282">
        <f t="shared" si="438"/>
        <v>-95633.763333333336</v>
      </c>
      <c r="DB462" s="329"/>
      <c r="DD462" s="18">
        <v>-9605.5633333333335</v>
      </c>
      <c r="DF462" s="18">
        <v>-14442.199999999999</v>
      </c>
      <c r="DH462" s="291">
        <v>-6732</v>
      </c>
      <c r="DI462" s="333"/>
      <c r="DJ462" s="208">
        <v>0</v>
      </c>
      <c r="DL462" s="291" t="s">
        <v>284</v>
      </c>
      <c r="DM462" s="291" t="s">
        <v>284</v>
      </c>
      <c r="DN462" s="291">
        <v>-64854</v>
      </c>
      <c r="DQ462" s="282">
        <f t="shared" si="439"/>
        <v>-95633.763333333336</v>
      </c>
      <c r="DR462" s="329"/>
      <c r="DT462" s="18">
        <v>-9605.5633333333335</v>
      </c>
      <c r="DV462" s="18">
        <v>-14442.199999999999</v>
      </c>
      <c r="DX462" s="291">
        <v>-6732</v>
      </c>
      <c r="DY462" s="333"/>
      <c r="DZ462" s="208">
        <v>0</v>
      </c>
      <c r="EB462" s="291" t="s">
        <v>284</v>
      </c>
      <c r="EC462" s="291" t="s">
        <v>284</v>
      </c>
      <c r="ED462" s="291">
        <v>-64854</v>
      </c>
      <c r="EG462" s="282">
        <f t="shared" si="440"/>
        <v>-95633.763333333336</v>
      </c>
      <c r="EH462" s="329"/>
    </row>
    <row r="463" spans="1:138" s="196" customFormat="1" ht="16" hidden="1" customHeight="1" outlineLevel="1" x14ac:dyDescent="0.2">
      <c r="A463" s="3" t="s">
        <v>900</v>
      </c>
      <c r="B463" s="44"/>
      <c r="C463" s="18">
        <v>-2789.33</v>
      </c>
      <c r="D463" s="18">
        <v>-6215.7233333333324</v>
      </c>
      <c r="E463" s="205" t="s">
        <v>284</v>
      </c>
      <c r="F463" s="208">
        <v>0</v>
      </c>
      <c r="G463" s="205" t="s">
        <v>284</v>
      </c>
      <c r="H463" s="205" t="s">
        <v>284</v>
      </c>
      <c r="I463" s="18">
        <f t="shared" si="441"/>
        <v>-9005.0533333333333</v>
      </c>
      <c r="J463" s="70"/>
      <c r="K463" s="44"/>
      <c r="L463" s="18">
        <v>-2789.33</v>
      </c>
      <c r="M463" s="18"/>
      <c r="N463" s="18">
        <v>-6215.7233333333324</v>
      </c>
      <c r="O463" s="18"/>
      <c r="P463" s="205" t="s">
        <v>284</v>
      </c>
      <c r="Q463" s="205"/>
      <c r="R463" s="208">
        <v>0</v>
      </c>
      <c r="S463" s="208"/>
      <c r="T463" s="291" t="s">
        <v>284</v>
      </c>
      <c r="U463" s="291" t="s">
        <v>284</v>
      </c>
      <c r="V463" s="291" t="s">
        <v>284</v>
      </c>
      <c r="W463" s="291"/>
      <c r="X463" s="291"/>
      <c r="Y463" s="282">
        <f t="shared" si="436"/>
        <v>-9005.0533333333333</v>
      </c>
      <c r="Z463" s="70"/>
      <c r="AA463" s="290"/>
      <c r="AB463" s="282"/>
      <c r="AC463" s="282"/>
      <c r="AD463" s="282"/>
      <c r="AE463" s="282"/>
      <c r="AF463" s="291"/>
      <c r="AG463" s="291"/>
      <c r="AH463" s="292"/>
      <c r="AI463" s="292"/>
      <c r="AJ463" s="291"/>
      <c r="AK463" s="291"/>
      <c r="AL463" s="291"/>
      <c r="AM463" s="291"/>
      <c r="AN463" s="291"/>
      <c r="AO463" s="282"/>
      <c r="AP463" s="70"/>
      <c r="AQ463" s="290"/>
      <c r="AR463" s="282"/>
      <c r="AS463" s="282"/>
      <c r="AT463" s="282"/>
      <c r="AU463" s="282"/>
      <c r="AV463" s="291"/>
      <c r="AW463" s="291"/>
      <c r="AX463" s="292"/>
      <c r="AY463" s="292"/>
      <c r="AZ463" s="291"/>
      <c r="BA463" s="291"/>
      <c r="BB463" s="291"/>
      <c r="BC463" s="291"/>
      <c r="BD463" s="291"/>
      <c r="BE463" s="282"/>
      <c r="BF463" s="70"/>
      <c r="BG463" s="290"/>
      <c r="BH463" s="282"/>
      <c r="BI463" s="282"/>
      <c r="BJ463" s="282"/>
      <c r="BK463" s="282"/>
      <c r="BL463" s="291"/>
      <c r="BM463" s="291"/>
      <c r="BN463" s="292"/>
      <c r="BO463" s="292"/>
      <c r="BP463" s="291"/>
      <c r="BQ463" s="291"/>
      <c r="BR463" s="291"/>
      <c r="BS463" s="291"/>
      <c r="BT463" s="291"/>
      <c r="BU463" s="282"/>
      <c r="BV463" s="70"/>
      <c r="BX463" s="18">
        <v>-2789.33</v>
      </c>
      <c r="BZ463" s="18">
        <v>-6215.7233333333324</v>
      </c>
      <c r="CB463" s="291" t="s">
        <v>284</v>
      </c>
      <c r="CC463" s="333"/>
      <c r="CD463" s="208">
        <v>0</v>
      </c>
      <c r="CF463" s="291" t="s">
        <v>284</v>
      </c>
      <c r="CG463" s="291" t="s">
        <v>284</v>
      </c>
      <c r="CH463" s="291" t="s">
        <v>284</v>
      </c>
      <c r="CK463" s="282">
        <f t="shared" si="437"/>
        <v>-9005.0533333333333</v>
      </c>
      <c r="CL463" s="329"/>
      <c r="CN463" s="18">
        <v>-2789.33</v>
      </c>
      <c r="CP463" s="18">
        <v>-6215.7233333333324</v>
      </c>
      <c r="CR463" s="291" t="s">
        <v>284</v>
      </c>
      <c r="CS463" s="333"/>
      <c r="CT463" s="208">
        <v>0</v>
      </c>
      <c r="CV463" s="291" t="s">
        <v>284</v>
      </c>
      <c r="CW463" s="291" t="s">
        <v>284</v>
      </c>
      <c r="CX463" s="291" t="s">
        <v>284</v>
      </c>
      <c r="DA463" s="282">
        <f t="shared" si="438"/>
        <v>-9005.0533333333333</v>
      </c>
      <c r="DB463" s="329"/>
      <c r="DD463" s="18">
        <v>-2789.33</v>
      </c>
      <c r="DF463" s="18">
        <v>-6215.7233333333324</v>
      </c>
      <c r="DH463" s="291" t="s">
        <v>284</v>
      </c>
      <c r="DI463" s="333"/>
      <c r="DJ463" s="208">
        <v>0</v>
      </c>
      <c r="DL463" s="291" t="s">
        <v>284</v>
      </c>
      <c r="DM463" s="291" t="s">
        <v>284</v>
      </c>
      <c r="DN463" s="291" t="s">
        <v>284</v>
      </c>
      <c r="DQ463" s="282">
        <f t="shared" si="439"/>
        <v>-9005.0533333333333</v>
      </c>
      <c r="DR463" s="329"/>
      <c r="DT463" s="18">
        <v>-2789.33</v>
      </c>
      <c r="DV463" s="18">
        <v>-6215.7233333333324</v>
      </c>
      <c r="DX463" s="291" t="s">
        <v>284</v>
      </c>
      <c r="DY463" s="333"/>
      <c r="DZ463" s="208">
        <v>0</v>
      </c>
      <c r="EB463" s="291" t="s">
        <v>284</v>
      </c>
      <c r="EC463" s="291" t="s">
        <v>284</v>
      </c>
      <c r="ED463" s="291" t="s">
        <v>284</v>
      </c>
      <c r="EG463" s="282">
        <f t="shared" si="440"/>
        <v>-9005.0533333333333</v>
      </c>
      <c r="EH463" s="329"/>
    </row>
    <row r="464" spans="1:138" s="196" customFormat="1" ht="16" hidden="1" customHeight="1" outlineLevel="1" x14ac:dyDescent="0.2">
      <c r="A464" s="3" t="s">
        <v>901</v>
      </c>
      <c r="B464" s="44"/>
      <c r="C464" s="18">
        <v>-36597.066666666666</v>
      </c>
      <c r="D464" s="18">
        <v>-26430.876666666667</v>
      </c>
      <c r="E464" s="205">
        <v>-5388</v>
      </c>
      <c r="F464" s="208">
        <v>-467.54</v>
      </c>
      <c r="G464" s="205">
        <v>-468</v>
      </c>
      <c r="H464" s="205">
        <v>-351</v>
      </c>
      <c r="I464" s="18">
        <f t="shared" si="441"/>
        <v>-69702.483333333323</v>
      </c>
      <c r="J464" s="70"/>
      <c r="K464" s="44"/>
      <c r="L464" s="18">
        <v>-36597.066666666666</v>
      </c>
      <c r="M464" s="18"/>
      <c r="N464" s="18">
        <v>-26430.876666666667</v>
      </c>
      <c r="O464" s="18"/>
      <c r="P464" s="205">
        <v>-5388</v>
      </c>
      <c r="Q464" s="205"/>
      <c r="R464" s="208">
        <v>-467.54</v>
      </c>
      <c r="S464" s="208"/>
      <c r="T464" s="291">
        <v>-468</v>
      </c>
      <c r="U464" s="291">
        <v>-468</v>
      </c>
      <c r="V464" s="291">
        <v>-351</v>
      </c>
      <c r="W464" s="291"/>
      <c r="X464" s="291"/>
      <c r="Y464" s="282">
        <f t="shared" si="436"/>
        <v>-70170.483333333323</v>
      </c>
      <c r="Z464" s="70"/>
      <c r="AA464" s="290"/>
      <c r="AB464" s="282"/>
      <c r="AC464" s="282"/>
      <c r="AD464" s="282"/>
      <c r="AE464" s="282"/>
      <c r="AF464" s="291"/>
      <c r="AG464" s="291"/>
      <c r="AH464" s="292"/>
      <c r="AI464" s="292"/>
      <c r="AJ464" s="291"/>
      <c r="AK464" s="291"/>
      <c r="AL464" s="291"/>
      <c r="AM464" s="291"/>
      <c r="AN464" s="291"/>
      <c r="AO464" s="282"/>
      <c r="AP464" s="70"/>
      <c r="AQ464" s="290"/>
      <c r="AR464" s="282"/>
      <c r="AS464" s="282"/>
      <c r="AT464" s="282"/>
      <c r="AU464" s="282"/>
      <c r="AV464" s="291"/>
      <c r="AW464" s="291"/>
      <c r="AX464" s="292"/>
      <c r="AY464" s="292"/>
      <c r="AZ464" s="291"/>
      <c r="BA464" s="291"/>
      <c r="BB464" s="291"/>
      <c r="BC464" s="291"/>
      <c r="BD464" s="291"/>
      <c r="BE464" s="282"/>
      <c r="BF464" s="70"/>
      <c r="BG464" s="290"/>
      <c r="BH464" s="282"/>
      <c r="BI464" s="282"/>
      <c r="BJ464" s="282"/>
      <c r="BK464" s="282"/>
      <c r="BL464" s="291"/>
      <c r="BM464" s="291"/>
      <c r="BN464" s="292"/>
      <c r="BO464" s="292"/>
      <c r="BP464" s="291"/>
      <c r="BQ464" s="291"/>
      <c r="BR464" s="291"/>
      <c r="BS464" s="291"/>
      <c r="BT464" s="291"/>
      <c r="BU464" s="282"/>
      <c r="BV464" s="70"/>
      <c r="BX464" s="18">
        <v>-36597.066666666666</v>
      </c>
      <c r="BZ464" s="18">
        <v>-26430.876666666667</v>
      </c>
      <c r="CB464" s="291">
        <v>-5388</v>
      </c>
      <c r="CC464" s="333"/>
      <c r="CD464" s="208">
        <v>-467.54</v>
      </c>
      <c r="CF464" s="291">
        <v>-468</v>
      </c>
      <c r="CG464" s="291">
        <v>-468</v>
      </c>
      <c r="CH464" s="291">
        <v>-351</v>
      </c>
      <c r="CK464" s="282">
        <f t="shared" si="437"/>
        <v>-70170.483333333323</v>
      </c>
      <c r="CL464" s="329"/>
      <c r="CN464" s="18">
        <v>-36597.066666666666</v>
      </c>
      <c r="CP464" s="18">
        <v>-26430.876666666667</v>
      </c>
      <c r="CR464" s="291">
        <v>-5388</v>
      </c>
      <c r="CS464" s="333"/>
      <c r="CT464" s="208">
        <v>-467.54</v>
      </c>
      <c r="CV464" s="291">
        <v>-468</v>
      </c>
      <c r="CW464" s="291">
        <v>-468</v>
      </c>
      <c r="CX464" s="291">
        <v>-351</v>
      </c>
      <c r="DA464" s="282">
        <f t="shared" si="438"/>
        <v>-70170.483333333323</v>
      </c>
      <c r="DB464" s="329"/>
      <c r="DD464" s="18">
        <v>-36597.066666666666</v>
      </c>
      <c r="DF464" s="18">
        <v>-26430.876666666667</v>
      </c>
      <c r="DH464" s="291">
        <v>-5388</v>
      </c>
      <c r="DI464" s="333"/>
      <c r="DJ464" s="208">
        <v>-467.54</v>
      </c>
      <c r="DL464" s="291">
        <v>-468</v>
      </c>
      <c r="DM464" s="291">
        <v>-468</v>
      </c>
      <c r="DN464" s="291">
        <v>-351</v>
      </c>
      <c r="DQ464" s="282">
        <f t="shared" si="439"/>
        <v>-70170.483333333323</v>
      </c>
      <c r="DR464" s="329"/>
      <c r="DT464" s="18">
        <v>-36597.066666666666</v>
      </c>
      <c r="DV464" s="18">
        <v>-26430.876666666667</v>
      </c>
      <c r="DX464" s="291">
        <v>-5388</v>
      </c>
      <c r="DY464" s="333"/>
      <c r="DZ464" s="208">
        <v>-467.54</v>
      </c>
      <c r="EB464" s="291">
        <v>-468</v>
      </c>
      <c r="EC464" s="291">
        <v>-468</v>
      </c>
      <c r="ED464" s="291">
        <v>-351</v>
      </c>
      <c r="EG464" s="282">
        <f t="shared" si="440"/>
        <v>-70170.483333333323</v>
      </c>
      <c r="EH464" s="329"/>
    </row>
    <row r="465" spans="1:138" s="196" customFormat="1" ht="16" hidden="1" customHeight="1" outlineLevel="1" x14ac:dyDescent="0.2">
      <c r="A465" s="3" t="s">
        <v>902</v>
      </c>
      <c r="B465" s="44"/>
      <c r="C465" s="18">
        <v>-7137.9633333333331</v>
      </c>
      <c r="D465" s="18">
        <v>-9390.6333333333332</v>
      </c>
      <c r="E465" s="205" t="s">
        <v>284</v>
      </c>
      <c r="F465" s="208">
        <v>-17.100000000000001</v>
      </c>
      <c r="G465" s="205">
        <v>-17</v>
      </c>
      <c r="H465" s="205" t="s">
        <v>284</v>
      </c>
      <c r="I465" s="18">
        <f t="shared" si="441"/>
        <v>-16562.696666666663</v>
      </c>
      <c r="J465" s="70"/>
      <c r="K465" s="44"/>
      <c r="L465" s="18">
        <v>-7137.9633333333331</v>
      </c>
      <c r="M465" s="18"/>
      <c r="N465" s="18">
        <v>-9390.6333333333332</v>
      </c>
      <c r="O465" s="18"/>
      <c r="P465" s="205" t="s">
        <v>284</v>
      </c>
      <c r="Q465" s="205"/>
      <c r="R465" s="208">
        <v>-17.100000000000001</v>
      </c>
      <c r="S465" s="208"/>
      <c r="T465" s="291">
        <v>-17</v>
      </c>
      <c r="U465" s="291">
        <v>-17</v>
      </c>
      <c r="V465" s="291" t="s">
        <v>284</v>
      </c>
      <c r="W465" s="291"/>
      <c r="X465" s="291"/>
      <c r="Y465" s="282">
        <f t="shared" si="436"/>
        <v>-16579.696666666663</v>
      </c>
      <c r="Z465" s="70"/>
      <c r="AA465" s="290"/>
      <c r="AB465" s="282"/>
      <c r="AC465" s="282"/>
      <c r="AD465" s="282"/>
      <c r="AE465" s="282"/>
      <c r="AF465" s="291"/>
      <c r="AG465" s="291"/>
      <c r="AH465" s="292"/>
      <c r="AI465" s="292"/>
      <c r="AJ465" s="291"/>
      <c r="AK465" s="291"/>
      <c r="AL465" s="291"/>
      <c r="AM465" s="291"/>
      <c r="AN465" s="291"/>
      <c r="AO465" s="282"/>
      <c r="AP465" s="70"/>
      <c r="AQ465" s="290"/>
      <c r="AR465" s="282"/>
      <c r="AS465" s="282"/>
      <c r="AT465" s="282"/>
      <c r="AU465" s="282"/>
      <c r="AV465" s="291"/>
      <c r="AW465" s="291"/>
      <c r="AX465" s="292"/>
      <c r="AY465" s="292"/>
      <c r="AZ465" s="291"/>
      <c r="BA465" s="291"/>
      <c r="BB465" s="291"/>
      <c r="BC465" s="291"/>
      <c r="BD465" s="291"/>
      <c r="BE465" s="282"/>
      <c r="BF465" s="70"/>
      <c r="BG465" s="290"/>
      <c r="BH465" s="282"/>
      <c r="BI465" s="282"/>
      <c r="BJ465" s="282"/>
      <c r="BK465" s="282"/>
      <c r="BL465" s="291"/>
      <c r="BM465" s="291"/>
      <c r="BN465" s="292"/>
      <c r="BO465" s="292"/>
      <c r="BP465" s="291"/>
      <c r="BQ465" s="291"/>
      <c r="BR465" s="291"/>
      <c r="BS465" s="291"/>
      <c r="BT465" s="291"/>
      <c r="BU465" s="282"/>
      <c r="BV465" s="70"/>
      <c r="BX465" s="18">
        <v>-7137.9633333333331</v>
      </c>
      <c r="BZ465" s="18">
        <v>-9390.6333333333332</v>
      </c>
      <c r="CB465" s="291" t="s">
        <v>284</v>
      </c>
      <c r="CC465" s="333"/>
      <c r="CD465" s="208">
        <v>-17.100000000000001</v>
      </c>
      <c r="CF465" s="291">
        <v>-17</v>
      </c>
      <c r="CG465" s="291">
        <v>-17</v>
      </c>
      <c r="CH465" s="291" t="s">
        <v>284</v>
      </c>
      <c r="CK465" s="282">
        <f t="shared" si="437"/>
        <v>-16579.696666666663</v>
      </c>
      <c r="CL465" s="329"/>
      <c r="CN465" s="18">
        <v>-7137.9633333333331</v>
      </c>
      <c r="CP465" s="18">
        <v>-9390.6333333333332</v>
      </c>
      <c r="CR465" s="291" t="s">
        <v>284</v>
      </c>
      <c r="CS465" s="333"/>
      <c r="CT465" s="208">
        <v>-17.100000000000001</v>
      </c>
      <c r="CV465" s="291">
        <v>-17</v>
      </c>
      <c r="CW465" s="291">
        <v>-17</v>
      </c>
      <c r="CX465" s="291" t="s">
        <v>284</v>
      </c>
      <c r="DA465" s="282">
        <f t="shared" si="438"/>
        <v>-16579.696666666663</v>
      </c>
      <c r="DB465" s="329"/>
      <c r="DD465" s="18">
        <v>-7137.9633333333331</v>
      </c>
      <c r="DF465" s="18">
        <v>-9390.6333333333332</v>
      </c>
      <c r="DH465" s="291" t="s">
        <v>284</v>
      </c>
      <c r="DI465" s="333"/>
      <c r="DJ465" s="208">
        <v>-17.100000000000001</v>
      </c>
      <c r="DL465" s="291">
        <v>-17</v>
      </c>
      <c r="DM465" s="291">
        <v>-17</v>
      </c>
      <c r="DN465" s="291" t="s">
        <v>284</v>
      </c>
      <c r="DQ465" s="282">
        <f t="shared" si="439"/>
        <v>-16579.696666666663</v>
      </c>
      <c r="DR465" s="329"/>
      <c r="DT465" s="18">
        <v>-7137.9633333333331</v>
      </c>
      <c r="DV465" s="18">
        <v>-9390.6333333333332</v>
      </c>
      <c r="DX465" s="291" t="s">
        <v>284</v>
      </c>
      <c r="DY465" s="333"/>
      <c r="DZ465" s="208">
        <v>-17.100000000000001</v>
      </c>
      <c r="EB465" s="291">
        <v>-17</v>
      </c>
      <c r="EC465" s="291">
        <v>-17</v>
      </c>
      <c r="ED465" s="291" t="s">
        <v>284</v>
      </c>
      <c r="EG465" s="282">
        <f t="shared" si="440"/>
        <v>-16579.696666666663</v>
      </c>
      <c r="EH465" s="329"/>
    </row>
    <row r="466" spans="1:138" s="196" customFormat="1" ht="16" hidden="1" customHeight="1" outlineLevel="1" x14ac:dyDescent="0.2">
      <c r="A466" s="3" t="s">
        <v>903</v>
      </c>
      <c r="B466" s="44"/>
      <c r="C466" s="18">
        <v>-1619.6666666666667</v>
      </c>
      <c r="D466" s="18">
        <v>-5500</v>
      </c>
      <c r="E466" s="205" t="s">
        <v>284</v>
      </c>
      <c r="F466" s="208">
        <v>0</v>
      </c>
      <c r="G466" s="205" t="s">
        <v>284</v>
      </c>
      <c r="H466" s="205">
        <v>-163</v>
      </c>
      <c r="I466" s="18">
        <f t="shared" si="441"/>
        <v>-7282.666666666667</v>
      </c>
      <c r="J466" s="70"/>
      <c r="K466" s="44"/>
      <c r="L466" s="18">
        <v>-1619.6666666666667</v>
      </c>
      <c r="M466" s="18"/>
      <c r="N466" s="18">
        <v>-5500</v>
      </c>
      <c r="O466" s="18"/>
      <c r="P466" s="205" t="s">
        <v>284</v>
      </c>
      <c r="Q466" s="205"/>
      <c r="R466" s="208">
        <v>0</v>
      </c>
      <c r="S466" s="208"/>
      <c r="T466" s="291" t="s">
        <v>284</v>
      </c>
      <c r="U466" s="291" t="s">
        <v>284</v>
      </c>
      <c r="V466" s="291">
        <v>-163</v>
      </c>
      <c r="W466" s="291"/>
      <c r="X466" s="291"/>
      <c r="Y466" s="282">
        <f t="shared" si="436"/>
        <v>-7282.666666666667</v>
      </c>
      <c r="Z466" s="70"/>
      <c r="AA466" s="290"/>
      <c r="AB466" s="282"/>
      <c r="AC466" s="282"/>
      <c r="AD466" s="282"/>
      <c r="AE466" s="282"/>
      <c r="AF466" s="291"/>
      <c r="AG466" s="291"/>
      <c r="AH466" s="292"/>
      <c r="AI466" s="292"/>
      <c r="AJ466" s="291"/>
      <c r="AK466" s="291"/>
      <c r="AL466" s="291"/>
      <c r="AM466" s="291"/>
      <c r="AN466" s="291"/>
      <c r="AO466" s="282"/>
      <c r="AP466" s="70"/>
      <c r="AQ466" s="290"/>
      <c r="AR466" s="282"/>
      <c r="AS466" s="282"/>
      <c r="AT466" s="282"/>
      <c r="AU466" s="282"/>
      <c r="AV466" s="291"/>
      <c r="AW466" s="291"/>
      <c r="AX466" s="292"/>
      <c r="AY466" s="292"/>
      <c r="AZ466" s="291"/>
      <c r="BA466" s="291"/>
      <c r="BB466" s="291"/>
      <c r="BC466" s="291"/>
      <c r="BD466" s="291"/>
      <c r="BE466" s="282"/>
      <c r="BF466" s="70"/>
      <c r="BG466" s="290"/>
      <c r="BH466" s="282"/>
      <c r="BI466" s="282"/>
      <c r="BJ466" s="282"/>
      <c r="BK466" s="282"/>
      <c r="BL466" s="291"/>
      <c r="BM466" s="291"/>
      <c r="BN466" s="292"/>
      <c r="BO466" s="292"/>
      <c r="BP466" s="291"/>
      <c r="BQ466" s="291"/>
      <c r="BR466" s="291"/>
      <c r="BS466" s="291"/>
      <c r="BT466" s="291"/>
      <c r="BU466" s="282"/>
      <c r="BV466" s="70"/>
      <c r="BX466" s="18">
        <v>-1619.6666666666667</v>
      </c>
      <c r="BZ466" s="18">
        <v>-5500</v>
      </c>
      <c r="CB466" s="291" t="s">
        <v>284</v>
      </c>
      <c r="CC466" s="333"/>
      <c r="CD466" s="208">
        <v>0</v>
      </c>
      <c r="CF466" s="291" t="s">
        <v>284</v>
      </c>
      <c r="CG466" s="291" t="s">
        <v>284</v>
      </c>
      <c r="CH466" s="291">
        <v>-163</v>
      </c>
      <c r="CK466" s="282">
        <f t="shared" si="437"/>
        <v>-7282.666666666667</v>
      </c>
      <c r="CL466" s="329"/>
      <c r="CN466" s="18">
        <v>-1619.6666666666667</v>
      </c>
      <c r="CP466" s="18">
        <v>-5500</v>
      </c>
      <c r="CR466" s="291" t="s">
        <v>284</v>
      </c>
      <c r="CS466" s="333"/>
      <c r="CT466" s="208">
        <v>0</v>
      </c>
      <c r="CV466" s="291" t="s">
        <v>284</v>
      </c>
      <c r="CW466" s="291" t="s">
        <v>284</v>
      </c>
      <c r="CX466" s="291">
        <v>-163</v>
      </c>
      <c r="DA466" s="282">
        <f t="shared" si="438"/>
        <v>-7282.666666666667</v>
      </c>
      <c r="DB466" s="329"/>
      <c r="DD466" s="18">
        <v>-1619.6666666666667</v>
      </c>
      <c r="DF466" s="18">
        <v>-5500</v>
      </c>
      <c r="DH466" s="291" t="s">
        <v>284</v>
      </c>
      <c r="DI466" s="333"/>
      <c r="DJ466" s="208">
        <v>0</v>
      </c>
      <c r="DL466" s="291" t="s">
        <v>284</v>
      </c>
      <c r="DM466" s="291" t="s">
        <v>284</v>
      </c>
      <c r="DN466" s="291">
        <v>-163</v>
      </c>
      <c r="DQ466" s="282">
        <f t="shared" si="439"/>
        <v>-7282.666666666667</v>
      </c>
      <c r="DR466" s="329"/>
      <c r="DT466" s="18">
        <v>-1619.6666666666667</v>
      </c>
      <c r="DV466" s="18">
        <v>-5500</v>
      </c>
      <c r="DX466" s="291" t="s">
        <v>284</v>
      </c>
      <c r="DY466" s="333"/>
      <c r="DZ466" s="208">
        <v>0</v>
      </c>
      <c r="EB466" s="291" t="s">
        <v>284</v>
      </c>
      <c r="EC466" s="291" t="s">
        <v>284</v>
      </c>
      <c r="ED466" s="291">
        <v>-163</v>
      </c>
      <c r="EG466" s="282">
        <f t="shared" si="440"/>
        <v>-7282.666666666667</v>
      </c>
      <c r="EH466" s="329"/>
    </row>
    <row r="467" spans="1:138" s="196" customFormat="1" ht="16" hidden="1" customHeight="1" outlineLevel="1" x14ac:dyDescent="0.2">
      <c r="A467" s="3" t="s">
        <v>904</v>
      </c>
      <c r="B467" s="44"/>
      <c r="C467" s="18">
        <v>-574.5333333333333</v>
      </c>
      <c r="D467" s="18">
        <v>-2422.9966666666664</v>
      </c>
      <c r="E467" s="205">
        <v>-307</v>
      </c>
      <c r="F467" s="208">
        <v>0</v>
      </c>
      <c r="G467" s="205" t="s">
        <v>284</v>
      </c>
      <c r="H467" s="205">
        <v>-8519</v>
      </c>
      <c r="I467" s="18">
        <f t="shared" si="441"/>
        <v>-11823.529999999999</v>
      </c>
      <c r="J467" s="70"/>
      <c r="K467" s="44"/>
      <c r="L467" s="18">
        <v>-574.5333333333333</v>
      </c>
      <c r="M467" s="18"/>
      <c r="N467" s="18">
        <v>-2422.9966666666664</v>
      </c>
      <c r="O467" s="18"/>
      <c r="P467" s="205">
        <v>-307</v>
      </c>
      <c r="Q467" s="205"/>
      <c r="R467" s="208">
        <v>0</v>
      </c>
      <c r="S467" s="208"/>
      <c r="T467" s="291" t="s">
        <v>284</v>
      </c>
      <c r="U467" s="291" t="s">
        <v>284</v>
      </c>
      <c r="V467" s="291">
        <v>-8519</v>
      </c>
      <c r="W467" s="291"/>
      <c r="X467" s="291"/>
      <c r="Y467" s="282">
        <f t="shared" si="436"/>
        <v>-11823.529999999999</v>
      </c>
      <c r="Z467" s="70"/>
      <c r="AA467" s="290"/>
      <c r="AB467" s="282"/>
      <c r="AC467" s="282"/>
      <c r="AD467" s="282"/>
      <c r="AE467" s="282"/>
      <c r="AF467" s="291"/>
      <c r="AG467" s="291"/>
      <c r="AH467" s="292"/>
      <c r="AI467" s="292"/>
      <c r="AJ467" s="291"/>
      <c r="AK467" s="291"/>
      <c r="AL467" s="291"/>
      <c r="AM467" s="291"/>
      <c r="AN467" s="291"/>
      <c r="AO467" s="282"/>
      <c r="AP467" s="70"/>
      <c r="AQ467" s="290"/>
      <c r="AR467" s="282"/>
      <c r="AS467" s="282"/>
      <c r="AT467" s="282"/>
      <c r="AU467" s="282"/>
      <c r="AV467" s="291"/>
      <c r="AW467" s="291"/>
      <c r="AX467" s="292"/>
      <c r="AY467" s="292"/>
      <c r="AZ467" s="291"/>
      <c r="BA467" s="291"/>
      <c r="BB467" s="291"/>
      <c r="BC467" s="291"/>
      <c r="BD467" s="291"/>
      <c r="BE467" s="282"/>
      <c r="BF467" s="70"/>
      <c r="BG467" s="290"/>
      <c r="BH467" s="282"/>
      <c r="BI467" s="282"/>
      <c r="BJ467" s="282"/>
      <c r="BK467" s="282"/>
      <c r="BL467" s="291"/>
      <c r="BM467" s="291"/>
      <c r="BN467" s="292"/>
      <c r="BO467" s="292"/>
      <c r="BP467" s="291"/>
      <c r="BQ467" s="291"/>
      <c r="BR467" s="291"/>
      <c r="BS467" s="291"/>
      <c r="BT467" s="291"/>
      <c r="BU467" s="282"/>
      <c r="BV467" s="70"/>
      <c r="BX467" s="18">
        <v>-574.5333333333333</v>
      </c>
      <c r="BZ467" s="18">
        <v>-2422.9966666666664</v>
      </c>
      <c r="CB467" s="291">
        <v>-307</v>
      </c>
      <c r="CC467" s="333"/>
      <c r="CD467" s="208">
        <v>0</v>
      </c>
      <c r="CF467" s="291" t="s">
        <v>284</v>
      </c>
      <c r="CG467" s="291" t="s">
        <v>284</v>
      </c>
      <c r="CH467" s="291">
        <v>-8519</v>
      </c>
      <c r="CK467" s="282">
        <f t="shared" si="437"/>
        <v>-11823.529999999999</v>
      </c>
      <c r="CL467" s="329"/>
      <c r="CN467" s="18">
        <v>-574.5333333333333</v>
      </c>
      <c r="CP467" s="18">
        <v>-2422.9966666666664</v>
      </c>
      <c r="CR467" s="291">
        <v>-307</v>
      </c>
      <c r="CS467" s="333"/>
      <c r="CT467" s="208">
        <v>0</v>
      </c>
      <c r="CV467" s="291" t="s">
        <v>284</v>
      </c>
      <c r="CW467" s="291" t="s">
        <v>284</v>
      </c>
      <c r="CX467" s="291">
        <v>-8519</v>
      </c>
      <c r="DA467" s="282">
        <f t="shared" si="438"/>
        <v>-11823.529999999999</v>
      </c>
      <c r="DB467" s="329"/>
      <c r="DD467" s="18">
        <v>-574.5333333333333</v>
      </c>
      <c r="DF467" s="18">
        <v>-2422.9966666666664</v>
      </c>
      <c r="DH467" s="291">
        <v>-307</v>
      </c>
      <c r="DI467" s="333"/>
      <c r="DJ467" s="208">
        <v>0</v>
      </c>
      <c r="DL467" s="291" t="s">
        <v>284</v>
      </c>
      <c r="DM467" s="291" t="s">
        <v>284</v>
      </c>
      <c r="DN467" s="291">
        <v>-8519</v>
      </c>
      <c r="DQ467" s="282">
        <f t="shared" si="439"/>
        <v>-11823.529999999999</v>
      </c>
      <c r="DR467" s="329"/>
      <c r="DT467" s="18">
        <v>-574.5333333333333</v>
      </c>
      <c r="DV467" s="18">
        <v>-2422.9966666666664</v>
      </c>
      <c r="DX467" s="291">
        <v>-307</v>
      </c>
      <c r="DY467" s="333"/>
      <c r="DZ467" s="208">
        <v>0</v>
      </c>
      <c r="EB467" s="291" t="s">
        <v>284</v>
      </c>
      <c r="EC467" s="291" t="s">
        <v>284</v>
      </c>
      <c r="ED467" s="291">
        <v>-8519</v>
      </c>
      <c r="EG467" s="282">
        <f t="shared" si="440"/>
        <v>-11823.529999999999</v>
      </c>
      <c r="EH467" s="329"/>
    </row>
    <row r="468" spans="1:138" s="196" customFormat="1" ht="16" hidden="1" customHeight="1" outlineLevel="1" x14ac:dyDescent="0.2">
      <c r="A468" s="3" t="s">
        <v>905</v>
      </c>
      <c r="B468" s="44"/>
      <c r="C468" s="18">
        <v>-8231.1633333333339</v>
      </c>
      <c r="D468" s="18">
        <v>-10938.476666666667</v>
      </c>
      <c r="E468" s="205">
        <v>-1202</v>
      </c>
      <c r="F468" s="208">
        <v>-1225</v>
      </c>
      <c r="G468" s="205">
        <v>-1225</v>
      </c>
      <c r="H468" s="205">
        <v>-5595</v>
      </c>
      <c r="I468" s="18">
        <f t="shared" si="441"/>
        <v>-28416.639999999999</v>
      </c>
      <c r="J468" s="70"/>
      <c r="K468" s="44"/>
      <c r="L468" s="18">
        <v>-8231.1633333333339</v>
      </c>
      <c r="M468" s="18"/>
      <c r="N468" s="18">
        <v>-10938.476666666667</v>
      </c>
      <c r="O468" s="18"/>
      <c r="P468" s="205">
        <v>-1202</v>
      </c>
      <c r="Q468" s="205"/>
      <c r="R468" s="208">
        <v>-1225</v>
      </c>
      <c r="S468" s="208"/>
      <c r="T468" s="291">
        <v>-1225</v>
      </c>
      <c r="U468" s="291">
        <v>-1225</v>
      </c>
      <c r="V468" s="291">
        <v>-5595</v>
      </c>
      <c r="W468" s="291"/>
      <c r="X468" s="291"/>
      <c r="Y468" s="282">
        <f t="shared" si="436"/>
        <v>-29641.64</v>
      </c>
      <c r="Z468" s="70"/>
      <c r="AA468" s="290"/>
      <c r="AB468" s="282"/>
      <c r="AC468" s="282"/>
      <c r="AD468" s="282"/>
      <c r="AE468" s="282"/>
      <c r="AF468" s="291"/>
      <c r="AG468" s="291"/>
      <c r="AH468" s="292"/>
      <c r="AI468" s="292"/>
      <c r="AJ468" s="291"/>
      <c r="AK468" s="291"/>
      <c r="AL468" s="291"/>
      <c r="AM468" s="291"/>
      <c r="AN468" s="291"/>
      <c r="AO468" s="282"/>
      <c r="AP468" s="70"/>
      <c r="AQ468" s="290"/>
      <c r="AR468" s="282"/>
      <c r="AS468" s="282"/>
      <c r="AT468" s="282"/>
      <c r="AU468" s="282"/>
      <c r="AV468" s="291"/>
      <c r="AW468" s="291"/>
      <c r="AX468" s="292"/>
      <c r="AY468" s="292"/>
      <c r="AZ468" s="291"/>
      <c r="BA468" s="291"/>
      <c r="BB468" s="291"/>
      <c r="BC468" s="291"/>
      <c r="BD468" s="291"/>
      <c r="BE468" s="282"/>
      <c r="BF468" s="70"/>
      <c r="BG468" s="290"/>
      <c r="BH468" s="282"/>
      <c r="BI468" s="282"/>
      <c r="BJ468" s="282"/>
      <c r="BK468" s="282"/>
      <c r="BL468" s="291"/>
      <c r="BM468" s="291"/>
      <c r="BN468" s="292"/>
      <c r="BO468" s="292"/>
      <c r="BP468" s="291"/>
      <c r="BQ468" s="291"/>
      <c r="BR468" s="291"/>
      <c r="BS468" s="291"/>
      <c r="BT468" s="291"/>
      <c r="BU468" s="282"/>
      <c r="BV468" s="70"/>
      <c r="BX468" s="18">
        <v>-8231.1633333333339</v>
      </c>
      <c r="BZ468" s="18">
        <v>-10938.476666666667</v>
      </c>
      <c r="CB468" s="291">
        <v>-1202</v>
      </c>
      <c r="CC468" s="333"/>
      <c r="CD468" s="208">
        <v>-1225</v>
      </c>
      <c r="CF468" s="291">
        <v>-1225</v>
      </c>
      <c r="CG468" s="291">
        <v>-1225</v>
      </c>
      <c r="CH468" s="291">
        <v>-5595</v>
      </c>
      <c r="CK468" s="282">
        <f t="shared" si="437"/>
        <v>-29641.64</v>
      </c>
      <c r="CL468" s="329"/>
      <c r="CN468" s="18">
        <v>-8231.1633333333339</v>
      </c>
      <c r="CP468" s="18">
        <v>-10938.476666666667</v>
      </c>
      <c r="CR468" s="291">
        <v>-1202</v>
      </c>
      <c r="CS468" s="333"/>
      <c r="CT468" s="208">
        <v>-1225</v>
      </c>
      <c r="CV468" s="291">
        <v>-1225</v>
      </c>
      <c r="CW468" s="291">
        <v>-1225</v>
      </c>
      <c r="CX468" s="291">
        <v>-5595</v>
      </c>
      <c r="DA468" s="282">
        <f t="shared" si="438"/>
        <v>-29641.64</v>
      </c>
      <c r="DB468" s="329"/>
      <c r="DD468" s="18">
        <v>-8231.1633333333339</v>
      </c>
      <c r="DF468" s="18">
        <v>-10938.476666666667</v>
      </c>
      <c r="DH468" s="291">
        <v>-1202</v>
      </c>
      <c r="DI468" s="333"/>
      <c r="DJ468" s="208">
        <v>-1225</v>
      </c>
      <c r="DL468" s="291">
        <v>-1225</v>
      </c>
      <c r="DM468" s="291">
        <v>-1225</v>
      </c>
      <c r="DN468" s="291">
        <v>-5595</v>
      </c>
      <c r="DQ468" s="282">
        <f t="shared" si="439"/>
        <v>-29641.64</v>
      </c>
      <c r="DR468" s="329"/>
      <c r="DT468" s="18">
        <v>-8231.1633333333339</v>
      </c>
      <c r="DV468" s="18">
        <v>-10938.476666666667</v>
      </c>
      <c r="DX468" s="291">
        <v>-1202</v>
      </c>
      <c r="DY468" s="333"/>
      <c r="DZ468" s="208">
        <v>-1225</v>
      </c>
      <c r="EB468" s="291">
        <v>-1225</v>
      </c>
      <c r="EC468" s="291">
        <v>-1225</v>
      </c>
      <c r="ED468" s="291">
        <v>-5595</v>
      </c>
      <c r="EG468" s="282">
        <f t="shared" si="440"/>
        <v>-29641.64</v>
      </c>
      <c r="EH468" s="329"/>
    </row>
    <row r="469" spans="1:138" s="196" customFormat="1" ht="16" hidden="1" customHeight="1" outlineLevel="1" x14ac:dyDescent="0.2">
      <c r="A469" s="3" t="s">
        <v>906</v>
      </c>
      <c r="B469" s="44"/>
      <c r="C469" s="18">
        <v>-184.19000000000003</v>
      </c>
      <c r="D469" s="18">
        <v>-2653.8033333333333</v>
      </c>
      <c r="E469" s="205" t="s">
        <v>284</v>
      </c>
      <c r="F469" s="208">
        <v>-407</v>
      </c>
      <c r="G469" s="205">
        <v>-407</v>
      </c>
      <c r="H469" s="205" t="s">
        <v>284</v>
      </c>
      <c r="I469" s="18">
        <f t="shared" si="441"/>
        <v>-3651.9933333333333</v>
      </c>
      <c r="J469" s="70"/>
      <c r="K469" s="44"/>
      <c r="L469" s="18">
        <v>-184.19000000000003</v>
      </c>
      <c r="M469" s="18"/>
      <c r="N469" s="18">
        <v>-2653.8033333333333</v>
      </c>
      <c r="O469" s="18"/>
      <c r="P469" s="205" t="s">
        <v>284</v>
      </c>
      <c r="Q469" s="205"/>
      <c r="R469" s="208">
        <v>-407</v>
      </c>
      <c r="S469" s="208"/>
      <c r="T469" s="291">
        <v>-407</v>
      </c>
      <c r="U469" s="291">
        <v>-407</v>
      </c>
      <c r="V469" s="291" t="s">
        <v>284</v>
      </c>
      <c r="W469" s="291"/>
      <c r="X469" s="291"/>
      <c r="Y469" s="282">
        <f t="shared" si="436"/>
        <v>-4058.9933333333333</v>
      </c>
      <c r="Z469" s="70"/>
      <c r="AA469" s="290"/>
      <c r="AB469" s="282"/>
      <c r="AC469" s="282"/>
      <c r="AD469" s="282"/>
      <c r="AE469" s="282"/>
      <c r="AF469" s="291"/>
      <c r="AG469" s="291"/>
      <c r="AH469" s="292"/>
      <c r="AI469" s="292"/>
      <c r="AJ469" s="291"/>
      <c r="AK469" s="291"/>
      <c r="AL469" s="291"/>
      <c r="AM469" s="291"/>
      <c r="AN469" s="291"/>
      <c r="AO469" s="282"/>
      <c r="AP469" s="70"/>
      <c r="AQ469" s="290"/>
      <c r="AR469" s="282"/>
      <c r="AS469" s="282"/>
      <c r="AT469" s="282"/>
      <c r="AU469" s="282"/>
      <c r="AV469" s="291"/>
      <c r="AW469" s="291"/>
      <c r="AX469" s="292"/>
      <c r="AY469" s="292"/>
      <c r="AZ469" s="291"/>
      <c r="BA469" s="291"/>
      <c r="BB469" s="291"/>
      <c r="BC469" s="291"/>
      <c r="BD469" s="291"/>
      <c r="BE469" s="282"/>
      <c r="BF469" s="70"/>
      <c r="BG469" s="290"/>
      <c r="BH469" s="282"/>
      <c r="BI469" s="282"/>
      <c r="BJ469" s="282"/>
      <c r="BK469" s="282"/>
      <c r="BL469" s="291"/>
      <c r="BM469" s="291"/>
      <c r="BN469" s="292"/>
      <c r="BO469" s="292"/>
      <c r="BP469" s="291"/>
      <c r="BQ469" s="291"/>
      <c r="BR469" s="291"/>
      <c r="BS469" s="291"/>
      <c r="BT469" s="291"/>
      <c r="BU469" s="282"/>
      <c r="BV469" s="70"/>
      <c r="BX469" s="18">
        <v>-184.19000000000003</v>
      </c>
      <c r="BZ469" s="18">
        <v>-2653.8033333333333</v>
      </c>
      <c r="CB469" s="291" t="s">
        <v>284</v>
      </c>
      <c r="CC469" s="333"/>
      <c r="CD469" s="208">
        <v>-407</v>
      </c>
      <c r="CF469" s="291">
        <v>-407</v>
      </c>
      <c r="CG469" s="291">
        <v>-407</v>
      </c>
      <c r="CH469" s="291" t="s">
        <v>284</v>
      </c>
      <c r="CK469" s="282">
        <f t="shared" si="437"/>
        <v>-4058.9933333333333</v>
      </c>
      <c r="CL469" s="329"/>
      <c r="CN469" s="18">
        <v>-184.19000000000003</v>
      </c>
      <c r="CP469" s="18">
        <v>-2653.8033333333333</v>
      </c>
      <c r="CR469" s="291" t="s">
        <v>284</v>
      </c>
      <c r="CS469" s="333"/>
      <c r="CT469" s="208">
        <v>-407</v>
      </c>
      <c r="CV469" s="291">
        <v>-407</v>
      </c>
      <c r="CW469" s="291">
        <v>-407</v>
      </c>
      <c r="CX469" s="291" t="s">
        <v>284</v>
      </c>
      <c r="DA469" s="282">
        <f t="shared" si="438"/>
        <v>-4058.9933333333333</v>
      </c>
      <c r="DB469" s="329"/>
      <c r="DD469" s="18">
        <v>-184.19000000000003</v>
      </c>
      <c r="DF469" s="18">
        <v>-2653.8033333333333</v>
      </c>
      <c r="DH469" s="291" t="s">
        <v>284</v>
      </c>
      <c r="DI469" s="333"/>
      <c r="DJ469" s="208">
        <v>-407</v>
      </c>
      <c r="DL469" s="291">
        <v>-407</v>
      </c>
      <c r="DM469" s="291">
        <v>-407</v>
      </c>
      <c r="DN469" s="291" t="s">
        <v>284</v>
      </c>
      <c r="DQ469" s="282">
        <f t="shared" si="439"/>
        <v>-4058.9933333333333</v>
      </c>
      <c r="DR469" s="329"/>
      <c r="DT469" s="18">
        <v>-184.19000000000003</v>
      </c>
      <c r="DV469" s="18">
        <v>-2653.8033333333333</v>
      </c>
      <c r="DX469" s="291" t="s">
        <v>284</v>
      </c>
      <c r="DY469" s="333"/>
      <c r="DZ469" s="208">
        <v>-407</v>
      </c>
      <c r="EB469" s="291">
        <v>-407</v>
      </c>
      <c r="EC469" s="291">
        <v>-407</v>
      </c>
      <c r="ED469" s="291" t="s">
        <v>284</v>
      </c>
      <c r="EG469" s="282">
        <f t="shared" si="440"/>
        <v>-4058.9933333333333</v>
      </c>
      <c r="EH469" s="329"/>
    </row>
    <row r="470" spans="1:138" s="196" customFormat="1" ht="16" hidden="1" customHeight="1" outlineLevel="1" x14ac:dyDescent="0.2">
      <c r="A470" s="3" t="s">
        <v>907</v>
      </c>
      <c r="B470" s="44"/>
      <c r="C470" s="18">
        <v>-4796.1400000000003</v>
      </c>
      <c r="D470" s="18">
        <v>-7406.29</v>
      </c>
      <c r="E470" s="205" t="s">
        <v>284</v>
      </c>
      <c r="F470" s="208">
        <v>0</v>
      </c>
      <c r="G470" s="205" t="s">
        <v>284</v>
      </c>
      <c r="H470" s="205" t="s">
        <v>284</v>
      </c>
      <c r="I470" s="18">
        <f t="shared" si="441"/>
        <v>-12202.43</v>
      </c>
      <c r="J470" s="70"/>
      <c r="K470" s="44"/>
      <c r="L470" s="18">
        <v>-4796.1400000000003</v>
      </c>
      <c r="M470" s="18"/>
      <c r="N470" s="18">
        <v>-7406.29</v>
      </c>
      <c r="O470" s="18"/>
      <c r="P470" s="205" t="s">
        <v>284</v>
      </c>
      <c r="Q470" s="205"/>
      <c r="R470" s="208">
        <v>0</v>
      </c>
      <c r="S470" s="208"/>
      <c r="T470" s="291" t="s">
        <v>284</v>
      </c>
      <c r="U470" s="291" t="s">
        <v>284</v>
      </c>
      <c r="V470" s="291" t="s">
        <v>284</v>
      </c>
      <c r="W470" s="291"/>
      <c r="X470" s="291"/>
      <c r="Y470" s="282">
        <f t="shared" si="436"/>
        <v>-12202.43</v>
      </c>
      <c r="Z470" s="70"/>
      <c r="AA470" s="290"/>
      <c r="AB470" s="282"/>
      <c r="AC470" s="282"/>
      <c r="AD470" s="282"/>
      <c r="AE470" s="282"/>
      <c r="AF470" s="291"/>
      <c r="AG470" s="291"/>
      <c r="AH470" s="292"/>
      <c r="AI470" s="292"/>
      <c r="AJ470" s="291"/>
      <c r="AK470" s="291"/>
      <c r="AL470" s="291"/>
      <c r="AM470" s="291"/>
      <c r="AN470" s="291"/>
      <c r="AO470" s="282"/>
      <c r="AP470" s="70"/>
      <c r="AQ470" s="290"/>
      <c r="AR470" s="282"/>
      <c r="AS470" s="282"/>
      <c r="AT470" s="282"/>
      <c r="AU470" s="282"/>
      <c r="AV470" s="291"/>
      <c r="AW470" s="291"/>
      <c r="AX470" s="292"/>
      <c r="AY470" s="292"/>
      <c r="AZ470" s="291"/>
      <c r="BA470" s="291"/>
      <c r="BB470" s="291"/>
      <c r="BC470" s="291"/>
      <c r="BD470" s="291"/>
      <c r="BE470" s="282"/>
      <c r="BF470" s="70"/>
      <c r="BG470" s="290"/>
      <c r="BH470" s="282"/>
      <c r="BI470" s="282"/>
      <c r="BJ470" s="282"/>
      <c r="BK470" s="282"/>
      <c r="BL470" s="291"/>
      <c r="BM470" s="291"/>
      <c r="BN470" s="292"/>
      <c r="BO470" s="292"/>
      <c r="BP470" s="291"/>
      <c r="BQ470" s="291"/>
      <c r="BR470" s="291"/>
      <c r="BS470" s="291"/>
      <c r="BT470" s="291"/>
      <c r="BU470" s="282"/>
      <c r="BV470" s="70"/>
      <c r="BX470" s="18">
        <v>-4796.1400000000003</v>
      </c>
      <c r="BZ470" s="18">
        <v>-7406.29</v>
      </c>
      <c r="CB470" s="291" t="s">
        <v>284</v>
      </c>
      <c r="CC470" s="333"/>
      <c r="CD470" s="208">
        <v>0</v>
      </c>
      <c r="CF470" s="291" t="s">
        <v>284</v>
      </c>
      <c r="CG470" s="291" t="s">
        <v>284</v>
      </c>
      <c r="CH470" s="291" t="s">
        <v>284</v>
      </c>
      <c r="CK470" s="282">
        <f t="shared" si="437"/>
        <v>-12202.43</v>
      </c>
      <c r="CL470" s="329"/>
      <c r="CN470" s="18">
        <v>-4796.1400000000003</v>
      </c>
      <c r="CP470" s="18">
        <v>-7406.29</v>
      </c>
      <c r="CR470" s="291" t="s">
        <v>284</v>
      </c>
      <c r="CS470" s="333"/>
      <c r="CT470" s="208">
        <v>0</v>
      </c>
      <c r="CV470" s="291" t="s">
        <v>284</v>
      </c>
      <c r="CW470" s="291" t="s">
        <v>284</v>
      </c>
      <c r="CX470" s="291" t="s">
        <v>284</v>
      </c>
      <c r="DA470" s="282">
        <f t="shared" si="438"/>
        <v>-12202.43</v>
      </c>
      <c r="DB470" s="329"/>
      <c r="DD470" s="18">
        <v>-4796.1400000000003</v>
      </c>
      <c r="DF470" s="18">
        <v>-7406.29</v>
      </c>
      <c r="DH470" s="291" t="s">
        <v>284</v>
      </c>
      <c r="DI470" s="333"/>
      <c r="DJ470" s="208">
        <v>0</v>
      </c>
      <c r="DL470" s="291" t="s">
        <v>284</v>
      </c>
      <c r="DM470" s="291" t="s">
        <v>284</v>
      </c>
      <c r="DN470" s="291" t="s">
        <v>284</v>
      </c>
      <c r="DQ470" s="282">
        <f t="shared" si="439"/>
        <v>-12202.43</v>
      </c>
      <c r="DR470" s="329"/>
      <c r="DT470" s="18">
        <v>-4796.1400000000003</v>
      </c>
      <c r="DV470" s="18">
        <v>-7406.29</v>
      </c>
      <c r="DX470" s="291" t="s">
        <v>284</v>
      </c>
      <c r="DY470" s="333"/>
      <c r="DZ470" s="208">
        <v>0</v>
      </c>
      <c r="EB470" s="291" t="s">
        <v>284</v>
      </c>
      <c r="EC470" s="291" t="s">
        <v>284</v>
      </c>
      <c r="ED470" s="291" t="s">
        <v>284</v>
      </c>
      <c r="EG470" s="282">
        <f t="shared" si="440"/>
        <v>-12202.43</v>
      </c>
      <c r="EH470" s="329"/>
    </row>
    <row r="471" spans="1:138" s="196" customFormat="1" ht="16" hidden="1" customHeight="1" outlineLevel="1" x14ac:dyDescent="0.2">
      <c r="A471" s="3" t="s">
        <v>908</v>
      </c>
      <c r="B471" s="44"/>
      <c r="C471" s="18">
        <v>-2464.9633333333336</v>
      </c>
      <c r="D471" s="18">
        <v>-7519.2566666666671</v>
      </c>
      <c r="E471" s="205">
        <v>-912</v>
      </c>
      <c r="F471" s="208">
        <v>-188.5</v>
      </c>
      <c r="G471" s="205">
        <v>-189</v>
      </c>
      <c r="H471" s="205">
        <v>-2702</v>
      </c>
      <c r="I471" s="18">
        <f t="shared" si="441"/>
        <v>-13975.720000000001</v>
      </c>
      <c r="J471" s="70"/>
      <c r="K471" s="44"/>
      <c r="L471" s="18">
        <v>-2464.9633333333336</v>
      </c>
      <c r="M471" s="18"/>
      <c r="N471" s="18">
        <v>-7519.2566666666671</v>
      </c>
      <c r="O471" s="18"/>
      <c r="P471" s="205">
        <v>-912</v>
      </c>
      <c r="Q471" s="205"/>
      <c r="R471" s="208">
        <v>-188.5</v>
      </c>
      <c r="S471" s="208"/>
      <c r="T471" s="291">
        <v>-189</v>
      </c>
      <c r="U471" s="291">
        <v>-188</v>
      </c>
      <c r="V471" s="291">
        <v>-2702</v>
      </c>
      <c r="W471" s="291"/>
      <c r="X471" s="291"/>
      <c r="Y471" s="282">
        <f t="shared" si="436"/>
        <v>-14163.720000000001</v>
      </c>
      <c r="Z471" s="70"/>
      <c r="AA471" s="290"/>
      <c r="AB471" s="282"/>
      <c r="AC471" s="282"/>
      <c r="AD471" s="282"/>
      <c r="AE471" s="282"/>
      <c r="AF471" s="291"/>
      <c r="AG471" s="291"/>
      <c r="AH471" s="292"/>
      <c r="AI471" s="292"/>
      <c r="AJ471" s="291"/>
      <c r="AK471" s="291"/>
      <c r="AL471" s="291"/>
      <c r="AM471" s="291"/>
      <c r="AN471" s="291"/>
      <c r="AO471" s="282"/>
      <c r="AP471" s="70"/>
      <c r="AQ471" s="290"/>
      <c r="AR471" s="282"/>
      <c r="AS471" s="282"/>
      <c r="AT471" s="282"/>
      <c r="AU471" s="282"/>
      <c r="AV471" s="291"/>
      <c r="AW471" s="291"/>
      <c r="AX471" s="292"/>
      <c r="AY471" s="292"/>
      <c r="AZ471" s="291"/>
      <c r="BA471" s="291"/>
      <c r="BB471" s="291"/>
      <c r="BC471" s="291"/>
      <c r="BD471" s="291"/>
      <c r="BE471" s="282"/>
      <c r="BF471" s="70"/>
      <c r="BG471" s="290"/>
      <c r="BH471" s="282"/>
      <c r="BI471" s="282"/>
      <c r="BJ471" s="282"/>
      <c r="BK471" s="282"/>
      <c r="BL471" s="291"/>
      <c r="BM471" s="291"/>
      <c r="BN471" s="292"/>
      <c r="BO471" s="292"/>
      <c r="BP471" s="291"/>
      <c r="BQ471" s="291"/>
      <c r="BR471" s="291"/>
      <c r="BS471" s="291"/>
      <c r="BT471" s="291"/>
      <c r="BU471" s="282"/>
      <c r="BV471" s="70"/>
      <c r="BX471" s="18">
        <v>-2464.9633333333336</v>
      </c>
      <c r="BZ471" s="18">
        <v>-7519.2566666666671</v>
      </c>
      <c r="CB471" s="291">
        <v>-912</v>
      </c>
      <c r="CC471" s="333"/>
      <c r="CD471" s="208">
        <v>-188.5</v>
      </c>
      <c r="CF471" s="291">
        <v>-189</v>
      </c>
      <c r="CG471" s="291">
        <v>-188</v>
      </c>
      <c r="CH471" s="291">
        <v>-2702</v>
      </c>
      <c r="CK471" s="282">
        <f t="shared" si="437"/>
        <v>-14163.720000000001</v>
      </c>
      <c r="CL471" s="329"/>
      <c r="CN471" s="18">
        <v>-2464.9633333333336</v>
      </c>
      <c r="CP471" s="18">
        <v>-7519.2566666666671</v>
      </c>
      <c r="CR471" s="291">
        <v>-912</v>
      </c>
      <c r="CS471" s="333"/>
      <c r="CT471" s="208">
        <v>-188.5</v>
      </c>
      <c r="CV471" s="291">
        <v>-189</v>
      </c>
      <c r="CW471" s="291">
        <v>-188</v>
      </c>
      <c r="CX471" s="291">
        <v>-2702</v>
      </c>
      <c r="DA471" s="282">
        <f t="shared" si="438"/>
        <v>-14163.720000000001</v>
      </c>
      <c r="DB471" s="329"/>
      <c r="DD471" s="18">
        <v>-2464.9633333333336</v>
      </c>
      <c r="DF471" s="18">
        <v>-7519.2566666666671</v>
      </c>
      <c r="DH471" s="291">
        <v>-912</v>
      </c>
      <c r="DI471" s="333"/>
      <c r="DJ471" s="208">
        <v>-188.5</v>
      </c>
      <c r="DL471" s="291">
        <v>-189</v>
      </c>
      <c r="DM471" s="291">
        <v>-188</v>
      </c>
      <c r="DN471" s="291">
        <v>-2702</v>
      </c>
      <c r="DQ471" s="282">
        <f t="shared" si="439"/>
        <v>-14163.720000000001</v>
      </c>
      <c r="DR471" s="329"/>
      <c r="DT471" s="18">
        <v>-2464.9633333333336</v>
      </c>
      <c r="DV471" s="18">
        <v>-7519.2566666666671</v>
      </c>
      <c r="DX471" s="291">
        <v>-912</v>
      </c>
      <c r="DY471" s="333"/>
      <c r="DZ471" s="208">
        <v>-188.5</v>
      </c>
      <c r="EB471" s="291">
        <v>-189</v>
      </c>
      <c r="EC471" s="291">
        <v>-188</v>
      </c>
      <c r="ED471" s="291">
        <v>-2702</v>
      </c>
      <c r="EG471" s="282">
        <f t="shared" si="440"/>
        <v>-14163.720000000001</v>
      </c>
      <c r="EH471" s="329"/>
    </row>
    <row r="472" spans="1:138" s="196" customFormat="1" ht="16" hidden="1" customHeight="1" outlineLevel="1" x14ac:dyDescent="0.2">
      <c r="A472" s="3" t="s">
        <v>909</v>
      </c>
      <c r="B472" s="44"/>
      <c r="C472" s="18">
        <v>-1273.2566666666667</v>
      </c>
      <c r="D472" s="18">
        <v>-2684.5166666666669</v>
      </c>
      <c r="E472" s="205" t="s">
        <v>284</v>
      </c>
      <c r="F472" s="208">
        <v>0</v>
      </c>
      <c r="G472" s="205" t="s">
        <v>284</v>
      </c>
      <c r="H472" s="205" t="s">
        <v>284</v>
      </c>
      <c r="I472" s="18">
        <f t="shared" si="441"/>
        <v>-3957.7733333333335</v>
      </c>
      <c r="J472" s="70"/>
      <c r="K472" s="44"/>
      <c r="L472" s="18">
        <v>-1273.2566666666667</v>
      </c>
      <c r="M472" s="18"/>
      <c r="N472" s="18">
        <v>-2684.5166666666669</v>
      </c>
      <c r="O472" s="18"/>
      <c r="P472" s="205" t="s">
        <v>284</v>
      </c>
      <c r="Q472" s="205"/>
      <c r="R472" s="208">
        <v>0</v>
      </c>
      <c r="S472" s="208"/>
      <c r="T472" s="291" t="s">
        <v>284</v>
      </c>
      <c r="U472" s="291" t="s">
        <v>284</v>
      </c>
      <c r="V472" s="291" t="s">
        <v>284</v>
      </c>
      <c r="W472" s="291"/>
      <c r="X472" s="291"/>
      <c r="Y472" s="282">
        <f t="shared" si="436"/>
        <v>-3957.7733333333335</v>
      </c>
      <c r="Z472" s="70"/>
      <c r="AA472" s="290"/>
      <c r="AB472" s="282"/>
      <c r="AC472" s="282"/>
      <c r="AD472" s="282"/>
      <c r="AE472" s="282"/>
      <c r="AF472" s="291"/>
      <c r="AG472" s="291"/>
      <c r="AH472" s="292"/>
      <c r="AI472" s="292"/>
      <c r="AJ472" s="291"/>
      <c r="AK472" s="291"/>
      <c r="AL472" s="291"/>
      <c r="AM472" s="291"/>
      <c r="AN472" s="291"/>
      <c r="AO472" s="282"/>
      <c r="AP472" s="70"/>
      <c r="AQ472" s="290"/>
      <c r="AR472" s="282"/>
      <c r="AS472" s="282"/>
      <c r="AT472" s="282"/>
      <c r="AU472" s="282"/>
      <c r="AV472" s="291"/>
      <c r="AW472" s="291"/>
      <c r="AX472" s="292"/>
      <c r="AY472" s="292"/>
      <c r="AZ472" s="291"/>
      <c r="BA472" s="291"/>
      <c r="BB472" s="291"/>
      <c r="BC472" s="291"/>
      <c r="BD472" s="291"/>
      <c r="BE472" s="282"/>
      <c r="BF472" s="70"/>
      <c r="BG472" s="290"/>
      <c r="BH472" s="282"/>
      <c r="BI472" s="282"/>
      <c r="BJ472" s="282"/>
      <c r="BK472" s="282"/>
      <c r="BL472" s="291"/>
      <c r="BM472" s="291"/>
      <c r="BN472" s="292"/>
      <c r="BO472" s="292"/>
      <c r="BP472" s="291"/>
      <c r="BQ472" s="291"/>
      <c r="BR472" s="291"/>
      <c r="BS472" s="291"/>
      <c r="BT472" s="291"/>
      <c r="BU472" s="282"/>
      <c r="BV472" s="70"/>
      <c r="BX472" s="18">
        <v>-1273.2566666666667</v>
      </c>
      <c r="BZ472" s="18">
        <v>-2684.5166666666669</v>
      </c>
      <c r="CB472" s="291" t="s">
        <v>284</v>
      </c>
      <c r="CC472" s="333"/>
      <c r="CD472" s="208">
        <v>0</v>
      </c>
      <c r="CF472" s="291" t="s">
        <v>284</v>
      </c>
      <c r="CG472" s="291" t="s">
        <v>284</v>
      </c>
      <c r="CH472" s="291" t="s">
        <v>284</v>
      </c>
      <c r="CK472" s="282">
        <f t="shared" si="437"/>
        <v>-3957.7733333333335</v>
      </c>
      <c r="CL472" s="329"/>
      <c r="CN472" s="18">
        <v>-1273.2566666666667</v>
      </c>
      <c r="CP472" s="18">
        <v>-2684.5166666666669</v>
      </c>
      <c r="CR472" s="291" t="s">
        <v>284</v>
      </c>
      <c r="CS472" s="333"/>
      <c r="CT472" s="208">
        <v>0</v>
      </c>
      <c r="CV472" s="291" t="s">
        <v>284</v>
      </c>
      <c r="CW472" s="291" t="s">
        <v>284</v>
      </c>
      <c r="CX472" s="291" t="s">
        <v>284</v>
      </c>
      <c r="DA472" s="282">
        <f t="shared" si="438"/>
        <v>-3957.7733333333335</v>
      </c>
      <c r="DB472" s="329"/>
      <c r="DD472" s="18">
        <v>-1273.2566666666667</v>
      </c>
      <c r="DF472" s="18">
        <v>-2684.5166666666669</v>
      </c>
      <c r="DH472" s="291" t="s">
        <v>284</v>
      </c>
      <c r="DI472" s="333"/>
      <c r="DJ472" s="208">
        <v>0</v>
      </c>
      <c r="DL472" s="291" t="s">
        <v>284</v>
      </c>
      <c r="DM472" s="291" t="s">
        <v>284</v>
      </c>
      <c r="DN472" s="291" t="s">
        <v>284</v>
      </c>
      <c r="DQ472" s="282">
        <f t="shared" si="439"/>
        <v>-3957.7733333333335</v>
      </c>
      <c r="DR472" s="329"/>
      <c r="DT472" s="18">
        <v>-1273.2566666666667</v>
      </c>
      <c r="DV472" s="18">
        <v>-2684.5166666666669</v>
      </c>
      <c r="DX472" s="291" t="s">
        <v>284</v>
      </c>
      <c r="DY472" s="333"/>
      <c r="DZ472" s="208">
        <v>0</v>
      </c>
      <c r="EB472" s="291" t="s">
        <v>284</v>
      </c>
      <c r="EC472" s="291" t="s">
        <v>284</v>
      </c>
      <c r="ED472" s="291" t="s">
        <v>284</v>
      </c>
      <c r="EG472" s="282">
        <f t="shared" si="440"/>
        <v>-3957.7733333333335</v>
      </c>
      <c r="EH472" s="329"/>
    </row>
    <row r="473" spans="1:138" s="196" customFormat="1" ht="16" hidden="1" customHeight="1" outlineLevel="1" x14ac:dyDescent="0.2">
      <c r="A473" s="3" t="s">
        <v>910</v>
      </c>
      <c r="B473" s="44"/>
      <c r="C473" s="18">
        <v>-617.09333333333336</v>
      </c>
      <c r="D473" s="18">
        <v>-380.75333333333333</v>
      </c>
      <c r="E473" s="205" t="s">
        <v>284</v>
      </c>
      <c r="F473" s="208">
        <v>0</v>
      </c>
      <c r="G473" s="205" t="s">
        <v>284</v>
      </c>
      <c r="H473" s="205" t="s">
        <v>284</v>
      </c>
      <c r="I473" s="18">
        <f t="shared" si="441"/>
        <v>-997.84666666666669</v>
      </c>
      <c r="J473" s="70"/>
      <c r="K473" s="44"/>
      <c r="L473" s="18">
        <v>-617.09333333333336</v>
      </c>
      <c r="M473" s="18"/>
      <c r="N473" s="18">
        <v>-380.75333333333333</v>
      </c>
      <c r="O473" s="18"/>
      <c r="P473" s="205" t="s">
        <v>284</v>
      </c>
      <c r="Q473" s="205"/>
      <c r="R473" s="208">
        <v>0</v>
      </c>
      <c r="S473" s="208"/>
      <c r="T473" s="291" t="s">
        <v>284</v>
      </c>
      <c r="U473" s="291" t="s">
        <v>284</v>
      </c>
      <c r="V473" s="291" t="s">
        <v>284</v>
      </c>
      <c r="W473" s="291"/>
      <c r="X473" s="291"/>
      <c r="Y473" s="282">
        <f t="shared" si="436"/>
        <v>-997.84666666666669</v>
      </c>
      <c r="Z473" s="70"/>
      <c r="AA473" s="290"/>
      <c r="AB473" s="282"/>
      <c r="AC473" s="282"/>
      <c r="AD473" s="282"/>
      <c r="AE473" s="282"/>
      <c r="AF473" s="291"/>
      <c r="AG473" s="291"/>
      <c r="AH473" s="292"/>
      <c r="AI473" s="292"/>
      <c r="AJ473" s="291"/>
      <c r="AK473" s="291"/>
      <c r="AL473" s="291"/>
      <c r="AM473" s="291"/>
      <c r="AN473" s="291"/>
      <c r="AO473" s="282"/>
      <c r="AP473" s="70"/>
      <c r="AQ473" s="290"/>
      <c r="AR473" s="282"/>
      <c r="AS473" s="282"/>
      <c r="AT473" s="282"/>
      <c r="AU473" s="282"/>
      <c r="AV473" s="291"/>
      <c r="AW473" s="291"/>
      <c r="AX473" s="292"/>
      <c r="AY473" s="292"/>
      <c r="AZ473" s="291"/>
      <c r="BA473" s="291"/>
      <c r="BB473" s="291"/>
      <c r="BC473" s="291"/>
      <c r="BD473" s="291"/>
      <c r="BE473" s="282"/>
      <c r="BF473" s="70"/>
      <c r="BG473" s="290"/>
      <c r="BH473" s="282"/>
      <c r="BI473" s="282"/>
      <c r="BJ473" s="282"/>
      <c r="BK473" s="282"/>
      <c r="BL473" s="291"/>
      <c r="BM473" s="291"/>
      <c r="BN473" s="292"/>
      <c r="BO473" s="292"/>
      <c r="BP473" s="291"/>
      <c r="BQ473" s="291"/>
      <c r="BR473" s="291"/>
      <c r="BS473" s="291"/>
      <c r="BT473" s="291"/>
      <c r="BU473" s="282"/>
      <c r="BV473" s="70"/>
      <c r="BX473" s="18">
        <v>-617.09333333333336</v>
      </c>
      <c r="BZ473" s="18">
        <v>-380.75333333333333</v>
      </c>
      <c r="CB473" s="291" t="s">
        <v>284</v>
      </c>
      <c r="CC473" s="333"/>
      <c r="CD473" s="208">
        <v>0</v>
      </c>
      <c r="CF473" s="291" t="s">
        <v>284</v>
      </c>
      <c r="CG473" s="291" t="s">
        <v>284</v>
      </c>
      <c r="CH473" s="291" t="s">
        <v>284</v>
      </c>
      <c r="CK473" s="282">
        <f t="shared" si="437"/>
        <v>-997.84666666666669</v>
      </c>
      <c r="CL473" s="329"/>
      <c r="CN473" s="18">
        <v>-617.09333333333336</v>
      </c>
      <c r="CP473" s="18">
        <v>-380.75333333333333</v>
      </c>
      <c r="CR473" s="291" t="s">
        <v>284</v>
      </c>
      <c r="CS473" s="333"/>
      <c r="CT473" s="208">
        <v>0</v>
      </c>
      <c r="CV473" s="291" t="s">
        <v>284</v>
      </c>
      <c r="CW473" s="291" t="s">
        <v>284</v>
      </c>
      <c r="CX473" s="291" t="s">
        <v>284</v>
      </c>
      <c r="DA473" s="282">
        <f t="shared" si="438"/>
        <v>-997.84666666666669</v>
      </c>
      <c r="DB473" s="329"/>
      <c r="DD473" s="18">
        <v>-617.09333333333336</v>
      </c>
      <c r="DF473" s="18">
        <v>-380.75333333333333</v>
      </c>
      <c r="DH473" s="291" t="s">
        <v>284</v>
      </c>
      <c r="DI473" s="333"/>
      <c r="DJ473" s="208">
        <v>0</v>
      </c>
      <c r="DL473" s="291" t="s">
        <v>284</v>
      </c>
      <c r="DM473" s="291" t="s">
        <v>284</v>
      </c>
      <c r="DN473" s="291" t="s">
        <v>284</v>
      </c>
      <c r="DQ473" s="282">
        <f t="shared" si="439"/>
        <v>-997.84666666666669</v>
      </c>
      <c r="DR473" s="329"/>
      <c r="DT473" s="18">
        <v>-617.09333333333336</v>
      </c>
      <c r="DV473" s="18">
        <v>-380.75333333333333</v>
      </c>
      <c r="DX473" s="291" t="s">
        <v>284</v>
      </c>
      <c r="DY473" s="333"/>
      <c r="DZ473" s="208">
        <v>0</v>
      </c>
      <c r="EB473" s="291" t="s">
        <v>284</v>
      </c>
      <c r="EC473" s="291" t="s">
        <v>284</v>
      </c>
      <c r="ED473" s="291" t="s">
        <v>284</v>
      </c>
      <c r="EG473" s="282">
        <f t="shared" si="440"/>
        <v>-997.84666666666669</v>
      </c>
      <c r="EH473" s="329"/>
    </row>
    <row r="474" spans="1:138" s="196" customFormat="1" ht="16" hidden="1" customHeight="1" outlineLevel="1" x14ac:dyDescent="0.2">
      <c r="A474" s="3" t="s">
        <v>911</v>
      </c>
      <c r="B474" s="44"/>
      <c r="C474" s="18">
        <v>-968.99333333333334</v>
      </c>
      <c r="D474" s="18">
        <v>0</v>
      </c>
      <c r="E474" s="205" t="s">
        <v>284</v>
      </c>
      <c r="F474" s="208">
        <v>0</v>
      </c>
      <c r="G474" s="205" t="s">
        <v>284</v>
      </c>
      <c r="H474" s="205" t="s">
        <v>284</v>
      </c>
      <c r="I474" s="18">
        <f t="shared" si="441"/>
        <v>-968.99333333333334</v>
      </c>
      <c r="J474" s="70"/>
      <c r="K474" s="44"/>
      <c r="L474" s="18">
        <v>-968.99333333333334</v>
      </c>
      <c r="M474" s="18"/>
      <c r="N474" s="18">
        <v>0</v>
      </c>
      <c r="O474" s="18"/>
      <c r="P474" s="205" t="s">
        <v>284</v>
      </c>
      <c r="Q474" s="205"/>
      <c r="R474" s="208">
        <v>0</v>
      </c>
      <c r="S474" s="208"/>
      <c r="T474" s="291" t="s">
        <v>284</v>
      </c>
      <c r="U474" s="291" t="s">
        <v>284</v>
      </c>
      <c r="V474" s="291" t="s">
        <v>284</v>
      </c>
      <c r="W474" s="291"/>
      <c r="X474" s="291"/>
      <c r="Y474" s="282">
        <f t="shared" si="436"/>
        <v>-968.99333333333334</v>
      </c>
      <c r="Z474" s="70"/>
      <c r="AA474" s="290"/>
      <c r="AB474" s="282"/>
      <c r="AC474" s="282"/>
      <c r="AD474" s="282"/>
      <c r="AE474" s="282"/>
      <c r="AF474" s="291"/>
      <c r="AG474" s="291"/>
      <c r="AH474" s="292"/>
      <c r="AI474" s="292"/>
      <c r="AJ474" s="291"/>
      <c r="AK474" s="291"/>
      <c r="AL474" s="291"/>
      <c r="AM474" s="291"/>
      <c r="AN474" s="291"/>
      <c r="AO474" s="282"/>
      <c r="AP474" s="70"/>
      <c r="AQ474" s="290"/>
      <c r="AR474" s="282"/>
      <c r="AS474" s="282"/>
      <c r="AT474" s="282"/>
      <c r="AU474" s="282"/>
      <c r="AV474" s="291"/>
      <c r="AW474" s="291"/>
      <c r="AX474" s="292"/>
      <c r="AY474" s="292"/>
      <c r="AZ474" s="291"/>
      <c r="BA474" s="291"/>
      <c r="BB474" s="291"/>
      <c r="BC474" s="291"/>
      <c r="BD474" s="291"/>
      <c r="BE474" s="282"/>
      <c r="BF474" s="70"/>
      <c r="BG474" s="290"/>
      <c r="BH474" s="282"/>
      <c r="BI474" s="282"/>
      <c r="BJ474" s="282"/>
      <c r="BK474" s="282"/>
      <c r="BL474" s="291"/>
      <c r="BM474" s="291"/>
      <c r="BN474" s="292"/>
      <c r="BO474" s="292"/>
      <c r="BP474" s="291"/>
      <c r="BQ474" s="291"/>
      <c r="BR474" s="291"/>
      <c r="BS474" s="291"/>
      <c r="BT474" s="291"/>
      <c r="BU474" s="282"/>
      <c r="BV474" s="70"/>
      <c r="BX474" s="18">
        <v>-968.99333333333334</v>
      </c>
      <c r="BZ474" s="18">
        <v>0</v>
      </c>
      <c r="CB474" s="291" t="s">
        <v>284</v>
      </c>
      <c r="CC474" s="333"/>
      <c r="CD474" s="208">
        <v>0</v>
      </c>
      <c r="CF474" s="291" t="s">
        <v>284</v>
      </c>
      <c r="CG474" s="291" t="s">
        <v>284</v>
      </c>
      <c r="CH474" s="291" t="s">
        <v>284</v>
      </c>
      <c r="CK474" s="282">
        <f t="shared" si="437"/>
        <v>-968.99333333333334</v>
      </c>
      <c r="CL474" s="329"/>
      <c r="CN474" s="18">
        <v>-968.99333333333334</v>
      </c>
      <c r="CP474" s="18">
        <v>0</v>
      </c>
      <c r="CR474" s="291" t="s">
        <v>284</v>
      </c>
      <c r="CS474" s="333"/>
      <c r="CT474" s="208">
        <v>0</v>
      </c>
      <c r="CV474" s="291" t="s">
        <v>284</v>
      </c>
      <c r="CW474" s="291" t="s">
        <v>284</v>
      </c>
      <c r="CX474" s="291" t="s">
        <v>284</v>
      </c>
      <c r="DA474" s="282">
        <f t="shared" si="438"/>
        <v>-968.99333333333334</v>
      </c>
      <c r="DB474" s="329"/>
      <c r="DD474" s="18">
        <v>-968.99333333333334</v>
      </c>
      <c r="DF474" s="18">
        <v>0</v>
      </c>
      <c r="DH474" s="291" t="s">
        <v>284</v>
      </c>
      <c r="DI474" s="333"/>
      <c r="DJ474" s="208">
        <v>0</v>
      </c>
      <c r="DL474" s="291" t="s">
        <v>284</v>
      </c>
      <c r="DM474" s="291" t="s">
        <v>284</v>
      </c>
      <c r="DN474" s="291" t="s">
        <v>284</v>
      </c>
      <c r="DQ474" s="282">
        <f t="shared" si="439"/>
        <v>-968.99333333333334</v>
      </c>
      <c r="DR474" s="329"/>
      <c r="DT474" s="18">
        <v>-968.99333333333334</v>
      </c>
      <c r="DV474" s="18">
        <v>0</v>
      </c>
      <c r="DX474" s="291" t="s">
        <v>284</v>
      </c>
      <c r="DY474" s="333"/>
      <c r="DZ474" s="208">
        <v>0</v>
      </c>
      <c r="EB474" s="291" t="s">
        <v>284</v>
      </c>
      <c r="EC474" s="291" t="s">
        <v>284</v>
      </c>
      <c r="ED474" s="291" t="s">
        <v>284</v>
      </c>
      <c r="EG474" s="282">
        <f t="shared" si="440"/>
        <v>-968.99333333333334</v>
      </c>
      <c r="EH474" s="329"/>
    </row>
    <row r="475" spans="1:138" s="196" customFormat="1" ht="16" hidden="1" customHeight="1" outlineLevel="1" x14ac:dyDescent="0.2">
      <c r="A475" s="3" t="s">
        <v>912</v>
      </c>
      <c r="B475" s="44"/>
      <c r="C475" s="18">
        <v>-748.80000000000007</v>
      </c>
      <c r="D475" s="18">
        <v>-635.16666666666663</v>
      </c>
      <c r="E475" s="205">
        <v>-1531</v>
      </c>
      <c r="F475" s="208">
        <v>0</v>
      </c>
      <c r="G475" s="205" t="s">
        <v>284</v>
      </c>
      <c r="H475" s="205" t="s">
        <v>284</v>
      </c>
      <c r="I475" s="18">
        <f t="shared" si="441"/>
        <v>-2914.9666666666667</v>
      </c>
      <c r="J475" s="70"/>
      <c r="K475" s="44"/>
      <c r="L475" s="18">
        <v>-748.80000000000007</v>
      </c>
      <c r="M475" s="18"/>
      <c r="N475" s="18">
        <v>-635.16666666666663</v>
      </c>
      <c r="O475" s="18"/>
      <c r="P475" s="205">
        <v>-1531</v>
      </c>
      <c r="Q475" s="205"/>
      <c r="R475" s="208">
        <v>0</v>
      </c>
      <c r="S475" s="208"/>
      <c r="T475" s="291" t="s">
        <v>284</v>
      </c>
      <c r="U475" s="291" t="s">
        <v>284</v>
      </c>
      <c r="V475" s="291" t="s">
        <v>284</v>
      </c>
      <c r="W475" s="291"/>
      <c r="X475" s="291"/>
      <c r="Y475" s="282">
        <f t="shared" si="436"/>
        <v>-2914.9666666666667</v>
      </c>
      <c r="Z475" s="70"/>
      <c r="AA475" s="290"/>
      <c r="AB475" s="282"/>
      <c r="AC475" s="282"/>
      <c r="AD475" s="282"/>
      <c r="AE475" s="282"/>
      <c r="AF475" s="291"/>
      <c r="AG475" s="291"/>
      <c r="AH475" s="292"/>
      <c r="AI475" s="292"/>
      <c r="AJ475" s="291"/>
      <c r="AK475" s="291"/>
      <c r="AL475" s="291"/>
      <c r="AM475" s="291"/>
      <c r="AN475" s="291"/>
      <c r="AO475" s="282"/>
      <c r="AP475" s="70"/>
      <c r="AQ475" s="290"/>
      <c r="AR475" s="282"/>
      <c r="AS475" s="282"/>
      <c r="AT475" s="282"/>
      <c r="AU475" s="282"/>
      <c r="AV475" s="291"/>
      <c r="AW475" s="291"/>
      <c r="AX475" s="292"/>
      <c r="AY475" s="292"/>
      <c r="AZ475" s="291"/>
      <c r="BA475" s="291"/>
      <c r="BB475" s="291"/>
      <c r="BC475" s="291"/>
      <c r="BD475" s="291"/>
      <c r="BE475" s="282"/>
      <c r="BF475" s="70"/>
      <c r="BG475" s="290"/>
      <c r="BH475" s="282"/>
      <c r="BI475" s="282"/>
      <c r="BJ475" s="282"/>
      <c r="BK475" s="282"/>
      <c r="BL475" s="291"/>
      <c r="BM475" s="291"/>
      <c r="BN475" s="292"/>
      <c r="BO475" s="292"/>
      <c r="BP475" s="291"/>
      <c r="BQ475" s="291"/>
      <c r="BR475" s="291"/>
      <c r="BS475" s="291"/>
      <c r="BT475" s="291"/>
      <c r="BU475" s="282"/>
      <c r="BV475" s="70"/>
      <c r="BX475" s="18">
        <v>-748.80000000000007</v>
      </c>
      <c r="BZ475" s="18">
        <v>-635.16666666666663</v>
      </c>
      <c r="CB475" s="291">
        <v>-1531</v>
      </c>
      <c r="CC475" s="333"/>
      <c r="CD475" s="208">
        <v>0</v>
      </c>
      <c r="CF475" s="291" t="s">
        <v>284</v>
      </c>
      <c r="CG475" s="291" t="s">
        <v>284</v>
      </c>
      <c r="CH475" s="291" t="s">
        <v>284</v>
      </c>
      <c r="CK475" s="282">
        <f t="shared" si="437"/>
        <v>-2914.9666666666667</v>
      </c>
      <c r="CL475" s="329"/>
      <c r="CN475" s="18">
        <v>-748.80000000000007</v>
      </c>
      <c r="CP475" s="18">
        <v>-635.16666666666663</v>
      </c>
      <c r="CR475" s="291">
        <v>-1531</v>
      </c>
      <c r="CS475" s="333"/>
      <c r="CT475" s="208">
        <v>0</v>
      </c>
      <c r="CV475" s="291" t="s">
        <v>284</v>
      </c>
      <c r="CW475" s="291" t="s">
        <v>284</v>
      </c>
      <c r="CX475" s="291" t="s">
        <v>284</v>
      </c>
      <c r="DA475" s="282">
        <f t="shared" si="438"/>
        <v>-2914.9666666666667</v>
      </c>
      <c r="DB475" s="329"/>
      <c r="DD475" s="18">
        <v>-748.80000000000007</v>
      </c>
      <c r="DF475" s="18">
        <v>-635.16666666666663</v>
      </c>
      <c r="DH475" s="291">
        <v>-1531</v>
      </c>
      <c r="DI475" s="333"/>
      <c r="DJ475" s="208">
        <v>0</v>
      </c>
      <c r="DL475" s="291" t="s">
        <v>284</v>
      </c>
      <c r="DM475" s="291" t="s">
        <v>284</v>
      </c>
      <c r="DN475" s="291" t="s">
        <v>284</v>
      </c>
      <c r="DQ475" s="282">
        <f t="shared" si="439"/>
        <v>-2914.9666666666667</v>
      </c>
      <c r="DR475" s="329"/>
      <c r="DT475" s="18">
        <v>-748.80000000000007</v>
      </c>
      <c r="DV475" s="18">
        <v>-635.16666666666663</v>
      </c>
      <c r="DX475" s="291">
        <v>-1531</v>
      </c>
      <c r="DY475" s="333"/>
      <c r="DZ475" s="208">
        <v>0</v>
      </c>
      <c r="EB475" s="291" t="s">
        <v>284</v>
      </c>
      <c r="EC475" s="291" t="s">
        <v>284</v>
      </c>
      <c r="ED475" s="291" t="s">
        <v>284</v>
      </c>
      <c r="EG475" s="282">
        <f t="shared" si="440"/>
        <v>-2914.9666666666667</v>
      </c>
      <c r="EH475" s="329"/>
    </row>
    <row r="476" spans="1:138" s="196" customFormat="1" ht="16" hidden="1" customHeight="1" outlineLevel="1" x14ac:dyDescent="0.2">
      <c r="A476" s="3" t="s">
        <v>913</v>
      </c>
      <c r="B476" s="44"/>
      <c r="C476" s="18">
        <v>-2728.33</v>
      </c>
      <c r="D476" s="18">
        <v>-874.83333333333337</v>
      </c>
      <c r="E476" s="205">
        <v>-7216</v>
      </c>
      <c r="F476" s="208">
        <v>-1324.34</v>
      </c>
      <c r="G476" s="205">
        <v>-1324</v>
      </c>
      <c r="H476" s="205">
        <v>-1621</v>
      </c>
      <c r="I476" s="18">
        <f t="shared" si="441"/>
        <v>-15088.503333333334</v>
      </c>
      <c r="J476" s="70"/>
      <c r="K476" s="44"/>
      <c r="L476" s="18">
        <v>-2728.33</v>
      </c>
      <c r="M476" s="18"/>
      <c r="N476" s="18">
        <v>-874.83333333333337</v>
      </c>
      <c r="O476" s="18"/>
      <c r="P476" s="205">
        <v>-7216</v>
      </c>
      <c r="Q476" s="205"/>
      <c r="R476" s="208">
        <v>-1324.34</v>
      </c>
      <c r="S476" s="208"/>
      <c r="T476" s="291">
        <v>-1324</v>
      </c>
      <c r="U476" s="291">
        <v>-1323</v>
      </c>
      <c r="V476" s="291">
        <v>-1621</v>
      </c>
      <c r="W476" s="291"/>
      <c r="X476" s="291"/>
      <c r="Y476" s="282">
        <f t="shared" si="436"/>
        <v>-16411.503333333334</v>
      </c>
      <c r="Z476" s="70"/>
      <c r="AA476" s="290"/>
      <c r="AB476" s="282"/>
      <c r="AC476" s="282"/>
      <c r="AD476" s="282"/>
      <c r="AE476" s="282"/>
      <c r="AF476" s="291"/>
      <c r="AG476" s="291"/>
      <c r="AH476" s="292"/>
      <c r="AI476" s="292"/>
      <c r="AJ476" s="291"/>
      <c r="AK476" s="291"/>
      <c r="AL476" s="291"/>
      <c r="AM476" s="291"/>
      <c r="AN476" s="291"/>
      <c r="AO476" s="282"/>
      <c r="AP476" s="70"/>
      <c r="AQ476" s="290"/>
      <c r="AR476" s="282"/>
      <c r="AS476" s="282"/>
      <c r="AT476" s="282"/>
      <c r="AU476" s="282"/>
      <c r="AV476" s="291"/>
      <c r="AW476" s="291"/>
      <c r="AX476" s="292"/>
      <c r="AY476" s="292"/>
      <c r="AZ476" s="291"/>
      <c r="BA476" s="291"/>
      <c r="BB476" s="291"/>
      <c r="BC476" s="291"/>
      <c r="BD476" s="291"/>
      <c r="BE476" s="282"/>
      <c r="BF476" s="70"/>
      <c r="BG476" s="290"/>
      <c r="BH476" s="282"/>
      <c r="BI476" s="282"/>
      <c r="BJ476" s="282"/>
      <c r="BK476" s="282"/>
      <c r="BL476" s="291"/>
      <c r="BM476" s="291"/>
      <c r="BN476" s="292"/>
      <c r="BO476" s="292"/>
      <c r="BP476" s="291"/>
      <c r="BQ476" s="291"/>
      <c r="BR476" s="291"/>
      <c r="BS476" s="291"/>
      <c r="BT476" s="291"/>
      <c r="BU476" s="282"/>
      <c r="BV476" s="70"/>
      <c r="BX476" s="18">
        <v>-2728.33</v>
      </c>
      <c r="BZ476" s="18">
        <v>-874.83333333333337</v>
      </c>
      <c r="CB476" s="291">
        <v>-7216</v>
      </c>
      <c r="CC476" s="333"/>
      <c r="CD476" s="208">
        <v>-1324.34</v>
      </c>
      <c r="CF476" s="291">
        <v>-1324</v>
      </c>
      <c r="CG476" s="291">
        <v>-1323</v>
      </c>
      <c r="CH476" s="291">
        <v>-1621</v>
      </c>
      <c r="CK476" s="282">
        <f t="shared" si="437"/>
        <v>-16411.503333333334</v>
      </c>
      <c r="CL476" s="329"/>
      <c r="CN476" s="18">
        <v>-2728.33</v>
      </c>
      <c r="CP476" s="18">
        <v>-874.83333333333337</v>
      </c>
      <c r="CR476" s="291">
        <v>-7216</v>
      </c>
      <c r="CS476" s="333"/>
      <c r="CT476" s="208">
        <v>-1324.34</v>
      </c>
      <c r="CV476" s="291">
        <v>-1324</v>
      </c>
      <c r="CW476" s="291">
        <v>-1323</v>
      </c>
      <c r="CX476" s="291">
        <v>-1621</v>
      </c>
      <c r="DA476" s="282">
        <f t="shared" si="438"/>
        <v>-16411.503333333334</v>
      </c>
      <c r="DB476" s="329"/>
      <c r="DD476" s="18">
        <v>-2728.33</v>
      </c>
      <c r="DF476" s="18">
        <v>-874.83333333333337</v>
      </c>
      <c r="DH476" s="291">
        <v>-7216</v>
      </c>
      <c r="DI476" s="333"/>
      <c r="DJ476" s="208">
        <v>-1324.34</v>
      </c>
      <c r="DL476" s="291">
        <v>-1324</v>
      </c>
      <c r="DM476" s="291">
        <v>-1323</v>
      </c>
      <c r="DN476" s="291">
        <v>-1621</v>
      </c>
      <c r="DQ476" s="282">
        <f t="shared" si="439"/>
        <v>-16411.503333333334</v>
      </c>
      <c r="DR476" s="329"/>
      <c r="DT476" s="18">
        <v>-2728.33</v>
      </c>
      <c r="DV476" s="18">
        <v>-874.83333333333337</v>
      </c>
      <c r="DX476" s="291">
        <v>-7216</v>
      </c>
      <c r="DY476" s="333"/>
      <c r="DZ476" s="208">
        <v>-1324.34</v>
      </c>
      <c r="EB476" s="291">
        <v>-1324</v>
      </c>
      <c r="EC476" s="291">
        <v>-1323</v>
      </c>
      <c r="ED476" s="291">
        <v>-1621</v>
      </c>
      <c r="EG476" s="282">
        <f t="shared" si="440"/>
        <v>-16411.503333333334</v>
      </c>
      <c r="EH476" s="329"/>
    </row>
    <row r="477" spans="1:138" s="196" customFormat="1" ht="16" hidden="1" customHeight="1" outlineLevel="1" x14ac:dyDescent="0.2">
      <c r="A477" s="3" t="s">
        <v>914</v>
      </c>
      <c r="B477" s="44"/>
      <c r="C477" s="18">
        <v>0</v>
      </c>
      <c r="D477" s="18">
        <v>-26.916666666666668</v>
      </c>
      <c r="E477" s="205" t="s">
        <v>284</v>
      </c>
      <c r="F477" s="208">
        <v>0</v>
      </c>
      <c r="G477" s="205" t="s">
        <v>284</v>
      </c>
      <c r="H477" s="205" t="s">
        <v>284</v>
      </c>
      <c r="I477" s="18">
        <f t="shared" si="441"/>
        <v>-26.916666666666668</v>
      </c>
      <c r="J477" s="70"/>
      <c r="K477" s="44"/>
      <c r="L477" s="18">
        <v>0</v>
      </c>
      <c r="M477" s="18"/>
      <c r="N477" s="18">
        <v>-26.916666666666668</v>
      </c>
      <c r="O477" s="18"/>
      <c r="P477" s="205" t="s">
        <v>284</v>
      </c>
      <c r="Q477" s="205"/>
      <c r="R477" s="208">
        <v>0</v>
      </c>
      <c r="S477" s="208"/>
      <c r="T477" s="291" t="s">
        <v>284</v>
      </c>
      <c r="U477" s="291" t="s">
        <v>284</v>
      </c>
      <c r="V477" s="291" t="s">
        <v>284</v>
      </c>
      <c r="W477" s="291"/>
      <c r="X477" s="291"/>
      <c r="Y477" s="282">
        <f t="shared" si="436"/>
        <v>-26.916666666666668</v>
      </c>
      <c r="Z477" s="70"/>
      <c r="AA477" s="290"/>
      <c r="AB477" s="282"/>
      <c r="AC477" s="282"/>
      <c r="AD477" s="282"/>
      <c r="AE477" s="282"/>
      <c r="AF477" s="291"/>
      <c r="AG477" s="291"/>
      <c r="AH477" s="292"/>
      <c r="AI477" s="292"/>
      <c r="AJ477" s="291"/>
      <c r="AK477" s="291"/>
      <c r="AL477" s="291"/>
      <c r="AM477" s="291"/>
      <c r="AN477" s="291"/>
      <c r="AO477" s="282"/>
      <c r="AP477" s="70"/>
      <c r="AQ477" s="290"/>
      <c r="AR477" s="282"/>
      <c r="AS477" s="282"/>
      <c r="AT477" s="282"/>
      <c r="AU477" s="282"/>
      <c r="AV477" s="291"/>
      <c r="AW477" s="291"/>
      <c r="AX477" s="292"/>
      <c r="AY477" s="292"/>
      <c r="AZ477" s="291"/>
      <c r="BA477" s="291"/>
      <c r="BB477" s="291"/>
      <c r="BC477" s="291"/>
      <c r="BD477" s="291"/>
      <c r="BE477" s="282"/>
      <c r="BF477" s="70"/>
      <c r="BG477" s="290"/>
      <c r="BH477" s="282"/>
      <c r="BI477" s="282"/>
      <c r="BJ477" s="282"/>
      <c r="BK477" s="282"/>
      <c r="BL477" s="291"/>
      <c r="BM477" s="291"/>
      <c r="BN477" s="292"/>
      <c r="BO477" s="292"/>
      <c r="BP477" s="291"/>
      <c r="BQ477" s="291"/>
      <c r="BR477" s="291"/>
      <c r="BS477" s="291"/>
      <c r="BT477" s="291"/>
      <c r="BU477" s="282"/>
      <c r="BV477" s="70"/>
      <c r="BX477" s="18">
        <v>0</v>
      </c>
      <c r="BZ477" s="18">
        <v>-26.916666666666668</v>
      </c>
      <c r="CB477" s="291" t="s">
        <v>284</v>
      </c>
      <c r="CC477" s="333"/>
      <c r="CD477" s="208">
        <v>0</v>
      </c>
      <c r="CF477" s="291" t="s">
        <v>284</v>
      </c>
      <c r="CG477" s="291" t="s">
        <v>284</v>
      </c>
      <c r="CH477" s="291" t="s">
        <v>284</v>
      </c>
      <c r="CK477" s="282">
        <f t="shared" si="437"/>
        <v>-26.916666666666668</v>
      </c>
      <c r="CL477" s="329"/>
      <c r="CN477" s="18">
        <v>0</v>
      </c>
      <c r="CP477" s="18">
        <v>-26.916666666666668</v>
      </c>
      <c r="CR477" s="291" t="s">
        <v>284</v>
      </c>
      <c r="CS477" s="333"/>
      <c r="CT477" s="208">
        <v>0</v>
      </c>
      <c r="CV477" s="291" t="s">
        <v>284</v>
      </c>
      <c r="CW477" s="291" t="s">
        <v>284</v>
      </c>
      <c r="CX477" s="291" t="s">
        <v>284</v>
      </c>
      <c r="DA477" s="282">
        <f t="shared" si="438"/>
        <v>-26.916666666666668</v>
      </c>
      <c r="DB477" s="329"/>
      <c r="DD477" s="18">
        <v>0</v>
      </c>
      <c r="DF477" s="18">
        <v>-26.916666666666668</v>
      </c>
      <c r="DH477" s="291" t="s">
        <v>284</v>
      </c>
      <c r="DI477" s="333"/>
      <c r="DJ477" s="208">
        <v>0</v>
      </c>
      <c r="DL477" s="291" t="s">
        <v>284</v>
      </c>
      <c r="DM477" s="291" t="s">
        <v>284</v>
      </c>
      <c r="DN477" s="291" t="s">
        <v>284</v>
      </c>
      <c r="DQ477" s="282">
        <f t="shared" si="439"/>
        <v>-26.916666666666668</v>
      </c>
      <c r="DR477" s="329"/>
      <c r="DT477" s="18">
        <v>0</v>
      </c>
      <c r="DV477" s="18">
        <v>-26.916666666666668</v>
      </c>
      <c r="DX477" s="291" t="s">
        <v>284</v>
      </c>
      <c r="DY477" s="333"/>
      <c r="DZ477" s="208">
        <v>0</v>
      </c>
      <c r="EB477" s="291" t="s">
        <v>284</v>
      </c>
      <c r="EC477" s="291" t="s">
        <v>284</v>
      </c>
      <c r="ED477" s="291" t="s">
        <v>284</v>
      </c>
      <c r="EG477" s="282">
        <f t="shared" si="440"/>
        <v>-26.916666666666668</v>
      </c>
      <c r="EH477" s="329"/>
    </row>
    <row r="478" spans="1:138" s="196" customFormat="1" ht="16" hidden="1" customHeight="1" outlineLevel="1" x14ac:dyDescent="0.2">
      <c r="A478" s="3" t="s">
        <v>915</v>
      </c>
      <c r="B478" s="44"/>
      <c r="C478" s="18">
        <v>-1636.93</v>
      </c>
      <c r="D478" s="18">
        <v>-2191.59</v>
      </c>
      <c r="E478" s="205" t="s">
        <v>284</v>
      </c>
      <c r="F478" s="208">
        <v>0</v>
      </c>
      <c r="G478" s="205" t="s">
        <v>284</v>
      </c>
      <c r="H478" s="205">
        <v>-5761</v>
      </c>
      <c r="I478" s="18">
        <f t="shared" si="441"/>
        <v>-9589.52</v>
      </c>
      <c r="J478" s="70"/>
      <c r="K478" s="44"/>
      <c r="L478" s="18">
        <v>-1636.93</v>
      </c>
      <c r="M478" s="18"/>
      <c r="N478" s="18">
        <v>-2191.59</v>
      </c>
      <c r="O478" s="18"/>
      <c r="P478" s="205" t="s">
        <v>284</v>
      </c>
      <c r="Q478" s="205"/>
      <c r="R478" s="208">
        <v>0</v>
      </c>
      <c r="S478" s="208"/>
      <c r="T478" s="291" t="s">
        <v>284</v>
      </c>
      <c r="U478" s="291" t="s">
        <v>284</v>
      </c>
      <c r="V478" s="291">
        <v>-5761</v>
      </c>
      <c r="W478" s="291"/>
      <c r="X478" s="291"/>
      <c r="Y478" s="282">
        <f t="shared" si="436"/>
        <v>-9589.52</v>
      </c>
      <c r="Z478" s="70"/>
      <c r="AA478" s="290"/>
      <c r="AB478" s="282"/>
      <c r="AC478" s="282"/>
      <c r="AD478" s="282"/>
      <c r="AE478" s="282"/>
      <c r="AF478" s="291"/>
      <c r="AG478" s="291"/>
      <c r="AH478" s="292"/>
      <c r="AI478" s="292"/>
      <c r="AJ478" s="291"/>
      <c r="AK478" s="291"/>
      <c r="AL478" s="291"/>
      <c r="AM478" s="291"/>
      <c r="AN478" s="291"/>
      <c r="AO478" s="282"/>
      <c r="AP478" s="70"/>
      <c r="AQ478" s="290"/>
      <c r="AR478" s="282"/>
      <c r="AS478" s="282"/>
      <c r="AT478" s="282"/>
      <c r="AU478" s="282"/>
      <c r="AV478" s="291"/>
      <c r="AW478" s="291"/>
      <c r="AX478" s="292"/>
      <c r="AY478" s="292"/>
      <c r="AZ478" s="291"/>
      <c r="BA478" s="291"/>
      <c r="BB478" s="291"/>
      <c r="BC478" s="291"/>
      <c r="BD478" s="291"/>
      <c r="BE478" s="282"/>
      <c r="BF478" s="70"/>
      <c r="BG478" s="290"/>
      <c r="BH478" s="282"/>
      <c r="BI478" s="282"/>
      <c r="BJ478" s="282"/>
      <c r="BK478" s="282"/>
      <c r="BL478" s="291"/>
      <c r="BM478" s="291"/>
      <c r="BN478" s="292"/>
      <c r="BO478" s="292"/>
      <c r="BP478" s="291"/>
      <c r="BQ478" s="291"/>
      <c r="BR478" s="291"/>
      <c r="BS478" s="291"/>
      <c r="BT478" s="291"/>
      <c r="BU478" s="282"/>
      <c r="BV478" s="70"/>
      <c r="BX478" s="18">
        <v>-1636.93</v>
      </c>
      <c r="BZ478" s="18">
        <v>-2191.59</v>
      </c>
      <c r="CB478" s="291" t="s">
        <v>284</v>
      </c>
      <c r="CC478" s="333"/>
      <c r="CD478" s="208">
        <v>0</v>
      </c>
      <c r="CF478" s="291" t="s">
        <v>284</v>
      </c>
      <c r="CG478" s="291" t="s">
        <v>284</v>
      </c>
      <c r="CH478" s="291">
        <v>-5761</v>
      </c>
      <c r="CK478" s="282">
        <f t="shared" si="437"/>
        <v>-9589.52</v>
      </c>
      <c r="CL478" s="329"/>
      <c r="CN478" s="18">
        <v>-1636.93</v>
      </c>
      <c r="CP478" s="18">
        <v>-2191.59</v>
      </c>
      <c r="CR478" s="291" t="s">
        <v>284</v>
      </c>
      <c r="CS478" s="333"/>
      <c r="CT478" s="208">
        <v>0</v>
      </c>
      <c r="CV478" s="291" t="s">
        <v>284</v>
      </c>
      <c r="CW478" s="291" t="s">
        <v>284</v>
      </c>
      <c r="CX478" s="291">
        <v>-5761</v>
      </c>
      <c r="DA478" s="282">
        <f t="shared" si="438"/>
        <v>-9589.52</v>
      </c>
      <c r="DB478" s="329"/>
      <c r="DD478" s="18">
        <v>-1636.93</v>
      </c>
      <c r="DF478" s="18">
        <v>-2191.59</v>
      </c>
      <c r="DH478" s="291" t="s">
        <v>284</v>
      </c>
      <c r="DI478" s="333"/>
      <c r="DJ478" s="208">
        <v>0</v>
      </c>
      <c r="DL478" s="291" t="s">
        <v>284</v>
      </c>
      <c r="DM478" s="291" t="s">
        <v>284</v>
      </c>
      <c r="DN478" s="291">
        <v>-5761</v>
      </c>
      <c r="DQ478" s="282">
        <f t="shared" si="439"/>
        <v>-9589.52</v>
      </c>
      <c r="DR478" s="329"/>
      <c r="DT478" s="18">
        <v>-1636.93</v>
      </c>
      <c r="DV478" s="18">
        <v>-2191.59</v>
      </c>
      <c r="DX478" s="291" t="s">
        <v>284</v>
      </c>
      <c r="DY478" s="333"/>
      <c r="DZ478" s="208">
        <v>0</v>
      </c>
      <c r="EB478" s="291" t="s">
        <v>284</v>
      </c>
      <c r="EC478" s="291" t="s">
        <v>284</v>
      </c>
      <c r="ED478" s="291">
        <v>-5761</v>
      </c>
      <c r="EG478" s="282">
        <f t="shared" si="440"/>
        <v>-9589.52</v>
      </c>
      <c r="EH478" s="329"/>
    </row>
    <row r="479" spans="1:138" s="196" customFormat="1" ht="16" hidden="1" customHeight="1" outlineLevel="1" x14ac:dyDescent="0.2">
      <c r="A479" s="3" t="s">
        <v>916</v>
      </c>
      <c r="B479" s="44"/>
      <c r="C479" s="18">
        <v>0</v>
      </c>
      <c r="D479" s="18"/>
      <c r="E479" s="205" t="s">
        <v>284</v>
      </c>
      <c r="F479" s="208">
        <v>0</v>
      </c>
      <c r="G479" s="205" t="s">
        <v>284</v>
      </c>
      <c r="H479" s="205">
        <v>-15552</v>
      </c>
      <c r="I479" s="18">
        <f t="shared" si="441"/>
        <v>-15552</v>
      </c>
      <c r="J479" s="70"/>
      <c r="K479" s="44"/>
      <c r="L479" s="18">
        <v>0</v>
      </c>
      <c r="M479" s="18"/>
      <c r="N479" s="18"/>
      <c r="O479" s="18"/>
      <c r="P479" s="205" t="s">
        <v>284</v>
      </c>
      <c r="Q479" s="205"/>
      <c r="R479" s="208">
        <v>0</v>
      </c>
      <c r="S479" s="208"/>
      <c r="T479" s="291" t="s">
        <v>284</v>
      </c>
      <c r="U479" s="291" t="s">
        <v>284</v>
      </c>
      <c r="V479" s="291">
        <v>-15552</v>
      </c>
      <c r="W479" s="291"/>
      <c r="X479" s="291"/>
      <c r="Y479" s="282">
        <f t="shared" si="436"/>
        <v>-15552</v>
      </c>
      <c r="Z479" s="70"/>
      <c r="AA479" s="290"/>
      <c r="AB479" s="282"/>
      <c r="AC479" s="282"/>
      <c r="AD479" s="282"/>
      <c r="AE479" s="282"/>
      <c r="AF479" s="291"/>
      <c r="AG479" s="291"/>
      <c r="AH479" s="292"/>
      <c r="AI479" s="292"/>
      <c r="AJ479" s="291"/>
      <c r="AK479" s="291"/>
      <c r="AL479" s="291"/>
      <c r="AM479" s="291"/>
      <c r="AN479" s="291"/>
      <c r="AO479" s="282"/>
      <c r="AP479" s="70"/>
      <c r="AQ479" s="290"/>
      <c r="AR479" s="282"/>
      <c r="AS479" s="282"/>
      <c r="AT479" s="282"/>
      <c r="AU479" s="282"/>
      <c r="AV479" s="291"/>
      <c r="AW479" s="291"/>
      <c r="AX479" s="292"/>
      <c r="AY479" s="292"/>
      <c r="AZ479" s="291"/>
      <c r="BA479" s="291"/>
      <c r="BB479" s="291"/>
      <c r="BC479" s="291"/>
      <c r="BD479" s="291"/>
      <c r="BE479" s="282"/>
      <c r="BF479" s="70"/>
      <c r="BG479" s="290"/>
      <c r="BH479" s="282"/>
      <c r="BI479" s="282"/>
      <c r="BJ479" s="282"/>
      <c r="BK479" s="282"/>
      <c r="BL479" s="291"/>
      <c r="BM479" s="291"/>
      <c r="BN479" s="292"/>
      <c r="BO479" s="292"/>
      <c r="BP479" s="291"/>
      <c r="BQ479" s="291"/>
      <c r="BR479" s="291"/>
      <c r="BS479" s="291"/>
      <c r="BT479" s="291"/>
      <c r="BU479" s="282"/>
      <c r="BV479" s="70"/>
      <c r="BX479" s="18">
        <v>0</v>
      </c>
      <c r="CB479" s="291" t="s">
        <v>284</v>
      </c>
      <c r="CC479" s="333"/>
      <c r="CD479" s="208">
        <v>0</v>
      </c>
      <c r="CF479" s="291" t="s">
        <v>284</v>
      </c>
      <c r="CG479" s="291" t="s">
        <v>284</v>
      </c>
      <c r="CH479" s="291">
        <v>-15552</v>
      </c>
      <c r="CK479" s="282">
        <f t="shared" si="437"/>
        <v>-15552</v>
      </c>
      <c r="CL479" s="329"/>
      <c r="CN479" s="18">
        <v>0</v>
      </c>
      <c r="CR479" s="291" t="s">
        <v>284</v>
      </c>
      <c r="CS479" s="333"/>
      <c r="CT479" s="208">
        <v>0</v>
      </c>
      <c r="CV479" s="291" t="s">
        <v>284</v>
      </c>
      <c r="CW479" s="291" t="s">
        <v>284</v>
      </c>
      <c r="CX479" s="291">
        <v>-15552</v>
      </c>
      <c r="DA479" s="282">
        <f t="shared" si="438"/>
        <v>-15552</v>
      </c>
      <c r="DB479" s="329"/>
      <c r="DD479" s="18">
        <v>0</v>
      </c>
      <c r="DH479" s="291" t="s">
        <v>284</v>
      </c>
      <c r="DI479" s="333"/>
      <c r="DJ479" s="208">
        <v>0</v>
      </c>
      <c r="DL479" s="291" t="s">
        <v>284</v>
      </c>
      <c r="DM479" s="291" t="s">
        <v>284</v>
      </c>
      <c r="DN479" s="291">
        <v>-15552</v>
      </c>
      <c r="DQ479" s="282">
        <f t="shared" si="439"/>
        <v>-15552</v>
      </c>
      <c r="DR479" s="329"/>
      <c r="DT479" s="18">
        <v>0</v>
      </c>
      <c r="DX479" s="291" t="s">
        <v>284</v>
      </c>
      <c r="DY479" s="333"/>
      <c r="DZ479" s="208">
        <v>0</v>
      </c>
      <c r="EB479" s="291" t="s">
        <v>284</v>
      </c>
      <c r="EC479" s="291" t="s">
        <v>284</v>
      </c>
      <c r="ED479" s="291">
        <v>-15552</v>
      </c>
      <c r="EG479" s="282">
        <f t="shared" si="440"/>
        <v>-15552</v>
      </c>
      <c r="EH479" s="329"/>
    </row>
    <row r="480" spans="1:138" s="196" customFormat="1" ht="16" hidden="1" customHeight="1" outlineLevel="1" x14ac:dyDescent="0.2">
      <c r="A480" s="3" t="s">
        <v>917</v>
      </c>
      <c r="B480" s="44"/>
      <c r="C480" s="18">
        <v>0</v>
      </c>
      <c r="D480" s="18"/>
      <c r="E480" s="205" t="s">
        <v>284</v>
      </c>
      <c r="F480" s="208">
        <v>0</v>
      </c>
      <c r="G480" s="205" t="s">
        <v>284</v>
      </c>
      <c r="H480" s="205" t="s">
        <v>284</v>
      </c>
      <c r="I480" s="18">
        <f t="shared" si="441"/>
        <v>0</v>
      </c>
      <c r="J480" s="70"/>
      <c r="K480" s="44"/>
      <c r="L480" s="18">
        <v>0</v>
      </c>
      <c r="M480" s="18"/>
      <c r="N480" s="18"/>
      <c r="O480" s="18"/>
      <c r="P480" s="205" t="s">
        <v>284</v>
      </c>
      <c r="Q480" s="205"/>
      <c r="R480" s="208">
        <v>0</v>
      </c>
      <c r="S480" s="208"/>
      <c r="T480" s="291" t="s">
        <v>284</v>
      </c>
      <c r="U480" s="291" t="s">
        <v>284</v>
      </c>
      <c r="V480" s="291" t="s">
        <v>284</v>
      </c>
      <c r="W480" s="291"/>
      <c r="X480" s="291"/>
      <c r="Y480" s="282">
        <f t="shared" si="436"/>
        <v>0</v>
      </c>
      <c r="Z480" s="70"/>
      <c r="AA480" s="290"/>
      <c r="AB480" s="282"/>
      <c r="AC480" s="282"/>
      <c r="AD480" s="282"/>
      <c r="AE480" s="282"/>
      <c r="AF480" s="291"/>
      <c r="AG480" s="291"/>
      <c r="AH480" s="292"/>
      <c r="AI480" s="292"/>
      <c r="AJ480" s="291"/>
      <c r="AK480" s="291"/>
      <c r="AL480" s="291"/>
      <c r="AM480" s="291"/>
      <c r="AN480" s="291"/>
      <c r="AO480" s="282"/>
      <c r="AP480" s="70"/>
      <c r="AQ480" s="290"/>
      <c r="AR480" s="282"/>
      <c r="AS480" s="282"/>
      <c r="AT480" s="282"/>
      <c r="AU480" s="282"/>
      <c r="AV480" s="291"/>
      <c r="AW480" s="291"/>
      <c r="AX480" s="292"/>
      <c r="AY480" s="292"/>
      <c r="AZ480" s="291"/>
      <c r="BA480" s="291"/>
      <c r="BB480" s="291"/>
      <c r="BC480" s="291"/>
      <c r="BD480" s="291"/>
      <c r="BE480" s="282"/>
      <c r="BF480" s="70"/>
      <c r="BG480" s="290"/>
      <c r="BH480" s="282"/>
      <c r="BI480" s="282"/>
      <c r="BJ480" s="282"/>
      <c r="BK480" s="282"/>
      <c r="BL480" s="291"/>
      <c r="BM480" s="291"/>
      <c r="BN480" s="292"/>
      <c r="BO480" s="292"/>
      <c r="BP480" s="291"/>
      <c r="BQ480" s="291"/>
      <c r="BR480" s="291"/>
      <c r="BS480" s="291"/>
      <c r="BT480" s="291"/>
      <c r="BU480" s="282"/>
      <c r="BV480" s="70"/>
      <c r="BX480" s="18">
        <v>0</v>
      </c>
      <c r="CB480" s="291" t="s">
        <v>284</v>
      </c>
      <c r="CC480" s="333"/>
      <c r="CD480" s="208">
        <v>0</v>
      </c>
      <c r="CF480" s="291" t="s">
        <v>284</v>
      </c>
      <c r="CG480" s="291" t="s">
        <v>284</v>
      </c>
      <c r="CH480" s="291" t="s">
        <v>284</v>
      </c>
      <c r="CK480" s="282">
        <f t="shared" si="437"/>
        <v>0</v>
      </c>
      <c r="CL480" s="329"/>
      <c r="CN480" s="18">
        <v>0</v>
      </c>
      <c r="CR480" s="291" t="s">
        <v>284</v>
      </c>
      <c r="CS480" s="333"/>
      <c r="CT480" s="208">
        <v>0</v>
      </c>
      <c r="CV480" s="291" t="s">
        <v>284</v>
      </c>
      <c r="CW480" s="291" t="s">
        <v>284</v>
      </c>
      <c r="CX480" s="291" t="s">
        <v>284</v>
      </c>
      <c r="DA480" s="282">
        <f t="shared" si="438"/>
        <v>0</v>
      </c>
      <c r="DB480" s="329"/>
      <c r="DD480" s="18">
        <v>0</v>
      </c>
      <c r="DH480" s="291" t="s">
        <v>284</v>
      </c>
      <c r="DI480" s="333"/>
      <c r="DJ480" s="208">
        <v>0</v>
      </c>
      <c r="DL480" s="291" t="s">
        <v>284</v>
      </c>
      <c r="DM480" s="291" t="s">
        <v>284</v>
      </c>
      <c r="DN480" s="291" t="s">
        <v>284</v>
      </c>
      <c r="DQ480" s="282">
        <f t="shared" si="439"/>
        <v>0</v>
      </c>
      <c r="DR480" s="329"/>
      <c r="DT480" s="18">
        <v>0</v>
      </c>
      <c r="DX480" s="291" t="s">
        <v>284</v>
      </c>
      <c r="DY480" s="333"/>
      <c r="DZ480" s="208">
        <v>0</v>
      </c>
      <c r="EB480" s="291" t="s">
        <v>284</v>
      </c>
      <c r="EC480" s="291" t="s">
        <v>284</v>
      </c>
      <c r="ED480" s="291" t="s">
        <v>284</v>
      </c>
      <c r="EG480" s="282">
        <f t="shared" si="440"/>
        <v>0</v>
      </c>
      <c r="EH480" s="329"/>
    </row>
    <row r="481" spans="1:138" s="196" customFormat="1" ht="16" hidden="1" customHeight="1" outlineLevel="1" x14ac:dyDescent="0.2">
      <c r="A481" s="3" t="s">
        <v>918</v>
      </c>
      <c r="B481" s="44"/>
      <c r="C481" s="18">
        <v>0</v>
      </c>
      <c r="D481" s="18">
        <v>0</v>
      </c>
      <c r="E481" s="205" t="s">
        <v>284</v>
      </c>
      <c r="F481" s="208">
        <v>0</v>
      </c>
      <c r="G481" s="205" t="s">
        <v>284</v>
      </c>
      <c r="H481" s="205">
        <v>-12234</v>
      </c>
      <c r="I481" s="18">
        <f t="shared" si="441"/>
        <v>-12234</v>
      </c>
      <c r="J481" s="70"/>
      <c r="K481" s="44"/>
      <c r="L481" s="18">
        <v>0</v>
      </c>
      <c r="M481" s="18"/>
      <c r="N481" s="18">
        <v>0</v>
      </c>
      <c r="O481" s="18"/>
      <c r="P481" s="205" t="s">
        <v>284</v>
      </c>
      <c r="Q481" s="205"/>
      <c r="R481" s="208">
        <v>0</v>
      </c>
      <c r="S481" s="208"/>
      <c r="T481" s="291" t="s">
        <v>284</v>
      </c>
      <c r="U481" s="291" t="s">
        <v>284</v>
      </c>
      <c r="V481" s="291">
        <v>-12234</v>
      </c>
      <c r="W481" s="291"/>
      <c r="X481" s="291"/>
      <c r="Y481" s="282">
        <f t="shared" si="436"/>
        <v>-12234</v>
      </c>
      <c r="Z481" s="70"/>
      <c r="AA481" s="290"/>
      <c r="AB481" s="282"/>
      <c r="AC481" s="282"/>
      <c r="AD481" s="282"/>
      <c r="AE481" s="282"/>
      <c r="AF481" s="291"/>
      <c r="AG481" s="291"/>
      <c r="AH481" s="292"/>
      <c r="AI481" s="292"/>
      <c r="AJ481" s="291"/>
      <c r="AK481" s="291"/>
      <c r="AL481" s="291"/>
      <c r="AM481" s="291"/>
      <c r="AN481" s="291"/>
      <c r="AO481" s="282"/>
      <c r="AP481" s="70"/>
      <c r="AQ481" s="290"/>
      <c r="AR481" s="282"/>
      <c r="AS481" s="282"/>
      <c r="AT481" s="282"/>
      <c r="AU481" s="282"/>
      <c r="AV481" s="291"/>
      <c r="AW481" s="291"/>
      <c r="AX481" s="292"/>
      <c r="AY481" s="292"/>
      <c r="AZ481" s="291"/>
      <c r="BA481" s="291"/>
      <c r="BB481" s="291"/>
      <c r="BC481" s="291"/>
      <c r="BD481" s="291"/>
      <c r="BE481" s="282"/>
      <c r="BF481" s="70"/>
      <c r="BG481" s="290"/>
      <c r="BH481" s="282"/>
      <c r="BI481" s="282"/>
      <c r="BJ481" s="282"/>
      <c r="BK481" s="282"/>
      <c r="BL481" s="291"/>
      <c r="BM481" s="291"/>
      <c r="BN481" s="292"/>
      <c r="BO481" s="292"/>
      <c r="BP481" s="291"/>
      <c r="BQ481" s="291"/>
      <c r="BR481" s="291"/>
      <c r="BS481" s="291"/>
      <c r="BT481" s="291"/>
      <c r="BU481" s="282"/>
      <c r="BV481" s="70"/>
      <c r="BX481" s="18">
        <v>0</v>
      </c>
      <c r="BZ481" s="18">
        <v>0</v>
      </c>
      <c r="CB481" s="291" t="s">
        <v>284</v>
      </c>
      <c r="CC481" s="333"/>
      <c r="CD481" s="208">
        <v>0</v>
      </c>
      <c r="CF481" s="291" t="s">
        <v>284</v>
      </c>
      <c r="CG481" s="291" t="s">
        <v>284</v>
      </c>
      <c r="CH481" s="291">
        <v>-12234</v>
      </c>
      <c r="CK481" s="282">
        <f t="shared" si="437"/>
        <v>-12234</v>
      </c>
      <c r="CL481" s="329"/>
      <c r="CN481" s="18">
        <v>0</v>
      </c>
      <c r="CP481" s="18">
        <v>0</v>
      </c>
      <c r="CR481" s="291" t="s">
        <v>284</v>
      </c>
      <c r="CS481" s="333"/>
      <c r="CT481" s="208">
        <v>0</v>
      </c>
      <c r="CV481" s="291" t="s">
        <v>284</v>
      </c>
      <c r="CW481" s="291" t="s">
        <v>284</v>
      </c>
      <c r="CX481" s="291">
        <v>-12234</v>
      </c>
      <c r="DA481" s="282">
        <f t="shared" si="438"/>
        <v>-12234</v>
      </c>
      <c r="DB481" s="329"/>
      <c r="DD481" s="18">
        <v>0</v>
      </c>
      <c r="DF481" s="18">
        <v>0</v>
      </c>
      <c r="DH481" s="291" t="s">
        <v>284</v>
      </c>
      <c r="DI481" s="333"/>
      <c r="DJ481" s="208">
        <v>0</v>
      </c>
      <c r="DL481" s="291" t="s">
        <v>284</v>
      </c>
      <c r="DM481" s="291" t="s">
        <v>284</v>
      </c>
      <c r="DN481" s="291">
        <v>-12234</v>
      </c>
      <c r="DQ481" s="282">
        <f t="shared" si="439"/>
        <v>-12234</v>
      </c>
      <c r="DR481" s="329"/>
      <c r="DT481" s="18">
        <v>0</v>
      </c>
      <c r="DV481" s="18">
        <v>0</v>
      </c>
      <c r="DX481" s="291" t="s">
        <v>284</v>
      </c>
      <c r="DY481" s="333"/>
      <c r="DZ481" s="208">
        <v>0</v>
      </c>
      <c r="EB481" s="291" t="s">
        <v>284</v>
      </c>
      <c r="EC481" s="291" t="s">
        <v>284</v>
      </c>
      <c r="ED481" s="291">
        <v>-12234</v>
      </c>
      <c r="EG481" s="282">
        <f t="shared" si="440"/>
        <v>-12234</v>
      </c>
      <c r="EH481" s="329"/>
    </row>
    <row r="482" spans="1:138" s="196" customFormat="1" ht="16" hidden="1" customHeight="1" outlineLevel="1" x14ac:dyDescent="0.2">
      <c r="A482" s="3"/>
      <c r="B482" s="44"/>
      <c r="C482" s="18"/>
      <c r="D482" s="18"/>
      <c r="E482" s="17"/>
      <c r="F482" s="18"/>
      <c r="G482" s="17"/>
      <c r="H482" s="17"/>
      <c r="I482" s="18"/>
      <c r="J482" s="70"/>
      <c r="K482" s="44"/>
      <c r="L482" s="18"/>
      <c r="M482" s="18"/>
      <c r="N482" s="18"/>
      <c r="O482" s="18"/>
      <c r="P482" s="17"/>
      <c r="Q482" s="17"/>
      <c r="R482" s="18"/>
      <c r="S482" s="18"/>
      <c r="T482" s="282"/>
      <c r="U482" s="282"/>
      <c r="V482" s="282"/>
      <c r="W482" s="282"/>
      <c r="X482" s="282"/>
      <c r="Y482" s="282"/>
      <c r="Z482" s="70"/>
      <c r="AA482" s="290"/>
      <c r="AB482" s="282"/>
      <c r="AC482" s="282"/>
      <c r="AD482" s="282"/>
      <c r="AE482" s="282"/>
      <c r="AF482" s="282"/>
      <c r="AG482" s="282"/>
      <c r="AH482" s="282"/>
      <c r="AI482" s="282"/>
      <c r="AJ482" s="282"/>
      <c r="AK482" s="282"/>
      <c r="AL482" s="282"/>
      <c r="AM482" s="282"/>
      <c r="AN482" s="282"/>
      <c r="AO482" s="282"/>
      <c r="AP482" s="70"/>
      <c r="AQ482" s="290"/>
      <c r="AR482" s="282"/>
      <c r="AS482" s="282"/>
      <c r="AT482" s="282"/>
      <c r="AU482" s="282"/>
      <c r="AV482" s="282"/>
      <c r="AW482" s="282"/>
      <c r="AX482" s="282"/>
      <c r="AY482" s="282"/>
      <c r="AZ482" s="282"/>
      <c r="BA482" s="282"/>
      <c r="BB482" s="282"/>
      <c r="BC482" s="282"/>
      <c r="BD482" s="282"/>
      <c r="BE482" s="282"/>
      <c r="BF482" s="70"/>
      <c r="BG482" s="290"/>
      <c r="BH482" s="282"/>
      <c r="BI482" s="282"/>
      <c r="BJ482" s="282"/>
      <c r="BK482" s="282"/>
      <c r="BL482" s="282"/>
      <c r="BM482" s="282"/>
      <c r="BN482" s="282"/>
      <c r="BO482" s="282"/>
      <c r="BP482" s="282"/>
      <c r="BQ482" s="282"/>
      <c r="BR482" s="282"/>
      <c r="BS482" s="282"/>
      <c r="BT482" s="282"/>
      <c r="BU482" s="282"/>
      <c r="BV482" s="70"/>
      <c r="CB482" s="333"/>
      <c r="CC482" s="333"/>
      <c r="CL482" s="329"/>
      <c r="CR482" s="333"/>
      <c r="CS482" s="333"/>
      <c r="DB482" s="329"/>
      <c r="DH482" s="333"/>
      <c r="DI482" s="333"/>
      <c r="DR482" s="329"/>
      <c r="DX482" s="333"/>
      <c r="DY482" s="333"/>
      <c r="EH482" s="329"/>
    </row>
    <row r="483" spans="1:138" s="196" customFormat="1" ht="16" collapsed="1" x14ac:dyDescent="0.2">
      <c r="A483" s="72" t="s">
        <v>936</v>
      </c>
      <c r="B483" s="44"/>
      <c r="C483" s="46">
        <f t="shared" ref="C483:I483" si="442">SUM(C390:C481)</f>
        <v>-978155.68</v>
      </c>
      <c r="D483" s="46">
        <f t="shared" si="442"/>
        <v>-1138544.7999999998</v>
      </c>
      <c r="E483" s="203">
        <f t="shared" si="442"/>
        <v>-741345</v>
      </c>
      <c r="F483" s="46">
        <f t="shared" si="442"/>
        <v>-678898.49</v>
      </c>
      <c r="G483" s="203">
        <f t="shared" si="442"/>
        <v>-214569</v>
      </c>
      <c r="H483" s="203">
        <f t="shared" si="442"/>
        <v>-772830</v>
      </c>
      <c r="I483" s="46">
        <f t="shared" si="442"/>
        <v>-4524342.9699999979</v>
      </c>
      <c r="J483" s="70"/>
      <c r="K483" s="44"/>
      <c r="L483" s="46"/>
      <c r="M483" s="46"/>
      <c r="N483" s="46"/>
      <c r="O483" s="46"/>
      <c r="P483" s="46"/>
      <c r="Q483" s="46"/>
      <c r="R483" s="46"/>
      <c r="S483" s="46"/>
      <c r="T483" s="284"/>
      <c r="U483" s="284"/>
      <c r="V483" s="284"/>
      <c r="W483" s="284"/>
      <c r="X483" s="284"/>
      <c r="Y483" s="284"/>
      <c r="Z483" s="70"/>
      <c r="AA483" s="290"/>
      <c r="AB483" s="284"/>
      <c r="AC483" s="284"/>
      <c r="AD483" s="284"/>
      <c r="AE483" s="284"/>
      <c r="AF483" s="284"/>
      <c r="AG483" s="284"/>
      <c r="AH483" s="284"/>
      <c r="AI483" s="284"/>
      <c r="AJ483" s="284"/>
      <c r="AK483" s="284"/>
      <c r="AL483" s="284"/>
      <c r="AM483" s="284"/>
      <c r="AN483" s="284"/>
      <c r="AO483" s="284"/>
      <c r="AP483" s="70"/>
      <c r="AQ483" s="290"/>
      <c r="AR483" s="284"/>
      <c r="AS483" s="284"/>
      <c r="AT483" s="284"/>
      <c r="AU483" s="284"/>
      <c r="AV483" s="284"/>
      <c r="AW483" s="284"/>
      <c r="AX483" s="284"/>
      <c r="AY483" s="284"/>
      <c r="AZ483" s="284"/>
      <c r="BA483" s="284"/>
      <c r="BB483" s="284"/>
      <c r="BC483" s="284"/>
      <c r="BD483" s="284"/>
      <c r="BE483" s="284"/>
      <c r="BF483" s="70"/>
      <c r="BG483" s="290"/>
      <c r="BH483" s="284"/>
      <c r="BI483" s="284"/>
      <c r="BJ483" s="284"/>
      <c r="BK483" s="284"/>
      <c r="BL483" s="284"/>
      <c r="BM483" s="284"/>
      <c r="BN483" s="284"/>
      <c r="BO483" s="284"/>
      <c r="BP483" s="284"/>
      <c r="BQ483" s="284"/>
      <c r="BR483" s="284"/>
      <c r="BS483" s="284"/>
      <c r="BT483" s="284"/>
      <c r="BU483" s="284"/>
      <c r="BV483" s="70"/>
      <c r="CB483" s="333"/>
      <c r="CC483" s="333"/>
      <c r="CL483" s="329"/>
      <c r="CR483" s="333"/>
      <c r="CS483" s="333"/>
      <c r="DB483" s="329"/>
      <c r="DH483" s="333"/>
      <c r="DI483" s="333"/>
      <c r="DR483" s="329"/>
      <c r="DX483" s="333"/>
      <c r="DY483" s="333"/>
      <c r="EH483" s="329"/>
    </row>
    <row r="484" spans="1:138" s="196" customFormat="1" ht="16" x14ac:dyDescent="0.2">
      <c r="A484" s="3"/>
      <c r="B484" s="43"/>
      <c r="C484" s="18"/>
      <c r="D484" s="18"/>
      <c r="E484" s="18"/>
      <c r="F484" s="18"/>
      <c r="G484" s="18"/>
      <c r="H484" s="18"/>
      <c r="I484" s="18"/>
      <c r="J484" s="70"/>
      <c r="K484" s="43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70"/>
      <c r="AA484" s="43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70"/>
      <c r="AQ484" s="289"/>
      <c r="AR484" s="282"/>
      <c r="AS484" s="282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70"/>
      <c r="BG484" s="43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70"/>
      <c r="CB484" s="333"/>
      <c r="CC484" s="333"/>
      <c r="CL484" s="329"/>
      <c r="CR484" s="333"/>
      <c r="CS484" s="333"/>
      <c r="DB484" s="329"/>
      <c r="DH484" s="333"/>
      <c r="DI484" s="333"/>
      <c r="DR484" s="329"/>
      <c r="DX484" s="333"/>
      <c r="DY484" s="333"/>
      <c r="EH484" s="329"/>
    </row>
    <row r="485" spans="1:138" s="196" customFormat="1" ht="16" x14ac:dyDescent="0.2">
      <c r="A485" s="69" t="s">
        <v>338</v>
      </c>
      <c r="B485" s="69"/>
      <c r="C485" s="70">
        <f t="shared" ref="C485:I485" si="443">C386+C483</f>
        <v>-978155.68</v>
      </c>
      <c r="D485" s="70">
        <f t="shared" si="443"/>
        <v>-1138544.7999999998</v>
      </c>
      <c r="E485" s="70">
        <f t="shared" si="443"/>
        <v>-719316</v>
      </c>
      <c r="F485" s="70">
        <f t="shared" si="443"/>
        <v>-678898.49</v>
      </c>
      <c r="G485" s="70">
        <f t="shared" si="443"/>
        <v>-214569</v>
      </c>
      <c r="H485" s="70">
        <f t="shared" si="443"/>
        <v>-631424</v>
      </c>
      <c r="I485" s="70">
        <f t="shared" si="443"/>
        <v>-4360907.9699999979</v>
      </c>
      <c r="J485" s="70"/>
      <c r="K485" s="288" t="s">
        <v>959</v>
      </c>
      <c r="L485" s="204">
        <v>0</v>
      </c>
      <c r="M485" s="204">
        <v>0</v>
      </c>
      <c r="N485" s="204">
        <v>0</v>
      </c>
      <c r="O485" s="204">
        <v>0</v>
      </c>
      <c r="P485" s="204">
        <v>0</v>
      </c>
      <c r="Q485" s="204">
        <v>0</v>
      </c>
      <c r="R485" s="204">
        <v>0</v>
      </c>
      <c r="S485" s="204">
        <v>0</v>
      </c>
      <c r="T485" s="204">
        <f>G485</f>
        <v>-214569</v>
      </c>
      <c r="U485" s="204">
        <f>G485</f>
        <v>-214569</v>
      </c>
      <c r="V485" s="204">
        <v>0</v>
      </c>
      <c r="W485" s="204">
        <v>0</v>
      </c>
      <c r="X485" s="204">
        <f>SUM(L485,N485,P485,T485)</f>
        <v>-214569</v>
      </c>
      <c r="Y485" s="204">
        <f>SUM(M485,O485,Q485,U485)</f>
        <v>-214569</v>
      </c>
      <c r="Z485" s="70"/>
      <c r="AA485" s="69" t="s">
        <v>959</v>
      </c>
      <c r="AB485" s="70">
        <f t="shared" ref="AB485:AL485" si="444">AB386+AB483</f>
        <v>0</v>
      </c>
      <c r="AC485" s="70"/>
      <c r="AD485" s="70">
        <f t="shared" si="444"/>
        <v>0</v>
      </c>
      <c r="AE485" s="70"/>
      <c r="AF485" s="70">
        <f t="shared" si="444"/>
        <v>0</v>
      </c>
      <c r="AG485" s="70"/>
      <c r="AH485" s="70">
        <f t="shared" si="444"/>
        <v>0</v>
      </c>
      <c r="AI485" s="70"/>
      <c r="AJ485" s="70">
        <f>G485</f>
        <v>-214569</v>
      </c>
      <c r="AK485" s="70">
        <f>G485</f>
        <v>-214569</v>
      </c>
      <c r="AL485" s="70">
        <f t="shared" si="444"/>
        <v>0</v>
      </c>
      <c r="AM485" s="70"/>
      <c r="AN485" s="204">
        <f>SUM(AB485,AD485,AF485,AJ485)</f>
        <v>-214569</v>
      </c>
      <c r="AO485" s="204">
        <f>SUM(AC485,AE485,AG485,AK485)</f>
        <v>-214569</v>
      </c>
      <c r="AP485" s="70"/>
      <c r="AQ485" s="69" t="s">
        <v>959</v>
      </c>
      <c r="AR485" s="70">
        <f t="shared" ref="AR485" si="445">AR386+AR483</f>
        <v>0</v>
      </c>
      <c r="AS485" s="70"/>
      <c r="AT485" s="70">
        <f t="shared" ref="AT485" si="446">AT386+AT483</f>
        <v>0</v>
      </c>
      <c r="AU485" s="70"/>
      <c r="AV485" s="70">
        <f t="shared" ref="AV485" si="447">AV386+AV483</f>
        <v>0</v>
      </c>
      <c r="AW485" s="70"/>
      <c r="AX485" s="70">
        <f t="shared" ref="AX485" si="448">AX386+AX483</f>
        <v>0</v>
      </c>
      <c r="AY485" s="70"/>
      <c r="AZ485" s="70">
        <f>G485</f>
        <v>-214569</v>
      </c>
      <c r="BA485" s="70">
        <f>AZ485</f>
        <v>-214569</v>
      </c>
      <c r="BB485" s="70">
        <f t="shared" ref="BB485" si="449">BB386+BB483</f>
        <v>0</v>
      </c>
      <c r="BC485" s="70"/>
      <c r="BD485" s="204">
        <f>SUM(AR485,AT485,AV485,AZ485)</f>
        <v>-214569</v>
      </c>
      <c r="BE485" s="204">
        <f>SUM(AS485,AU485,AW485,BA485)</f>
        <v>-214569</v>
      </c>
      <c r="BF485" s="70"/>
      <c r="BG485" s="69" t="s">
        <v>959</v>
      </c>
      <c r="BH485" s="70">
        <f t="shared" ref="BH485" si="450">BH386+BH483</f>
        <v>0</v>
      </c>
      <c r="BI485" s="70"/>
      <c r="BJ485" s="70">
        <f t="shared" ref="BJ485" si="451">BJ386+BJ483</f>
        <v>0</v>
      </c>
      <c r="BK485" s="70"/>
      <c r="BL485" s="70">
        <f t="shared" ref="BL485" si="452">BL386+BL483</f>
        <v>0</v>
      </c>
      <c r="BM485" s="70"/>
      <c r="BN485" s="70">
        <f t="shared" ref="BN485" si="453">BN386+BN483</f>
        <v>0</v>
      </c>
      <c r="BO485" s="70"/>
      <c r="BP485" s="70">
        <f>AJ485</f>
        <v>-214569</v>
      </c>
      <c r="BQ485" s="70">
        <f>AK485</f>
        <v>-214569</v>
      </c>
      <c r="BR485" s="70">
        <f t="shared" ref="BR485" si="454">BR386+BR483</f>
        <v>0</v>
      </c>
      <c r="BS485" s="70"/>
      <c r="BT485" s="204">
        <f>SUM(BH485,BJ485,BL485,BP485)</f>
        <v>-214569</v>
      </c>
      <c r="BU485" s="204">
        <f>SUM(BI485,BK485,BM485,BQ485)</f>
        <v>-214569</v>
      </c>
      <c r="BV485" s="70"/>
      <c r="BW485" s="288" t="s">
        <v>959</v>
      </c>
      <c r="BX485" s="204">
        <v>0</v>
      </c>
      <c r="BY485" s="204">
        <f>SUM(BY383:BY385)</f>
        <v>0</v>
      </c>
      <c r="BZ485" s="204">
        <f t="shared" ref="BZ485:CE485" si="455">SUM(BZ383:BZ385)</f>
        <v>0</v>
      </c>
      <c r="CA485" s="204">
        <f t="shared" si="455"/>
        <v>0</v>
      </c>
      <c r="CB485" s="204">
        <f t="shared" si="455"/>
        <v>-256550.1</v>
      </c>
      <c r="CC485" s="204">
        <f t="shared" si="455"/>
        <v>-256550.1</v>
      </c>
      <c r="CD485" s="204">
        <f t="shared" si="455"/>
        <v>0</v>
      </c>
      <c r="CE485" s="204">
        <f t="shared" si="455"/>
        <v>0</v>
      </c>
      <c r="CF485" s="204">
        <f>$G485</f>
        <v>-214569</v>
      </c>
      <c r="CG485" s="204">
        <f>CF485</f>
        <v>-214569</v>
      </c>
      <c r="CH485" s="204">
        <v>0</v>
      </c>
      <c r="CI485" s="204">
        <v>0</v>
      </c>
      <c r="CJ485" s="204">
        <f>SUM(BX485,BZ485,CB485,CF485)</f>
        <v>-471119.1</v>
      </c>
      <c r="CK485" s="204">
        <f>SUM(BY485,CA485,CC485,CG485)</f>
        <v>-471119.1</v>
      </c>
      <c r="CL485" s="329"/>
      <c r="CM485" s="288" t="s">
        <v>959</v>
      </c>
      <c r="CN485" s="204">
        <v>0</v>
      </c>
      <c r="CO485" s="204">
        <f>SUM(CO383:CO385)</f>
        <v>0</v>
      </c>
      <c r="CP485" s="204">
        <f t="shared" ref="CP485:CU485" si="456">SUM(CP383:CP385)</f>
        <v>0</v>
      </c>
      <c r="CQ485" s="204">
        <f t="shared" si="456"/>
        <v>0</v>
      </c>
      <c r="CR485" s="204">
        <f t="shared" si="456"/>
        <v>-256550.1</v>
      </c>
      <c r="CS485" s="204">
        <f t="shared" si="456"/>
        <v>-256550.1</v>
      </c>
      <c r="CT485" s="204">
        <f t="shared" si="456"/>
        <v>0</v>
      </c>
      <c r="CU485" s="204">
        <f t="shared" si="456"/>
        <v>0</v>
      </c>
      <c r="CV485" s="204">
        <f>$G485</f>
        <v>-214569</v>
      </c>
      <c r="CW485" s="204">
        <f>CV485</f>
        <v>-214569</v>
      </c>
      <c r="CX485" s="204">
        <v>0</v>
      </c>
      <c r="CY485" s="204">
        <v>0</v>
      </c>
      <c r="CZ485" s="204">
        <f>SUM(CN485,CP485,CR485,CV485)</f>
        <v>-471119.1</v>
      </c>
      <c r="DA485" s="204">
        <f>SUM(CO485,CQ485,CS485,CW485)</f>
        <v>-471119.1</v>
      </c>
      <c r="DB485" s="329"/>
      <c r="DC485" s="288" t="s">
        <v>959</v>
      </c>
      <c r="DD485" s="204">
        <v>0</v>
      </c>
      <c r="DE485" s="204">
        <f>SUM(DE383:DE385)</f>
        <v>0</v>
      </c>
      <c r="DF485" s="204">
        <f>SUM(DF383:DF385)</f>
        <v>0</v>
      </c>
      <c r="DG485" s="204">
        <f>SUM(DG383:DG385)</f>
        <v>0</v>
      </c>
      <c r="DH485" s="204">
        <f>SUM(DH383:DH387)</f>
        <v>-719316</v>
      </c>
      <c r="DI485" s="204">
        <f t="shared" ref="DI485:DO485" si="457">SUM(DI383:DI387)</f>
        <v>-719316</v>
      </c>
      <c r="DJ485" s="204">
        <f t="shared" si="457"/>
        <v>271559.39600000001</v>
      </c>
      <c r="DK485" s="204">
        <f t="shared" si="457"/>
        <v>271559.39600000001</v>
      </c>
      <c r="DL485" s="204">
        <f t="shared" si="457"/>
        <v>0</v>
      </c>
      <c r="DM485" s="204">
        <f t="shared" si="457"/>
        <v>0</v>
      </c>
      <c r="DN485" s="204">
        <f t="shared" si="457"/>
        <v>252569.60000000001</v>
      </c>
      <c r="DO485" s="204">
        <f t="shared" si="457"/>
        <v>252569.60000000001</v>
      </c>
      <c r="DP485" s="204">
        <f>SUM(DD485,DF485,DH485,DL485)</f>
        <v>-719316</v>
      </c>
      <c r="DQ485" s="204">
        <f>SUM(DE485,DG485,DI485,DM485)</f>
        <v>-719316</v>
      </c>
      <c r="DR485" s="329"/>
      <c r="DS485" s="288" t="s">
        <v>959</v>
      </c>
      <c r="DT485" s="204">
        <v>0</v>
      </c>
      <c r="DU485" s="204">
        <f>SUM(DU383:DU385)</f>
        <v>0</v>
      </c>
      <c r="DV485" s="204">
        <f>SUM(DV383:DV385)</f>
        <v>0</v>
      </c>
      <c r="DW485" s="204">
        <f>SUM(DW383:DW385)</f>
        <v>0</v>
      </c>
      <c r="DX485" s="204">
        <f>SUM(DX383:DX387)</f>
        <v>-719316</v>
      </c>
      <c r="DY485" s="204">
        <f t="shared" ref="DY485:EE485" si="458">SUM(DY383:DY387)</f>
        <v>-719316</v>
      </c>
      <c r="DZ485" s="204">
        <f t="shared" si="458"/>
        <v>271559.39600000001</v>
      </c>
      <c r="EA485" s="204">
        <f t="shared" si="458"/>
        <v>271559.39600000001</v>
      </c>
      <c r="EB485" s="204">
        <f t="shared" si="458"/>
        <v>0</v>
      </c>
      <c r="EC485" s="204">
        <f t="shared" si="458"/>
        <v>0</v>
      </c>
      <c r="ED485" s="204">
        <f t="shared" si="458"/>
        <v>252569.60000000001</v>
      </c>
      <c r="EE485" s="204">
        <f t="shared" si="458"/>
        <v>252569.60000000001</v>
      </c>
      <c r="EF485" s="204">
        <f>SUM(DT485,DV485,DX485,EB485)</f>
        <v>-719316</v>
      </c>
      <c r="EG485" s="204">
        <f>SUM(DU485,DW485,DY485,EC485)</f>
        <v>-719316</v>
      </c>
      <c r="EH485" s="329"/>
    </row>
    <row r="486" spans="1:138" s="196" customFormat="1" ht="16" x14ac:dyDescent="0.2">
      <c r="A486" s="3"/>
      <c r="B486" s="43"/>
      <c r="C486" s="18"/>
      <c r="D486" s="18"/>
      <c r="E486" s="18"/>
      <c r="F486" s="18"/>
      <c r="G486" s="18"/>
      <c r="H486" s="18"/>
      <c r="I486" s="18"/>
      <c r="J486" s="70"/>
      <c r="K486" s="43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70"/>
      <c r="AA486" s="43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70"/>
      <c r="AQ486" s="43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70"/>
      <c r="BG486" s="43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70"/>
      <c r="CL486" s="329"/>
      <c r="DB486" s="329"/>
      <c r="DR486" s="329"/>
      <c r="EH486" s="329"/>
    </row>
    <row r="487" spans="1:138" s="196" customFormat="1" ht="16" x14ac:dyDescent="0.2">
      <c r="A487" s="3"/>
      <c r="B487" s="43"/>
      <c r="C487" s="18"/>
      <c r="D487" s="18"/>
      <c r="E487" s="18"/>
      <c r="F487" s="18"/>
      <c r="G487" s="18"/>
      <c r="H487" s="18"/>
      <c r="I487" s="18"/>
      <c r="J487" s="70"/>
      <c r="K487" s="43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70"/>
      <c r="AA487" s="43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70"/>
      <c r="AQ487" s="43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70"/>
      <c r="BG487" s="43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70"/>
      <c r="CL487" s="329"/>
      <c r="DB487" s="329"/>
      <c r="DR487" s="329"/>
      <c r="EH487" s="329"/>
    </row>
    <row r="488" spans="1:138" s="213" customFormat="1" ht="49" customHeight="1" x14ac:dyDescent="0.2">
      <c r="A488" s="210"/>
      <c r="B488" s="211"/>
      <c r="C488" s="211" t="s">
        <v>294</v>
      </c>
      <c r="D488" s="211" t="s">
        <v>295</v>
      </c>
      <c r="E488" s="211" t="s">
        <v>296</v>
      </c>
      <c r="F488" s="211" t="s">
        <v>354</v>
      </c>
      <c r="G488" s="211" t="s">
        <v>297</v>
      </c>
      <c r="H488" s="211" t="s">
        <v>353</v>
      </c>
      <c r="I488" s="211" t="s">
        <v>298</v>
      </c>
      <c r="J488" s="212"/>
      <c r="K488" s="211"/>
      <c r="L488" s="261" t="s">
        <v>294</v>
      </c>
      <c r="M488" s="261"/>
      <c r="N488" s="261" t="s">
        <v>295</v>
      </c>
      <c r="O488" s="261"/>
      <c r="P488" s="261" t="s">
        <v>296</v>
      </c>
      <c r="Q488" s="261"/>
      <c r="R488" s="261" t="s">
        <v>354</v>
      </c>
      <c r="S488" s="261"/>
      <c r="T488" s="261" t="s">
        <v>297</v>
      </c>
      <c r="U488" s="261"/>
      <c r="V488" s="261" t="s">
        <v>353</v>
      </c>
      <c r="W488" s="261"/>
      <c r="X488" s="261" t="s">
        <v>298</v>
      </c>
      <c r="Y488" s="261"/>
      <c r="Z488" s="212"/>
      <c r="AA488" s="211"/>
      <c r="AB488" s="261" t="s">
        <v>294</v>
      </c>
      <c r="AC488" s="261"/>
      <c r="AD488" s="261" t="s">
        <v>295</v>
      </c>
      <c r="AE488" s="261"/>
      <c r="AF488" s="261" t="s">
        <v>296</v>
      </c>
      <c r="AG488" s="261"/>
      <c r="AH488" s="261" t="s">
        <v>354</v>
      </c>
      <c r="AI488" s="261"/>
      <c r="AJ488" s="261" t="s">
        <v>297</v>
      </c>
      <c r="AK488" s="261"/>
      <c r="AL488" s="261" t="s">
        <v>353</v>
      </c>
      <c r="AM488" s="261"/>
      <c r="AN488" s="261" t="s">
        <v>298</v>
      </c>
      <c r="AO488" s="261"/>
      <c r="AP488" s="212"/>
      <c r="AQ488" s="211"/>
      <c r="AR488" s="261" t="s">
        <v>294</v>
      </c>
      <c r="AS488" s="261"/>
      <c r="AT488" s="261" t="s">
        <v>295</v>
      </c>
      <c r="AU488" s="261"/>
      <c r="AV488" s="261" t="s">
        <v>296</v>
      </c>
      <c r="AW488" s="261"/>
      <c r="AX488" s="261" t="s">
        <v>354</v>
      </c>
      <c r="AY488" s="261"/>
      <c r="AZ488" s="261" t="s">
        <v>297</v>
      </c>
      <c r="BA488" s="261"/>
      <c r="BB488" s="261" t="s">
        <v>353</v>
      </c>
      <c r="BC488" s="261"/>
      <c r="BD488" s="261" t="s">
        <v>298</v>
      </c>
      <c r="BE488" s="261"/>
      <c r="BF488" s="212"/>
      <c r="BG488" s="211"/>
      <c r="BH488" s="261" t="s">
        <v>294</v>
      </c>
      <c r="BI488" s="261"/>
      <c r="BJ488" s="261" t="s">
        <v>295</v>
      </c>
      <c r="BK488" s="261"/>
      <c r="BL488" s="261" t="s">
        <v>296</v>
      </c>
      <c r="BM488" s="261"/>
      <c r="BN488" s="261" t="s">
        <v>354</v>
      </c>
      <c r="BO488" s="261"/>
      <c r="BP488" s="261" t="s">
        <v>297</v>
      </c>
      <c r="BQ488" s="261"/>
      <c r="BR488" s="261" t="s">
        <v>353</v>
      </c>
      <c r="BS488" s="261"/>
      <c r="BT488" s="261" t="s">
        <v>298</v>
      </c>
      <c r="BU488" s="261"/>
      <c r="BV488" s="212"/>
      <c r="BX488" s="261" t="s">
        <v>294</v>
      </c>
      <c r="BY488" s="261"/>
      <c r="BZ488" s="261" t="s">
        <v>295</v>
      </c>
      <c r="CA488" s="261"/>
      <c r="CB488" s="261" t="s">
        <v>296</v>
      </c>
      <c r="CC488" s="261"/>
      <c r="CD488" s="261" t="s">
        <v>354</v>
      </c>
      <c r="CE488" s="261"/>
      <c r="CF488" s="261" t="s">
        <v>297</v>
      </c>
      <c r="CG488" s="261"/>
      <c r="CH488" s="261" t="s">
        <v>353</v>
      </c>
      <c r="CI488" s="261"/>
      <c r="CJ488" s="261" t="s">
        <v>298</v>
      </c>
      <c r="CK488" s="261"/>
      <c r="CL488" s="330"/>
      <c r="CN488" s="261" t="s">
        <v>294</v>
      </c>
      <c r="CO488" s="261"/>
      <c r="CP488" s="261" t="s">
        <v>295</v>
      </c>
      <c r="CQ488" s="261"/>
      <c r="CR488" s="261" t="s">
        <v>296</v>
      </c>
      <c r="CS488" s="261"/>
      <c r="CT488" s="261" t="s">
        <v>354</v>
      </c>
      <c r="CU488" s="261"/>
      <c r="CV488" s="261" t="s">
        <v>297</v>
      </c>
      <c r="CW488" s="261"/>
      <c r="CX488" s="261" t="s">
        <v>353</v>
      </c>
      <c r="CY488" s="261"/>
      <c r="CZ488" s="261" t="s">
        <v>298</v>
      </c>
      <c r="DA488" s="261"/>
      <c r="DB488" s="330"/>
      <c r="DD488" s="261" t="s">
        <v>294</v>
      </c>
      <c r="DE488" s="261"/>
      <c r="DF488" s="261" t="s">
        <v>295</v>
      </c>
      <c r="DG488" s="261"/>
      <c r="DH488" s="261" t="s">
        <v>296</v>
      </c>
      <c r="DI488" s="261"/>
      <c r="DJ488" s="261" t="s">
        <v>354</v>
      </c>
      <c r="DK488" s="261"/>
      <c r="DL488" s="261" t="s">
        <v>297</v>
      </c>
      <c r="DM488" s="261"/>
      <c r="DN488" s="261" t="s">
        <v>353</v>
      </c>
      <c r="DO488" s="261"/>
      <c r="DP488" s="261" t="s">
        <v>298</v>
      </c>
      <c r="DQ488" s="261"/>
      <c r="DR488" s="330"/>
      <c r="DT488" s="261" t="s">
        <v>294</v>
      </c>
      <c r="DU488" s="261"/>
      <c r="DV488" s="261" t="s">
        <v>295</v>
      </c>
      <c r="DW488" s="261"/>
      <c r="DX488" s="261" t="s">
        <v>296</v>
      </c>
      <c r="DY488" s="261"/>
      <c r="DZ488" s="261" t="s">
        <v>354</v>
      </c>
      <c r="EA488" s="261"/>
      <c r="EB488" s="261" t="s">
        <v>297</v>
      </c>
      <c r="EC488" s="261"/>
      <c r="ED488" s="261" t="s">
        <v>353</v>
      </c>
      <c r="EE488" s="261"/>
      <c r="EF488" s="261" t="s">
        <v>298</v>
      </c>
      <c r="EG488" s="261"/>
      <c r="EH488" s="330"/>
    </row>
    <row r="489" spans="1:138" s="196" customFormat="1" ht="16" x14ac:dyDescent="0.2">
      <c r="A489" s="3"/>
      <c r="B489" s="43"/>
      <c r="C489" s="3"/>
      <c r="D489" s="3"/>
      <c r="E489" s="18"/>
      <c r="F489" s="18"/>
      <c r="G489" s="18"/>
      <c r="H489" s="18"/>
      <c r="I489" s="18"/>
      <c r="J489" s="70"/>
      <c r="K489" s="43"/>
      <c r="L489" s="3"/>
      <c r="M489" s="3"/>
      <c r="N489" s="3"/>
      <c r="O489" s="3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70"/>
      <c r="AA489" s="43"/>
      <c r="AB489" s="3"/>
      <c r="AC489" s="3"/>
      <c r="AD489" s="3"/>
      <c r="AE489" s="3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70"/>
      <c r="AQ489" s="43"/>
      <c r="AR489" s="3"/>
      <c r="AS489" s="3"/>
      <c r="AT489" s="3"/>
      <c r="AU489" s="3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70"/>
      <c r="BG489" s="43"/>
      <c r="BH489" s="3"/>
      <c r="BI489" s="3"/>
      <c r="BJ489" s="3"/>
      <c r="BK489" s="3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70"/>
      <c r="CL489" s="329"/>
      <c r="DB489" s="329"/>
      <c r="DR489" s="329"/>
      <c r="EH489" s="329"/>
    </row>
    <row r="490" spans="1:138" s="196" customFormat="1" ht="16" x14ac:dyDescent="0.2">
      <c r="A490" s="3"/>
      <c r="B490" s="43"/>
      <c r="C490" s="3"/>
      <c r="D490" s="3"/>
      <c r="E490" s="18"/>
      <c r="F490" s="18"/>
      <c r="G490" s="18"/>
      <c r="H490" s="18"/>
      <c r="I490" s="18"/>
      <c r="J490" s="70"/>
      <c r="K490" s="43"/>
      <c r="L490" s="3"/>
      <c r="M490" s="3"/>
      <c r="N490" s="3"/>
      <c r="O490" s="3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70"/>
      <c r="AA490" s="43"/>
      <c r="AB490" s="3"/>
      <c r="AC490" s="3"/>
      <c r="AD490" s="3"/>
      <c r="AE490" s="3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70"/>
      <c r="AQ490" s="43"/>
      <c r="AR490" s="3"/>
      <c r="AS490" s="3"/>
      <c r="AT490" s="3"/>
      <c r="AU490" s="3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70"/>
      <c r="BG490" s="43"/>
      <c r="BH490" s="3"/>
      <c r="BI490" s="3"/>
      <c r="BJ490" s="3"/>
      <c r="BK490" s="3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70"/>
      <c r="CL490" s="329"/>
      <c r="DB490" s="329"/>
      <c r="DR490" s="329"/>
      <c r="EH490" s="329"/>
    </row>
    <row r="491" spans="1:138" s="220" customFormat="1" ht="37" customHeight="1" x14ac:dyDescent="0.2">
      <c r="A491" s="215" t="s">
        <v>937</v>
      </c>
      <c r="B491" s="218"/>
      <c r="C491" s="216"/>
      <c r="D491" s="216"/>
      <c r="E491" s="219"/>
      <c r="F491" s="219"/>
      <c r="G491" s="219"/>
      <c r="H491" s="219"/>
      <c r="I491" s="219"/>
      <c r="J491" s="217"/>
      <c r="K491" s="243"/>
      <c r="L491" s="241"/>
      <c r="M491" s="241"/>
      <c r="N491" s="241"/>
      <c r="O491" s="241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50"/>
      <c r="AA491" s="251"/>
      <c r="AB491" s="246"/>
      <c r="AC491" s="246"/>
      <c r="AD491" s="246"/>
      <c r="AE491" s="246"/>
      <c r="AF491" s="252"/>
      <c r="AG491" s="252"/>
      <c r="AH491" s="252"/>
      <c r="AI491" s="252"/>
      <c r="AJ491" s="252"/>
      <c r="AK491" s="252"/>
      <c r="AL491" s="252"/>
      <c r="AM491" s="252"/>
      <c r="AN491" s="252"/>
      <c r="AO491" s="252"/>
      <c r="AP491" s="217"/>
      <c r="AQ491" s="308"/>
      <c r="AR491" s="305"/>
      <c r="AS491" s="305"/>
      <c r="AT491" s="305"/>
      <c r="AU491" s="305"/>
      <c r="AV491" s="309"/>
      <c r="AW491" s="309"/>
      <c r="AX491" s="309"/>
      <c r="AY491" s="309"/>
      <c r="AZ491" s="309"/>
      <c r="BA491" s="309"/>
      <c r="BB491" s="309"/>
      <c r="BC491" s="309"/>
      <c r="BD491" s="309"/>
      <c r="BE491" s="309"/>
      <c r="BF491" s="217"/>
      <c r="BG491" s="318"/>
      <c r="BH491" s="316"/>
      <c r="BI491" s="316"/>
      <c r="BJ491" s="316"/>
      <c r="BK491" s="316"/>
      <c r="BL491" s="319"/>
      <c r="BM491" s="319"/>
      <c r="BN491" s="319"/>
      <c r="BO491" s="319"/>
      <c r="BP491" s="319"/>
      <c r="BQ491" s="319"/>
      <c r="BR491" s="319"/>
      <c r="BS491" s="319"/>
      <c r="BT491" s="319"/>
      <c r="BU491" s="319"/>
      <c r="BV491" s="217"/>
      <c r="BW491" s="343" t="s">
        <v>937</v>
      </c>
      <c r="BX491" s="344"/>
      <c r="BY491" s="344"/>
      <c r="BZ491" s="344"/>
      <c r="CA491" s="344"/>
      <c r="CB491" s="344"/>
      <c r="CC491" s="344"/>
      <c r="CD491" s="344"/>
      <c r="CE491" s="344"/>
      <c r="CF491" s="344"/>
      <c r="CG491" s="344"/>
      <c r="CH491" s="344"/>
      <c r="CI491" s="344"/>
      <c r="CJ491" s="344"/>
      <c r="CK491" s="344"/>
      <c r="CL491" s="330"/>
      <c r="CM491" s="339" t="s">
        <v>937</v>
      </c>
      <c r="CN491" s="342"/>
      <c r="CO491" s="342"/>
      <c r="CP491" s="342"/>
      <c r="CQ491" s="342"/>
      <c r="CR491" s="342"/>
      <c r="CS491" s="342"/>
      <c r="CT491" s="342"/>
      <c r="CU491" s="342"/>
      <c r="CV491" s="342"/>
      <c r="CW491" s="342"/>
      <c r="CX491" s="342"/>
      <c r="CY491" s="342"/>
      <c r="CZ491" s="342"/>
      <c r="DA491" s="342"/>
      <c r="DB491" s="330"/>
      <c r="DC491" s="350" t="s">
        <v>937</v>
      </c>
      <c r="DD491" s="352"/>
      <c r="DE491" s="352"/>
      <c r="DF491" s="352"/>
      <c r="DG491" s="352"/>
      <c r="DH491" s="352"/>
      <c r="DI491" s="352"/>
      <c r="DJ491" s="352"/>
      <c r="DK491" s="352"/>
      <c r="DL491" s="352"/>
      <c r="DM491" s="352"/>
      <c r="DN491" s="352"/>
      <c r="DO491" s="352"/>
      <c r="DP491" s="352"/>
      <c r="DQ491" s="352"/>
      <c r="DR491" s="330"/>
      <c r="DS491" s="362" t="s">
        <v>937</v>
      </c>
      <c r="DT491" s="363"/>
      <c r="DU491" s="363"/>
      <c r="DV491" s="363"/>
      <c r="DW491" s="363"/>
      <c r="DX491" s="363"/>
      <c r="DY491" s="363"/>
      <c r="DZ491" s="363"/>
      <c r="EA491" s="363"/>
      <c r="EB491" s="363"/>
      <c r="EC491" s="363"/>
      <c r="ED491" s="363"/>
      <c r="EE491" s="363"/>
      <c r="EF491" s="363"/>
      <c r="EG491" s="363"/>
      <c r="EH491" s="330"/>
    </row>
    <row r="492" spans="1:138" s="196" customFormat="1" ht="16" x14ac:dyDescent="0.2">
      <c r="A492" s="3"/>
      <c r="B492" s="43"/>
      <c r="C492" s="3"/>
      <c r="D492" s="3"/>
      <c r="E492" s="18"/>
      <c r="F492" s="18"/>
      <c r="G492" s="18"/>
      <c r="H492" s="18"/>
      <c r="I492" s="18"/>
      <c r="J492" s="70"/>
      <c r="K492" s="43"/>
      <c r="L492" s="3"/>
      <c r="M492" s="3"/>
      <c r="N492" s="3"/>
      <c r="O492" s="3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70"/>
      <c r="AA492" s="43"/>
      <c r="AB492" s="3"/>
      <c r="AC492" s="3"/>
      <c r="AD492" s="3"/>
      <c r="AE492" s="3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70"/>
      <c r="AQ492" s="43"/>
      <c r="AR492" s="3"/>
      <c r="AS492" s="3"/>
      <c r="AT492" s="3"/>
      <c r="AU492" s="3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70"/>
      <c r="BG492" s="43"/>
      <c r="BH492" s="3"/>
      <c r="BI492" s="3"/>
      <c r="BJ492" s="3"/>
      <c r="BK492" s="3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70"/>
      <c r="CL492" s="329"/>
      <c r="DB492" s="329"/>
      <c r="DR492" s="329"/>
      <c r="EH492" s="329"/>
    </row>
    <row r="493" spans="1:138" s="196" customFormat="1" ht="16" x14ac:dyDescent="0.2">
      <c r="A493" s="3" t="s">
        <v>938</v>
      </c>
      <c r="B493" s="43"/>
      <c r="C493" s="18">
        <f t="shared" ref="C493:H493" si="459">C345</f>
        <v>-150118</v>
      </c>
      <c r="D493" s="18">
        <f t="shared" si="459"/>
        <v>-215720</v>
      </c>
      <c r="E493" s="18">
        <f t="shared" si="459"/>
        <v>-71686</v>
      </c>
      <c r="F493" s="18">
        <f t="shared" si="459"/>
        <v>0</v>
      </c>
      <c r="G493" s="18">
        <f t="shared" si="459"/>
        <v>-28826</v>
      </c>
      <c r="H493" s="18">
        <f t="shared" si="459"/>
        <v>0</v>
      </c>
      <c r="I493" s="18">
        <f>SUM(C493:H493)</f>
        <v>-466350</v>
      </c>
      <c r="J493" s="70"/>
      <c r="K493" s="43"/>
      <c r="L493" s="18">
        <f>L345</f>
        <v>-206319.95307692309</v>
      </c>
      <c r="M493" s="18">
        <f>M345</f>
        <v>-202487.8107692308</v>
      </c>
      <c r="N493" s="18">
        <f t="shared" ref="N493:W493" si="460">N345</f>
        <v>-231873.64192307694</v>
      </c>
      <c r="O493" s="18">
        <f t="shared" si="460"/>
        <v>-227792.02615384615</v>
      </c>
      <c r="P493" s="18">
        <f t="shared" si="460"/>
        <v>-11797.603125000007</v>
      </c>
      <c r="Q493" s="18">
        <f t="shared" si="460"/>
        <v>-11039.775000000001</v>
      </c>
      <c r="R493" s="18">
        <f t="shared" si="460"/>
        <v>0</v>
      </c>
      <c r="S493" s="18">
        <f t="shared" si="460"/>
        <v>0</v>
      </c>
      <c r="T493" s="18">
        <f t="shared" si="460"/>
        <v>-224272</v>
      </c>
      <c r="U493" s="18">
        <f t="shared" si="460"/>
        <v>-224272</v>
      </c>
      <c r="V493" s="18">
        <f t="shared" si="460"/>
        <v>0</v>
      </c>
      <c r="W493" s="18">
        <f t="shared" si="460"/>
        <v>0</v>
      </c>
      <c r="X493" s="18"/>
      <c r="Y493" s="18">
        <f>SUM(L493:V493)</f>
        <v>-1339854.810048077</v>
      </c>
      <c r="Z493" s="70"/>
      <c r="AA493" s="43"/>
      <c r="AB493" s="18">
        <f t="shared" ref="AB493:AL493" si="461">AB345</f>
        <v>-192779.71692307692</v>
      </c>
      <c r="AC493" s="18">
        <f t="shared" si="461"/>
        <v>-189458.52692307695</v>
      </c>
      <c r="AD493" s="18">
        <f t="shared" si="461"/>
        <v>-217734.89307692306</v>
      </c>
      <c r="AE493" s="18">
        <f t="shared" si="461"/>
        <v>-214266.8980769231</v>
      </c>
      <c r="AF493" s="18">
        <f t="shared" si="461"/>
        <v>-9119.9437499999967</v>
      </c>
      <c r="AG493" s="18">
        <f t="shared" si="461"/>
        <v>-8463.1593750000011</v>
      </c>
      <c r="AH493" s="18">
        <f>AH345</f>
        <v>0</v>
      </c>
      <c r="AI493" s="18">
        <f>AI345</f>
        <v>0</v>
      </c>
      <c r="AJ493" s="18">
        <f t="shared" si="461"/>
        <v>-224272</v>
      </c>
      <c r="AK493" s="18">
        <f t="shared" si="461"/>
        <v>-224272</v>
      </c>
      <c r="AL493" s="18">
        <f t="shared" si="461"/>
        <v>0</v>
      </c>
      <c r="AM493" s="18"/>
      <c r="AN493" s="18">
        <f t="shared" ref="AN493" si="462">SUM(AB493,AD493,AF493,AJ493)</f>
        <v>-643906.55374999996</v>
      </c>
      <c r="AO493" s="18">
        <f t="shared" ref="AO493" si="463">SUM(AC493,AE493,AG493,AK493)</f>
        <v>-636460.58437500009</v>
      </c>
      <c r="AP493" s="70"/>
      <c r="AQ493" s="43"/>
      <c r="AR493" s="18">
        <f t="shared" ref="AR493:AW493" si="464">AR345</f>
        <v>-206319.95307692309</v>
      </c>
      <c r="AS493" s="18">
        <f t="shared" si="464"/>
        <v>-202487.8107692308</v>
      </c>
      <c r="AT493" s="18">
        <f t="shared" si="464"/>
        <v>-231873.64192307694</v>
      </c>
      <c r="AU493" s="18">
        <f t="shared" si="464"/>
        <v>-227792.02615384615</v>
      </c>
      <c r="AV493" s="18">
        <f t="shared" si="464"/>
        <v>-105545.78413461539</v>
      </c>
      <c r="AW493" s="18">
        <f t="shared" si="464"/>
        <v>-104668.31153846154</v>
      </c>
      <c r="AX493" s="18">
        <f>AX345</f>
        <v>0</v>
      </c>
      <c r="AY493" s="18">
        <f>AY345</f>
        <v>0</v>
      </c>
      <c r="AZ493" s="18">
        <f t="shared" ref="AZ493:BB493" si="465">AZ345</f>
        <v>-224272</v>
      </c>
      <c r="BA493" s="18">
        <f t="shared" si="465"/>
        <v>-224272</v>
      </c>
      <c r="BB493" s="18">
        <f t="shared" si="465"/>
        <v>0</v>
      </c>
      <c r="BC493" s="18"/>
      <c r="BD493" s="284">
        <f t="shared" ref="BD493" si="466">SUM(AR493,AT493,AV493,AZ493)</f>
        <v>-768011.37913461542</v>
      </c>
      <c r="BE493" s="284">
        <f t="shared" ref="BE493" si="467">SUM(AS493,AU493,AW493,BA493)</f>
        <v>-759220.14846153848</v>
      </c>
      <c r="BF493" s="70"/>
      <c r="BG493" s="43"/>
      <c r="BH493" s="18">
        <f t="shared" ref="BH493:BM493" si="468">BH345</f>
        <v>-192779.71692307692</v>
      </c>
      <c r="BI493" s="18">
        <f t="shared" si="468"/>
        <v>-189458.52692307695</v>
      </c>
      <c r="BJ493" s="18">
        <f t="shared" si="468"/>
        <v>-217734.89307692306</v>
      </c>
      <c r="BK493" s="18">
        <f t="shared" si="468"/>
        <v>-214266.8980769231</v>
      </c>
      <c r="BL493" s="18">
        <f t="shared" si="468"/>
        <v>-149767.65096153843</v>
      </c>
      <c r="BM493" s="18">
        <f t="shared" si="468"/>
        <v>-149108.49471153846</v>
      </c>
      <c r="BN493" s="18">
        <f>BN345</f>
        <v>0</v>
      </c>
      <c r="BO493" s="18">
        <f>BO345</f>
        <v>0</v>
      </c>
      <c r="BP493" s="18">
        <f t="shared" ref="BP493:BR493" si="469">BP345</f>
        <v>-224272</v>
      </c>
      <c r="BQ493" s="18">
        <f t="shared" si="469"/>
        <v>-224272</v>
      </c>
      <c r="BR493" s="18">
        <f t="shared" si="469"/>
        <v>0</v>
      </c>
      <c r="BS493" s="18"/>
      <c r="BT493" s="18">
        <f t="shared" ref="BT493" si="470">SUM(BH493,BJ493,BL493,BP493)</f>
        <v>-784554.26096153841</v>
      </c>
      <c r="BU493" s="18">
        <f t="shared" ref="BU493" si="471">SUM(BI493,BK493,BM493,BQ493)</f>
        <v>-777105.91971153847</v>
      </c>
      <c r="BV493" s="70"/>
      <c r="BX493" s="18">
        <f>BX345</f>
        <v>-357895.68900000001</v>
      </c>
      <c r="BY493" s="18">
        <f t="shared" ref="BY493:CI493" si="472">BY345</f>
        <v>-352913.90400000004</v>
      </c>
      <c r="BZ493" s="18">
        <f t="shared" si="472"/>
        <v>-341716.72377403849</v>
      </c>
      <c r="CA493" s="18">
        <f t="shared" si="472"/>
        <v>-336464.71211538464</v>
      </c>
      <c r="CB493" s="18">
        <f t="shared" si="472"/>
        <v>94415.75</v>
      </c>
      <c r="CC493" s="18">
        <f t="shared" si="472"/>
        <v>94415.75</v>
      </c>
      <c r="CD493" s="18">
        <f t="shared" si="472"/>
        <v>0</v>
      </c>
      <c r="CE493" s="18">
        <f t="shared" si="472"/>
        <v>0</v>
      </c>
      <c r="CF493" s="18">
        <f t="shared" si="472"/>
        <v>-224272</v>
      </c>
      <c r="CG493" s="18">
        <f t="shared" si="472"/>
        <v>-224272</v>
      </c>
      <c r="CH493" s="18">
        <f t="shared" si="472"/>
        <v>0</v>
      </c>
      <c r="CI493" s="18">
        <f t="shared" si="472"/>
        <v>0</v>
      </c>
      <c r="CJ493" s="282">
        <f>SUM(BX493,BZ493,CB493,CF493)</f>
        <v>-829468.6627740385</v>
      </c>
      <c r="CK493" s="282">
        <f>SUM(BY493,CA493,CC493,CG493)</f>
        <v>-819234.86611538474</v>
      </c>
      <c r="CL493" s="329"/>
      <c r="CN493" s="18">
        <f>CN345</f>
        <v>-340293.38199999998</v>
      </c>
      <c r="CO493" s="18">
        <f t="shared" ref="CO493:CY493" si="473">CO345</f>
        <v>-335975.83500000008</v>
      </c>
      <c r="CP493" s="18">
        <f t="shared" si="473"/>
        <v>-323159.61591346154</v>
      </c>
      <c r="CQ493" s="18">
        <f t="shared" si="473"/>
        <v>-318607.87247596157</v>
      </c>
      <c r="CR493" s="18">
        <f t="shared" si="473"/>
        <v>94415.75</v>
      </c>
      <c r="CS493" s="18">
        <f t="shared" si="473"/>
        <v>94415.75</v>
      </c>
      <c r="CT493" s="18">
        <f t="shared" si="473"/>
        <v>0</v>
      </c>
      <c r="CU493" s="18">
        <f t="shared" si="473"/>
        <v>0</v>
      </c>
      <c r="CV493" s="18">
        <f t="shared" si="473"/>
        <v>-224272</v>
      </c>
      <c r="CW493" s="18">
        <f t="shared" si="473"/>
        <v>-224272</v>
      </c>
      <c r="CX493" s="18">
        <f t="shared" si="473"/>
        <v>0</v>
      </c>
      <c r="CY493" s="18">
        <f t="shared" si="473"/>
        <v>0</v>
      </c>
      <c r="CZ493" s="282">
        <f>SUM(CN493,CP493,CR493,CV493)</f>
        <v>-793309.24791346153</v>
      </c>
      <c r="DA493" s="282">
        <f>SUM(CO493,CQ493,CS493,CW493)</f>
        <v>-784439.95747596165</v>
      </c>
      <c r="DB493" s="329"/>
      <c r="DD493" s="18">
        <f>DD345</f>
        <v>-1596275.5415000001</v>
      </c>
      <c r="DE493" s="18">
        <f t="shared" ref="DE493:DO493" si="474">DE345</f>
        <v>-1592500.844</v>
      </c>
      <c r="DF493" s="18">
        <f t="shared" si="474"/>
        <v>-1404979.8737740386</v>
      </c>
      <c r="DG493" s="18">
        <f t="shared" si="474"/>
        <v>-1399727.8621153845</v>
      </c>
      <c r="DH493" s="18">
        <f t="shared" si="474"/>
        <v>-71686</v>
      </c>
      <c r="DI493" s="18">
        <f t="shared" si="474"/>
        <v>-71686</v>
      </c>
      <c r="DJ493" s="18">
        <f t="shared" si="474"/>
        <v>1699507.2000000002</v>
      </c>
      <c r="DK493" s="18">
        <f t="shared" si="474"/>
        <v>1699507.2000000002</v>
      </c>
      <c r="DL493" s="18">
        <f t="shared" si="474"/>
        <v>-224272</v>
      </c>
      <c r="DM493" s="18">
        <f t="shared" si="474"/>
        <v>-224272</v>
      </c>
      <c r="DN493" s="18">
        <f t="shared" si="474"/>
        <v>0</v>
      </c>
      <c r="DO493" s="18">
        <f t="shared" si="474"/>
        <v>0</v>
      </c>
      <c r="DP493" s="282">
        <f>SUM(DD493,DF493,DH493,DL493)</f>
        <v>-3297213.4152740389</v>
      </c>
      <c r="DQ493" s="282">
        <f>SUM(DE493,DG493,DI493,DM493)</f>
        <v>-3288186.7061153846</v>
      </c>
      <c r="DR493" s="329"/>
      <c r="DT493" s="18">
        <f>DT345</f>
        <v>-1582938.277</v>
      </c>
      <c r="DU493" s="18">
        <f t="shared" ref="DU493:EE493" si="475">DU345</f>
        <v>-1579666.8725000001</v>
      </c>
      <c r="DV493" s="18">
        <f t="shared" si="475"/>
        <v>-1386422.7659134616</v>
      </c>
      <c r="DW493" s="18">
        <f t="shared" si="475"/>
        <v>-1381871.0224759614</v>
      </c>
      <c r="DX493" s="18">
        <f t="shared" si="475"/>
        <v>-71686</v>
      </c>
      <c r="DY493" s="18">
        <f t="shared" si="475"/>
        <v>-71686</v>
      </c>
      <c r="DZ493" s="18">
        <f t="shared" si="475"/>
        <v>1699507.2000000002</v>
      </c>
      <c r="EA493" s="18">
        <f t="shared" si="475"/>
        <v>1699507.2000000002</v>
      </c>
      <c r="EB493" s="18">
        <f t="shared" si="475"/>
        <v>-224272</v>
      </c>
      <c r="EC493" s="18">
        <f t="shared" si="475"/>
        <v>-224272</v>
      </c>
      <c r="ED493" s="18">
        <f t="shared" si="475"/>
        <v>0</v>
      </c>
      <c r="EE493" s="18">
        <f t="shared" si="475"/>
        <v>0</v>
      </c>
      <c r="EF493" s="282">
        <f>SUM(DT493,DV493,DX493,EB493)</f>
        <v>-3265319.0429134616</v>
      </c>
      <c r="EG493" s="282">
        <f>SUM(DU493,DW493,DY493,EC493)</f>
        <v>-3257495.8949759612</v>
      </c>
      <c r="EH493" s="329"/>
    </row>
    <row r="494" spans="1:138" s="196" customFormat="1" ht="16" x14ac:dyDescent="0.2">
      <c r="A494" s="3" t="s">
        <v>939</v>
      </c>
      <c r="B494" s="43"/>
      <c r="C494" s="258" t="s">
        <v>942</v>
      </c>
      <c r="D494" s="258"/>
      <c r="E494" s="258"/>
      <c r="F494" s="258"/>
      <c r="G494" s="258"/>
      <c r="H494" s="258"/>
      <c r="I494" s="18">
        <f t="shared" ref="I494:I496" si="476">SUM(C494:H494)</f>
        <v>0</v>
      </c>
      <c r="J494" s="70"/>
      <c r="K494" s="43"/>
      <c r="L494" s="258" t="s">
        <v>942</v>
      </c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24"/>
      <c r="X494" s="224"/>
      <c r="Y494" s="18">
        <f>SUM(L494:V494)</f>
        <v>0</v>
      </c>
      <c r="Z494" s="70"/>
      <c r="AA494" s="43"/>
      <c r="AB494" s="258" t="s">
        <v>942</v>
      </c>
      <c r="AC494" s="258"/>
      <c r="AD494" s="258"/>
      <c r="AE494" s="258"/>
      <c r="AF494" s="258"/>
      <c r="AG494" s="258"/>
      <c r="AH494" s="258"/>
      <c r="AI494" s="258"/>
      <c r="AJ494" s="258"/>
      <c r="AK494" s="258"/>
      <c r="AL494" s="258"/>
      <c r="AM494" s="224"/>
      <c r="AN494" s="224"/>
      <c r="AO494" s="18"/>
      <c r="AP494" s="70"/>
      <c r="AQ494" s="43"/>
      <c r="AR494" s="258" t="s">
        <v>942</v>
      </c>
      <c r="AS494" s="258"/>
      <c r="AT494" s="258"/>
      <c r="AU494" s="258"/>
      <c r="AV494" s="258"/>
      <c r="AW494" s="258"/>
      <c r="AX494" s="258"/>
      <c r="AY494" s="258"/>
      <c r="AZ494" s="258"/>
      <c r="BA494" s="258"/>
      <c r="BB494" s="258"/>
      <c r="BC494" s="224"/>
      <c r="BD494" s="298"/>
      <c r="BE494" s="282"/>
      <c r="BF494" s="70"/>
      <c r="BG494" s="43"/>
      <c r="BH494" s="258" t="s">
        <v>942</v>
      </c>
      <c r="BI494" s="258"/>
      <c r="BJ494" s="258"/>
      <c r="BK494" s="258"/>
      <c r="BL494" s="258"/>
      <c r="BM494" s="258"/>
      <c r="BN494" s="258"/>
      <c r="BO494" s="258"/>
      <c r="BP494" s="258"/>
      <c r="BQ494" s="258"/>
      <c r="BR494" s="258"/>
      <c r="BS494" s="224"/>
      <c r="BT494" s="224"/>
      <c r="BU494" s="18"/>
      <c r="BV494" s="70"/>
      <c r="BX494" s="258" t="s">
        <v>942</v>
      </c>
      <c r="BY494" s="258"/>
      <c r="BZ494" s="258"/>
      <c r="CA494" s="258"/>
      <c r="CB494" s="258"/>
      <c r="CC494" s="258"/>
      <c r="CD494" s="258"/>
      <c r="CE494" s="258"/>
      <c r="CF494" s="258"/>
      <c r="CG494" s="258"/>
      <c r="CH494" s="258"/>
      <c r="CJ494" s="333"/>
      <c r="CK494" s="282">
        <f>SUM(BX494:CH494)</f>
        <v>0</v>
      </c>
      <c r="CL494" s="329"/>
      <c r="CN494" s="258" t="s">
        <v>942</v>
      </c>
      <c r="CO494" s="258"/>
      <c r="CP494" s="258"/>
      <c r="CQ494" s="258"/>
      <c r="CR494" s="258"/>
      <c r="CS494" s="258"/>
      <c r="CT494" s="258"/>
      <c r="CU494" s="258"/>
      <c r="CV494" s="258"/>
      <c r="CW494" s="258"/>
      <c r="CX494" s="258"/>
      <c r="CZ494" s="333"/>
      <c r="DA494" s="282">
        <f>SUM(CN494:CX494)</f>
        <v>0</v>
      </c>
      <c r="DB494" s="329"/>
      <c r="DD494" s="258" t="s">
        <v>942</v>
      </c>
      <c r="DE494" s="258"/>
      <c r="DF494" s="258"/>
      <c r="DG494" s="258"/>
      <c r="DH494" s="258"/>
      <c r="DI494" s="258"/>
      <c r="DJ494" s="258"/>
      <c r="DK494" s="258"/>
      <c r="DL494" s="258"/>
      <c r="DM494" s="258"/>
      <c r="DN494" s="258"/>
      <c r="DP494" s="333"/>
      <c r="DQ494" s="282">
        <f>SUM(DD494:DN494)</f>
        <v>0</v>
      </c>
      <c r="DR494" s="329"/>
      <c r="DT494" s="258" t="s">
        <v>942</v>
      </c>
      <c r="DU494" s="258"/>
      <c r="DV494" s="258"/>
      <c r="DW494" s="258"/>
      <c r="DX494" s="258"/>
      <c r="DY494" s="258"/>
      <c r="DZ494" s="258"/>
      <c r="EA494" s="258"/>
      <c r="EB494" s="258"/>
      <c r="EC494" s="258"/>
      <c r="ED494" s="258"/>
      <c r="EF494" s="333"/>
      <c r="EG494" s="282">
        <f>SUM(DT494:ED494)</f>
        <v>0</v>
      </c>
      <c r="EH494" s="329"/>
    </row>
    <row r="495" spans="1:138" s="196" customFormat="1" ht="16" x14ac:dyDescent="0.2">
      <c r="A495" s="3" t="s">
        <v>940</v>
      </c>
      <c r="B495" s="3"/>
      <c r="C495" s="18">
        <f t="shared" ref="C495:H495" si="477">C374</f>
        <v>-545934</v>
      </c>
      <c r="D495" s="18">
        <f t="shared" si="477"/>
        <v>-545212</v>
      </c>
      <c r="E495" s="18">
        <f t="shared" si="477"/>
        <v>-424209</v>
      </c>
      <c r="F495" s="18">
        <f t="shared" si="477"/>
        <v>0</v>
      </c>
      <c r="G495" s="18">
        <f t="shared" si="477"/>
        <v>-71347</v>
      </c>
      <c r="H495" s="18">
        <f t="shared" si="477"/>
        <v>0</v>
      </c>
      <c r="I495" s="18">
        <f t="shared" si="476"/>
        <v>-1586702</v>
      </c>
      <c r="J495" s="70"/>
      <c r="K495" s="3"/>
      <c r="L495" s="18">
        <f>L374</f>
        <v>-15958.070769230737</v>
      </c>
      <c r="M495" s="18">
        <f>M374</f>
        <v>-28556.547692307675</v>
      </c>
      <c r="N495" s="18">
        <f t="shared" ref="N495:W495" si="478">N374</f>
        <v>-15936.96615384606</v>
      </c>
      <c r="O495" s="18">
        <f t="shared" si="478"/>
        <v>-28518.781538461521</v>
      </c>
      <c r="P495" s="18">
        <f t="shared" si="478"/>
        <v>-38138.020673076884</v>
      </c>
      <c r="Q495" s="18">
        <f t="shared" si="478"/>
        <v>-47315.619230769204</v>
      </c>
      <c r="R495" s="18">
        <f t="shared" si="478"/>
        <v>0</v>
      </c>
      <c r="S495" s="18">
        <f t="shared" si="478"/>
        <v>0</v>
      </c>
      <c r="T495" s="18">
        <f t="shared" si="478"/>
        <v>-71347</v>
      </c>
      <c r="U495" s="18">
        <f t="shared" si="478"/>
        <v>-71347</v>
      </c>
      <c r="V495" s="18">
        <f t="shared" si="478"/>
        <v>0</v>
      </c>
      <c r="W495" s="18">
        <f t="shared" si="478"/>
        <v>0</v>
      </c>
      <c r="X495" s="18"/>
      <c r="Y495" s="18">
        <f>SUM(L495:V495)</f>
        <v>-317118.00605769211</v>
      </c>
      <c r="Z495" s="70"/>
      <c r="AA495" s="3"/>
      <c r="AB495" s="18">
        <f t="shared" ref="AB495:AL495" si="479">AB374</f>
        <v>-60472.689230769269</v>
      </c>
      <c r="AC495" s="18">
        <f t="shared" si="479"/>
        <v>-71391.369230769153</v>
      </c>
      <c r="AD495" s="18">
        <f t="shared" si="479"/>
        <v>-60392.713846153827</v>
      </c>
      <c r="AE495" s="18">
        <f t="shared" si="479"/>
        <v>-71296.953846153832</v>
      </c>
      <c r="AF495" s="18">
        <f t="shared" si="479"/>
        <v>-70565.535576923066</v>
      </c>
      <c r="AG495" s="18">
        <f t="shared" si="479"/>
        <v>-78519.454326923078</v>
      </c>
      <c r="AH495" s="18">
        <f t="shared" si="479"/>
        <v>0</v>
      </c>
      <c r="AI495" s="18">
        <f t="shared" si="479"/>
        <v>0</v>
      </c>
      <c r="AJ495" s="18">
        <f t="shared" si="479"/>
        <v>-71347</v>
      </c>
      <c r="AK495" s="18">
        <f t="shared" si="479"/>
        <v>-71347</v>
      </c>
      <c r="AL495" s="18">
        <f t="shared" si="479"/>
        <v>0</v>
      </c>
      <c r="AM495" s="18"/>
      <c r="AN495" s="18">
        <f t="shared" ref="AN495:AN497" si="480">SUM(AB495,AD495,AF495,AJ495)</f>
        <v>-262777.93865384615</v>
      </c>
      <c r="AO495" s="18">
        <f t="shared" ref="AO495:AO497" si="481">SUM(AC495,AE495,AG495,AK495)</f>
        <v>-292554.77740384603</v>
      </c>
      <c r="AP495" s="70"/>
      <c r="AQ495" s="3"/>
      <c r="AR495" s="18">
        <f t="shared" ref="AR495:BB495" si="482">AR374</f>
        <v>-15958.070769230737</v>
      </c>
      <c r="AS495" s="18">
        <f t="shared" si="482"/>
        <v>-28556.547692307675</v>
      </c>
      <c r="AT495" s="18">
        <f t="shared" si="482"/>
        <v>-15936.96615384606</v>
      </c>
      <c r="AU495" s="18">
        <f t="shared" si="482"/>
        <v>-28518.781538461521</v>
      </c>
      <c r="AV495" s="18">
        <f t="shared" si="482"/>
        <v>-38138.020673076884</v>
      </c>
      <c r="AW495" s="18">
        <f t="shared" si="482"/>
        <v>-47315.619230769204</v>
      </c>
      <c r="AX495" s="18">
        <f t="shared" si="482"/>
        <v>0</v>
      </c>
      <c r="AY495" s="18">
        <f t="shared" si="482"/>
        <v>0</v>
      </c>
      <c r="AZ495" s="18">
        <f t="shared" si="482"/>
        <v>-71347</v>
      </c>
      <c r="BA495" s="18">
        <f t="shared" si="482"/>
        <v>-71347</v>
      </c>
      <c r="BB495" s="18">
        <f t="shared" si="482"/>
        <v>0</v>
      </c>
      <c r="BC495" s="18"/>
      <c r="BD495" s="284">
        <f t="shared" ref="BD495:BD497" si="483">SUM(AR495,AT495,AV495,AZ495)</f>
        <v>-141380.0575961537</v>
      </c>
      <c r="BE495" s="284">
        <f t="shared" ref="BE495:BE497" si="484">SUM(AS495,AU495,AW495,BA495)</f>
        <v>-175737.94846153841</v>
      </c>
      <c r="BF495" s="70"/>
      <c r="BG495" s="3"/>
      <c r="BH495" s="18">
        <f t="shared" ref="BH495:BR495" si="485">BH374</f>
        <v>-60472.689230769269</v>
      </c>
      <c r="BI495" s="18">
        <f t="shared" si="485"/>
        <v>-71391.369230769153</v>
      </c>
      <c r="BJ495" s="18">
        <f t="shared" si="485"/>
        <v>-60392.713846153827</v>
      </c>
      <c r="BK495" s="18">
        <f t="shared" si="485"/>
        <v>-71296.953846153832</v>
      </c>
      <c r="BL495" s="18">
        <f t="shared" si="485"/>
        <v>-70565.535576923066</v>
      </c>
      <c r="BM495" s="18">
        <f t="shared" si="485"/>
        <v>-78519.454326923078</v>
      </c>
      <c r="BN495" s="18">
        <f t="shared" si="485"/>
        <v>0</v>
      </c>
      <c r="BO495" s="18">
        <f t="shared" si="485"/>
        <v>0</v>
      </c>
      <c r="BP495" s="18">
        <f t="shared" si="485"/>
        <v>-71347</v>
      </c>
      <c r="BQ495" s="18">
        <f t="shared" si="485"/>
        <v>-71347</v>
      </c>
      <c r="BR495" s="18">
        <f t="shared" si="485"/>
        <v>0</v>
      </c>
      <c r="BS495" s="18"/>
      <c r="BT495" s="18">
        <f t="shared" ref="BT495:BT497" si="486">SUM(BH495,BJ495,BL495,BP495)</f>
        <v>-262777.93865384615</v>
      </c>
      <c r="BU495" s="18">
        <f t="shared" ref="BU495:BU497" si="487">SUM(BI495,BK495,BM495,BQ495)</f>
        <v>-292554.77740384603</v>
      </c>
      <c r="BV495" s="70"/>
      <c r="BX495" s="18">
        <f>BX374</f>
        <v>143034.70800000001</v>
      </c>
      <c r="BY495" s="18">
        <f t="shared" ref="BY495:CI495" si="488">BY374</f>
        <v>126656.68799999999</v>
      </c>
      <c r="BZ495" s="18">
        <f t="shared" si="488"/>
        <v>149461.48192307702</v>
      </c>
      <c r="CA495" s="18">
        <f t="shared" si="488"/>
        <v>132947.84923076921</v>
      </c>
      <c r="CB495" s="18">
        <f t="shared" si="488"/>
        <v>-424209</v>
      </c>
      <c r="CC495" s="18">
        <f t="shared" si="488"/>
        <v>-424209</v>
      </c>
      <c r="CD495" s="18">
        <f t="shared" si="488"/>
        <v>0</v>
      </c>
      <c r="CE495" s="18">
        <f t="shared" si="488"/>
        <v>0</v>
      </c>
      <c r="CF495" s="18">
        <f t="shared" si="488"/>
        <v>-71347</v>
      </c>
      <c r="CG495" s="18">
        <f t="shared" si="488"/>
        <v>-71347</v>
      </c>
      <c r="CH495" s="18">
        <f t="shared" si="488"/>
        <v>0</v>
      </c>
      <c r="CI495" s="18">
        <f t="shared" si="488"/>
        <v>0</v>
      </c>
      <c r="CJ495" s="282">
        <f>SUM(BX495,BZ495,CB495,CF495)</f>
        <v>-203059.81007692299</v>
      </c>
      <c r="CK495" s="282">
        <f>SUM(BY495,CA495,CC495,CG495)</f>
        <v>-235951.4627692308</v>
      </c>
      <c r="CL495" s="329"/>
      <c r="CN495" s="18">
        <f>CN374</f>
        <v>85165.703999999954</v>
      </c>
      <c r="CO495" s="18">
        <f t="shared" ref="CO495:CY495" si="489">CO374</f>
        <v>70971.420000000056</v>
      </c>
      <c r="CP495" s="18">
        <f t="shared" si="489"/>
        <v>91113.313076923048</v>
      </c>
      <c r="CQ495" s="18">
        <f t="shared" si="489"/>
        <v>76801.498076923104</v>
      </c>
      <c r="CR495" s="18">
        <f t="shared" si="489"/>
        <v>-424209</v>
      </c>
      <c r="CS495" s="18">
        <f t="shared" si="489"/>
        <v>-424209</v>
      </c>
      <c r="CT495" s="18">
        <f t="shared" si="489"/>
        <v>0</v>
      </c>
      <c r="CU495" s="18">
        <f t="shared" si="489"/>
        <v>0</v>
      </c>
      <c r="CV495" s="18">
        <f t="shared" si="489"/>
        <v>-71347</v>
      </c>
      <c r="CW495" s="18">
        <f t="shared" si="489"/>
        <v>-71347</v>
      </c>
      <c r="CX495" s="18">
        <f t="shared" si="489"/>
        <v>0</v>
      </c>
      <c r="CY495" s="18">
        <f t="shared" si="489"/>
        <v>0</v>
      </c>
      <c r="CZ495" s="282">
        <f>SUM(CN495,CP495,CR495,CV495)</f>
        <v>-319276.98292307701</v>
      </c>
      <c r="DA495" s="282">
        <f>SUM(CO495,CQ495,CS495,CW495)</f>
        <v>-347783.08192307682</v>
      </c>
      <c r="DB495" s="329"/>
      <c r="DD495" s="18">
        <f>DD374</f>
        <v>143034.70800000001</v>
      </c>
      <c r="DE495" s="18">
        <f t="shared" ref="DE495:DO495" si="490">DE374</f>
        <v>126656.68799999999</v>
      </c>
      <c r="DF495" s="18">
        <f t="shared" si="490"/>
        <v>149461.48192307702</v>
      </c>
      <c r="DG495" s="18">
        <f t="shared" si="490"/>
        <v>132947.84923076921</v>
      </c>
      <c r="DH495" s="18">
        <f t="shared" si="490"/>
        <v>-424209</v>
      </c>
      <c r="DI495" s="18">
        <f t="shared" si="490"/>
        <v>-424209</v>
      </c>
      <c r="DJ495" s="18">
        <f t="shared" si="490"/>
        <v>0</v>
      </c>
      <c r="DK495" s="18">
        <f t="shared" si="490"/>
        <v>0</v>
      </c>
      <c r="DL495" s="18">
        <f t="shared" si="490"/>
        <v>-71347</v>
      </c>
      <c r="DM495" s="18">
        <f t="shared" si="490"/>
        <v>-71347</v>
      </c>
      <c r="DN495" s="18">
        <f t="shared" si="490"/>
        <v>0</v>
      </c>
      <c r="DO495" s="18">
        <f t="shared" si="490"/>
        <v>0</v>
      </c>
      <c r="DP495" s="282">
        <f>SUM(DD495,DF495,DH495,DL495)</f>
        <v>-203059.81007692299</v>
      </c>
      <c r="DQ495" s="282">
        <f>SUM(DE495,DG495,DI495,DM495)</f>
        <v>-235951.4627692308</v>
      </c>
      <c r="DR495" s="329"/>
      <c r="DT495" s="18">
        <f>DT374</f>
        <v>85165.703999999954</v>
      </c>
      <c r="DU495" s="18">
        <f t="shared" ref="DU495:EE495" si="491">DU374</f>
        <v>70971.420000000056</v>
      </c>
      <c r="DV495" s="18">
        <f t="shared" si="491"/>
        <v>91113.313076923048</v>
      </c>
      <c r="DW495" s="18">
        <f t="shared" si="491"/>
        <v>76801.498076923104</v>
      </c>
      <c r="DX495" s="18">
        <f t="shared" si="491"/>
        <v>-424209</v>
      </c>
      <c r="DY495" s="18">
        <f t="shared" si="491"/>
        <v>-424209</v>
      </c>
      <c r="DZ495" s="18">
        <f t="shared" si="491"/>
        <v>0</v>
      </c>
      <c r="EA495" s="18">
        <f t="shared" si="491"/>
        <v>0</v>
      </c>
      <c r="EB495" s="18">
        <f t="shared" si="491"/>
        <v>-71347</v>
      </c>
      <c r="EC495" s="18">
        <f t="shared" si="491"/>
        <v>-71347</v>
      </c>
      <c r="ED495" s="18">
        <f t="shared" si="491"/>
        <v>0</v>
      </c>
      <c r="EE495" s="18">
        <f t="shared" si="491"/>
        <v>0</v>
      </c>
      <c r="EF495" s="282">
        <f>SUM(DT495,DV495,DX495,EB495)</f>
        <v>-319276.98292307701</v>
      </c>
      <c r="EG495" s="282">
        <f>SUM(DU495,DW495,DY495,EC495)</f>
        <v>-347783.08192307682</v>
      </c>
      <c r="EH495" s="329"/>
    </row>
    <row r="496" spans="1:138" s="196" customFormat="1" ht="16" x14ac:dyDescent="0.2">
      <c r="A496" s="3" t="s">
        <v>941</v>
      </c>
      <c r="B496" s="3"/>
      <c r="C496" s="18">
        <f>C485</f>
        <v>-978155.68</v>
      </c>
      <c r="D496" s="18">
        <f t="shared" ref="D496:G496" si="492">D485</f>
        <v>-1138544.7999999998</v>
      </c>
      <c r="E496" s="18">
        <f t="shared" si="492"/>
        <v>-719316</v>
      </c>
      <c r="F496" s="18">
        <f t="shared" si="492"/>
        <v>-678898.49</v>
      </c>
      <c r="G496" s="18">
        <f t="shared" si="492"/>
        <v>-214569</v>
      </c>
      <c r="H496" s="18">
        <f>H485</f>
        <v>-631424</v>
      </c>
      <c r="I496" s="18">
        <f t="shared" si="476"/>
        <v>-4360907.97</v>
      </c>
      <c r="J496" s="70"/>
      <c r="K496" s="3"/>
      <c r="L496" s="18">
        <f>L485</f>
        <v>0</v>
      </c>
      <c r="M496" s="18">
        <f>M485</f>
        <v>0</v>
      </c>
      <c r="N496" s="18">
        <f t="shared" ref="N496:U496" si="493">N485</f>
        <v>0</v>
      </c>
      <c r="O496" s="18">
        <f t="shared" si="493"/>
        <v>0</v>
      </c>
      <c r="P496" s="18">
        <f t="shared" si="493"/>
        <v>0</v>
      </c>
      <c r="Q496" s="18">
        <f t="shared" si="493"/>
        <v>0</v>
      </c>
      <c r="R496" s="18">
        <f t="shared" si="493"/>
        <v>0</v>
      </c>
      <c r="S496" s="18">
        <f t="shared" si="493"/>
        <v>0</v>
      </c>
      <c r="T496" s="18">
        <f t="shared" si="493"/>
        <v>-214569</v>
      </c>
      <c r="U496" s="18">
        <f t="shared" si="493"/>
        <v>-214569</v>
      </c>
      <c r="V496" s="18">
        <f>V485</f>
        <v>0</v>
      </c>
      <c r="W496" s="18">
        <f>W485</f>
        <v>0</v>
      </c>
      <c r="X496" s="18"/>
      <c r="Y496" s="18">
        <f>SUM(L496:V496)</f>
        <v>-429138</v>
      </c>
      <c r="Z496" s="70"/>
      <c r="AA496" s="3"/>
      <c r="AB496" s="18">
        <f>AB485</f>
        <v>0</v>
      </c>
      <c r="AC496" s="18">
        <f>AC485</f>
        <v>0</v>
      </c>
      <c r="AD496" s="18">
        <f t="shared" ref="AD496:AK496" si="494">AD485</f>
        <v>0</v>
      </c>
      <c r="AE496" s="18">
        <f t="shared" si="494"/>
        <v>0</v>
      </c>
      <c r="AF496" s="18">
        <f t="shared" si="494"/>
        <v>0</v>
      </c>
      <c r="AG496" s="18">
        <f t="shared" si="494"/>
        <v>0</v>
      </c>
      <c r="AH496" s="18">
        <f t="shared" si="494"/>
        <v>0</v>
      </c>
      <c r="AI496" s="18">
        <f t="shared" si="494"/>
        <v>0</v>
      </c>
      <c r="AJ496" s="18">
        <f t="shared" si="494"/>
        <v>-214569</v>
      </c>
      <c r="AK496" s="18">
        <f t="shared" si="494"/>
        <v>-214569</v>
      </c>
      <c r="AL496" s="18">
        <f>AL485</f>
        <v>0</v>
      </c>
      <c r="AM496" s="18"/>
      <c r="AN496" s="18">
        <f t="shared" si="480"/>
        <v>-214569</v>
      </c>
      <c r="AO496" s="18">
        <f t="shared" si="481"/>
        <v>-214569</v>
      </c>
      <c r="AP496" s="70"/>
      <c r="AQ496" s="3"/>
      <c r="AR496" s="18">
        <f>AR485</f>
        <v>0</v>
      </c>
      <c r="AS496" s="18">
        <f>AS485</f>
        <v>0</v>
      </c>
      <c r="AT496" s="18">
        <f t="shared" ref="AT496:BA496" si="495">AT485</f>
        <v>0</v>
      </c>
      <c r="AU496" s="18">
        <f t="shared" si="495"/>
        <v>0</v>
      </c>
      <c r="AV496" s="18">
        <f t="shared" si="495"/>
        <v>0</v>
      </c>
      <c r="AW496" s="18">
        <f t="shared" si="495"/>
        <v>0</v>
      </c>
      <c r="AX496" s="18">
        <f t="shared" si="495"/>
        <v>0</v>
      </c>
      <c r="AY496" s="18">
        <f t="shared" si="495"/>
        <v>0</v>
      </c>
      <c r="AZ496" s="18">
        <f t="shared" si="495"/>
        <v>-214569</v>
      </c>
      <c r="BA496" s="18">
        <f t="shared" si="495"/>
        <v>-214569</v>
      </c>
      <c r="BB496" s="18">
        <f>BB485</f>
        <v>0</v>
      </c>
      <c r="BC496" s="18"/>
      <c r="BD496" s="284">
        <f t="shared" si="483"/>
        <v>-214569</v>
      </c>
      <c r="BE496" s="284">
        <f t="shared" si="484"/>
        <v>-214569</v>
      </c>
      <c r="BF496" s="70"/>
      <c r="BG496" s="3"/>
      <c r="BH496" s="18">
        <f>BH485</f>
        <v>0</v>
      </c>
      <c r="BI496" s="18">
        <f>BI485</f>
        <v>0</v>
      </c>
      <c r="BJ496" s="18">
        <f t="shared" ref="BJ496:BQ496" si="496">BJ485</f>
        <v>0</v>
      </c>
      <c r="BK496" s="18">
        <f t="shared" si="496"/>
        <v>0</v>
      </c>
      <c r="BL496" s="18">
        <f t="shared" si="496"/>
        <v>0</v>
      </c>
      <c r="BM496" s="18">
        <f t="shared" si="496"/>
        <v>0</v>
      </c>
      <c r="BN496" s="18">
        <f t="shared" si="496"/>
        <v>0</v>
      </c>
      <c r="BO496" s="18">
        <f t="shared" si="496"/>
        <v>0</v>
      </c>
      <c r="BP496" s="18">
        <f t="shared" si="496"/>
        <v>-214569</v>
      </c>
      <c r="BQ496" s="18">
        <f t="shared" si="496"/>
        <v>-214569</v>
      </c>
      <c r="BR496" s="18">
        <f>BR485</f>
        <v>0</v>
      </c>
      <c r="BS496" s="18"/>
      <c r="BT496" s="18">
        <f t="shared" si="486"/>
        <v>-214569</v>
      </c>
      <c r="BU496" s="18">
        <f t="shared" si="487"/>
        <v>-214569</v>
      </c>
      <c r="BV496" s="70"/>
      <c r="BX496" s="18">
        <f>BX485</f>
        <v>0</v>
      </c>
      <c r="BY496" s="18">
        <f>BY485</f>
        <v>0</v>
      </c>
      <c r="BZ496" s="18">
        <f t="shared" ref="BZ496:CG496" si="497">BZ485</f>
        <v>0</v>
      </c>
      <c r="CA496" s="18">
        <f t="shared" si="497"/>
        <v>0</v>
      </c>
      <c r="CB496" s="18">
        <f t="shared" si="497"/>
        <v>-256550.1</v>
      </c>
      <c r="CC496" s="18">
        <f t="shared" si="497"/>
        <v>-256550.1</v>
      </c>
      <c r="CD496" s="18">
        <f t="shared" si="497"/>
        <v>0</v>
      </c>
      <c r="CE496" s="18">
        <f t="shared" si="497"/>
        <v>0</v>
      </c>
      <c r="CF496" s="18">
        <f>CF485</f>
        <v>-214569</v>
      </c>
      <c r="CG496" s="18">
        <f t="shared" si="497"/>
        <v>-214569</v>
      </c>
      <c r="CH496" s="18">
        <f>CH485</f>
        <v>0</v>
      </c>
      <c r="CI496" s="18">
        <f>CI485</f>
        <v>0</v>
      </c>
      <c r="CJ496" s="282">
        <f>SUM(BX496,BZ496,CB496,CF496)</f>
        <v>-471119.1</v>
      </c>
      <c r="CK496" s="282">
        <f>SUM(BY496,CA496,CC496,CG496)</f>
        <v>-471119.1</v>
      </c>
      <c r="CL496" s="329"/>
      <c r="CN496" s="18">
        <f>CN485</f>
        <v>0</v>
      </c>
      <c r="CO496" s="18">
        <f>CO485</f>
        <v>0</v>
      </c>
      <c r="CP496" s="18">
        <f t="shared" ref="CP496:CW496" si="498">CP485</f>
        <v>0</v>
      </c>
      <c r="CQ496" s="18">
        <f t="shared" si="498"/>
        <v>0</v>
      </c>
      <c r="CR496" s="18">
        <f t="shared" si="498"/>
        <v>-256550.1</v>
      </c>
      <c r="CS496" s="18">
        <f t="shared" si="498"/>
        <v>-256550.1</v>
      </c>
      <c r="CT496" s="18">
        <f t="shared" si="498"/>
        <v>0</v>
      </c>
      <c r="CU496" s="18">
        <f t="shared" si="498"/>
        <v>0</v>
      </c>
      <c r="CV496" s="18">
        <f>CV485</f>
        <v>-214569</v>
      </c>
      <c r="CW496" s="18">
        <f t="shared" ref="CW496:DB496" si="499">CW485</f>
        <v>-214569</v>
      </c>
      <c r="CX496" s="18">
        <f>CX485</f>
        <v>0</v>
      </c>
      <c r="CY496" s="18">
        <f>CY485</f>
        <v>0</v>
      </c>
      <c r="CZ496" s="282">
        <f>SUM(CN496,CP496,CR496,CV496)</f>
        <v>-471119.1</v>
      </c>
      <c r="DA496" s="282">
        <f>SUM(CO496,CQ496,CS496,CW496)</f>
        <v>-471119.1</v>
      </c>
      <c r="DB496" s="329"/>
      <c r="DD496" s="18">
        <f>DD485</f>
        <v>0</v>
      </c>
      <c r="DE496" s="18">
        <f>DE485</f>
        <v>0</v>
      </c>
      <c r="DF496" s="18">
        <f t="shared" ref="DF496:DM496" si="500">DF485</f>
        <v>0</v>
      </c>
      <c r="DG496" s="18">
        <f t="shared" si="500"/>
        <v>0</v>
      </c>
      <c r="DH496" s="18">
        <f t="shared" si="500"/>
        <v>-719316</v>
      </c>
      <c r="DI496" s="18">
        <f t="shared" si="500"/>
        <v>-719316</v>
      </c>
      <c r="DJ496" s="18">
        <f t="shared" si="500"/>
        <v>271559.39600000001</v>
      </c>
      <c r="DK496" s="18">
        <f t="shared" si="500"/>
        <v>271559.39600000001</v>
      </c>
      <c r="DL496" s="18">
        <f>DL485</f>
        <v>0</v>
      </c>
      <c r="DM496" s="18">
        <f t="shared" ref="DM496:DR496" si="501">DM485</f>
        <v>0</v>
      </c>
      <c r="DN496" s="18">
        <f>DN485</f>
        <v>252569.60000000001</v>
      </c>
      <c r="DO496" s="18">
        <f>DO485</f>
        <v>252569.60000000001</v>
      </c>
      <c r="DP496" s="282">
        <f>SUM(DD496,DF496,DH496,DL496)</f>
        <v>-719316</v>
      </c>
      <c r="DQ496" s="282">
        <f>SUM(DE496,DG496,DI496,DM496)</f>
        <v>-719316</v>
      </c>
      <c r="DR496" s="329"/>
      <c r="DT496" s="18">
        <f>DT485</f>
        <v>0</v>
      </c>
      <c r="DU496" s="18">
        <f>DU485</f>
        <v>0</v>
      </c>
      <c r="DV496" s="18">
        <f t="shared" ref="DV496:EC496" si="502">DV485</f>
        <v>0</v>
      </c>
      <c r="DW496" s="18">
        <f t="shared" si="502"/>
        <v>0</v>
      </c>
      <c r="DX496" s="18">
        <f t="shared" si="502"/>
        <v>-719316</v>
      </c>
      <c r="DY496" s="18">
        <f t="shared" si="502"/>
        <v>-719316</v>
      </c>
      <c r="DZ496" s="18">
        <f t="shared" si="502"/>
        <v>271559.39600000001</v>
      </c>
      <c r="EA496" s="18">
        <f t="shared" si="502"/>
        <v>271559.39600000001</v>
      </c>
      <c r="EB496" s="18">
        <f>EB485</f>
        <v>0</v>
      </c>
      <c r="EC496" s="18">
        <f t="shared" ref="EC496:EH496" si="503">EC485</f>
        <v>0</v>
      </c>
      <c r="ED496" s="18">
        <f>ED485</f>
        <v>252569.60000000001</v>
      </c>
      <c r="EE496" s="18">
        <f>EE485</f>
        <v>252569.60000000001</v>
      </c>
      <c r="EF496" s="282">
        <f>SUM(DT496,DV496,DX496,EB496)</f>
        <v>-719316</v>
      </c>
      <c r="EG496" s="282">
        <f>SUM(DU496,DW496,DY496,EC496)</f>
        <v>-719316</v>
      </c>
      <c r="EH496" s="329"/>
    </row>
    <row r="497" spans="1:138" s="196" customFormat="1" ht="16" x14ac:dyDescent="0.2">
      <c r="A497" s="3"/>
      <c r="B497" s="3"/>
      <c r="C497" s="3"/>
      <c r="D497" s="3"/>
      <c r="E497" s="18"/>
      <c r="F497" s="18"/>
      <c r="G497" s="18"/>
      <c r="H497" s="18"/>
      <c r="I497" s="18"/>
      <c r="J497" s="70"/>
      <c r="K497" s="3"/>
      <c r="L497" s="3"/>
      <c r="M497" s="3"/>
      <c r="N497" s="3"/>
      <c r="O497" s="3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70"/>
      <c r="AA497" s="3"/>
      <c r="AB497" s="3"/>
      <c r="AC497" s="3"/>
      <c r="AD497" s="3"/>
      <c r="AE497" s="3"/>
      <c r="AF497" s="18"/>
      <c r="AG497" s="18"/>
      <c r="AH497" s="18"/>
      <c r="AI497" s="18"/>
      <c r="AJ497" s="18"/>
      <c r="AK497" s="18"/>
      <c r="AL497" s="18"/>
      <c r="AM497" s="18"/>
      <c r="AN497" s="18">
        <f t="shared" si="480"/>
        <v>0</v>
      </c>
      <c r="AO497" s="18">
        <f t="shared" si="481"/>
        <v>0</v>
      </c>
      <c r="AP497" s="70"/>
      <c r="AQ497" s="3"/>
      <c r="AR497" s="3"/>
      <c r="AS497" s="3"/>
      <c r="AT497" s="3"/>
      <c r="AU497" s="3"/>
      <c r="AV497" s="18"/>
      <c r="AW497" s="18"/>
      <c r="AX497" s="18"/>
      <c r="AY497" s="18"/>
      <c r="AZ497" s="18"/>
      <c r="BA497" s="18"/>
      <c r="BB497" s="18"/>
      <c r="BC497" s="18"/>
      <c r="BD497" s="18">
        <f t="shared" si="483"/>
        <v>0</v>
      </c>
      <c r="BE497" s="18">
        <f t="shared" si="484"/>
        <v>0</v>
      </c>
      <c r="BF497" s="70"/>
      <c r="BG497" s="3"/>
      <c r="BH497" s="3"/>
      <c r="BI497" s="3"/>
      <c r="BJ497" s="3"/>
      <c r="BK497" s="3"/>
      <c r="BL497" s="18"/>
      <c r="BM497" s="18"/>
      <c r="BN497" s="18"/>
      <c r="BO497" s="18"/>
      <c r="BP497" s="18"/>
      <c r="BQ497" s="18"/>
      <c r="BR497" s="18"/>
      <c r="BS497" s="18"/>
      <c r="BT497" s="18">
        <f t="shared" si="486"/>
        <v>0</v>
      </c>
      <c r="BU497" s="18">
        <f t="shared" si="487"/>
        <v>0</v>
      </c>
      <c r="BV497" s="70"/>
      <c r="CJ497" s="282"/>
      <c r="CK497" s="282"/>
      <c r="CL497" s="329"/>
      <c r="CZ497" s="282"/>
      <c r="DA497" s="282"/>
      <c r="DB497" s="329"/>
      <c r="DP497" s="282"/>
      <c r="DQ497" s="282"/>
      <c r="DR497" s="329"/>
      <c r="EF497" s="282"/>
      <c r="EG497" s="282"/>
      <c r="EH497" s="329"/>
    </row>
    <row r="498" spans="1:138" s="222" customFormat="1" ht="16" x14ac:dyDescent="0.2">
      <c r="A498" s="221" t="s">
        <v>111</v>
      </c>
      <c r="B498" s="29"/>
      <c r="C498" s="204">
        <f>SUM(C493,C495,C496)</f>
        <v>-1674207.6800000002</v>
      </c>
      <c r="D498" s="204">
        <f t="shared" ref="D498:H498" si="504">SUM(D493,D495,D496)</f>
        <v>-1899476.7999999998</v>
      </c>
      <c r="E498" s="204">
        <f t="shared" si="504"/>
        <v>-1215211</v>
      </c>
      <c r="F498" s="204">
        <f t="shared" si="504"/>
        <v>-678898.49</v>
      </c>
      <c r="G498" s="204">
        <f t="shared" si="504"/>
        <v>-314742</v>
      </c>
      <c r="H498" s="204">
        <f t="shared" si="504"/>
        <v>-631424</v>
      </c>
      <c r="I498" s="204">
        <f>SUM(C498:H498)</f>
        <v>-6413959.9700000007</v>
      </c>
      <c r="J498" s="204"/>
      <c r="K498" s="221" t="s">
        <v>961</v>
      </c>
      <c r="L498" s="204">
        <f>SUM(L493,L495,L496)</f>
        <v>-222278.02384615384</v>
      </c>
      <c r="M498" s="204">
        <f>SUM(M493,M495,M496)</f>
        <v>-231044.35846153848</v>
      </c>
      <c r="N498" s="204">
        <f t="shared" ref="N498:W498" si="505">SUM(N493,N495,N496)</f>
        <v>-247810.608076923</v>
      </c>
      <c r="O498" s="204">
        <f t="shared" si="505"/>
        <v>-256310.80769230766</v>
      </c>
      <c r="P498" s="204">
        <f t="shared" si="505"/>
        <v>-49935.623798076893</v>
      </c>
      <c r="Q498" s="204">
        <f t="shared" si="505"/>
        <v>-58355.394230769205</v>
      </c>
      <c r="R498" s="204">
        <f t="shared" si="505"/>
        <v>0</v>
      </c>
      <c r="S498" s="204">
        <f t="shared" si="505"/>
        <v>0</v>
      </c>
      <c r="T498" s="204">
        <f t="shared" si="505"/>
        <v>-510188</v>
      </c>
      <c r="U498" s="204">
        <f t="shared" si="505"/>
        <v>-510188</v>
      </c>
      <c r="V498" s="204">
        <f t="shared" si="505"/>
        <v>0</v>
      </c>
      <c r="W498" s="204">
        <f t="shared" si="505"/>
        <v>0</v>
      </c>
      <c r="X498" s="204"/>
      <c r="Y498" s="204">
        <f>SUM(L498:V498)</f>
        <v>-2086110.816105769</v>
      </c>
      <c r="Z498" s="204"/>
      <c r="AA498" s="29"/>
      <c r="AB498" s="204">
        <f>SUM(AB493,AB495,AB496)</f>
        <v>-253252.40615384618</v>
      </c>
      <c r="AC498" s="204">
        <f>SUM(AC493,AC495,AC496)</f>
        <v>-260849.89615384612</v>
      </c>
      <c r="AD498" s="204">
        <f t="shared" ref="AD498:AL498" si="506">SUM(AD493,AD495,AD496)</f>
        <v>-278127.60692307691</v>
      </c>
      <c r="AE498" s="204">
        <f t="shared" si="506"/>
        <v>-285563.8519230769</v>
      </c>
      <c r="AF498" s="204">
        <f t="shared" si="506"/>
        <v>-79685.479326923058</v>
      </c>
      <c r="AG498" s="204">
        <f t="shared" si="506"/>
        <v>-86982.613701923081</v>
      </c>
      <c r="AH498" s="204">
        <f>SUM(AH493,AH495,AH496)</f>
        <v>0</v>
      </c>
      <c r="AI498" s="204">
        <f>SUM(AI493,AI495,AI496)</f>
        <v>0</v>
      </c>
      <c r="AJ498" s="204">
        <f t="shared" si="506"/>
        <v>-510188</v>
      </c>
      <c r="AK498" s="204">
        <f t="shared" si="506"/>
        <v>-510188</v>
      </c>
      <c r="AL498" s="204">
        <f t="shared" si="506"/>
        <v>0</v>
      </c>
      <c r="AM498" s="204"/>
      <c r="AN498" s="204">
        <f>SUM(AB498,AD498,AF498,AJ498)</f>
        <v>-1121253.4924038462</v>
      </c>
      <c r="AO498" s="204">
        <f>SUM(AC498,AE498,AG498,AK498)</f>
        <v>-1143584.361778846</v>
      </c>
      <c r="AP498" s="204"/>
      <c r="AQ498" s="29"/>
      <c r="AR498" s="204">
        <f>SUM(AR493,AR495,AR496)</f>
        <v>-222278.02384615384</v>
      </c>
      <c r="AS498" s="204">
        <f>SUM(AS493,AS495,AS496)</f>
        <v>-231044.35846153848</v>
      </c>
      <c r="AT498" s="204">
        <f t="shared" ref="AT498:AW498" si="507">SUM(AT493,AT495,AT496)</f>
        <v>-247810.608076923</v>
      </c>
      <c r="AU498" s="204">
        <f t="shared" si="507"/>
        <v>-256310.80769230766</v>
      </c>
      <c r="AV498" s="204">
        <f t="shared" si="507"/>
        <v>-143683.80480769227</v>
      </c>
      <c r="AW498" s="204">
        <f t="shared" si="507"/>
        <v>-151983.93076923073</v>
      </c>
      <c r="AX498" s="204">
        <f>SUM(AX493,AX495,AX496)</f>
        <v>0</v>
      </c>
      <c r="AY498" s="204">
        <f>SUM(AY493,AY495,AY496)</f>
        <v>0</v>
      </c>
      <c r="AZ498" s="204">
        <f t="shared" ref="AZ498:BB498" si="508">SUM(AZ493,AZ495,AZ496)</f>
        <v>-510188</v>
      </c>
      <c r="BA498" s="204">
        <f t="shared" si="508"/>
        <v>-510188</v>
      </c>
      <c r="BB498" s="204">
        <f t="shared" si="508"/>
        <v>0</v>
      </c>
      <c r="BC498" s="204"/>
      <c r="BD498" s="204">
        <f>SUM(AR498,AT498,AV498,AZ498)</f>
        <v>-1123960.436730769</v>
      </c>
      <c r="BE498" s="204">
        <f>SUM(AS498,AU498,AW498,BA498)</f>
        <v>-1149527.096923077</v>
      </c>
      <c r="BF498" s="204"/>
      <c r="BG498" s="29"/>
      <c r="BH498" s="204">
        <f>SUM(BH493,BH495,BH496)</f>
        <v>-253252.40615384618</v>
      </c>
      <c r="BI498" s="204">
        <f>SUM(BI493,BI495,BI496)</f>
        <v>-260849.89615384612</v>
      </c>
      <c r="BJ498" s="204">
        <f t="shared" ref="BJ498:BM498" si="509">SUM(BJ493,BJ495,BJ496)</f>
        <v>-278127.60692307691</v>
      </c>
      <c r="BK498" s="204">
        <f t="shared" si="509"/>
        <v>-285563.8519230769</v>
      </c>
      <c r="BL498" s="204">
        <f t="shared" si="509"/>
        <v>-220333.18653846148</v>
      </c>
      <c r="BM498" s="204">
        <f t="shared" si="509"/>
        <v>-227627.94903846155</v>
      </c>
      <c r="BN498" s="204">
        <f>SUM(BN493,BN495,BN496)</f>
        <v>0</v>
      </c>
      <c r="BO498" s="204">
        <f>SUM(BO493,BO495,BO496)</f>
        <v>0</v>
      </c>
      <c r="BP498" s="204">
        <f t="shared" ref="BP498:BR498" si="510">SUM(BP493,BP495,BP496)</f>
        <v>-510188</v>
      </c>
      <c r="BQ498" s="204">
        <f t="shared" si="510"/>
        <v>-510188</v>
      </c>
      <c r="BR498" s="204">
        <f t="shared" si="510"/>
        <v>0</v>
      </c>
      <c r="BS498" s="204"/>
      <c r="BT498" s="204">
        <f>SUM(BH498,BJ498,BL498,BP498)</f>
        <v>-1261901.1996153845</v>
      </c>
      <c r="BU498" s="204">
        <f>SUM(BI498,BK498,BM498,BQ498)</f>
        <v>-1284229.6971153845</v>
      </c>
      <c r="BV498" s="204"/>
      <c r="BW498" s="221" t="s">
        <v>961</v>
      </c>
      <c r="BX498" s="204">
        <f>SUM(BX493,BX495,BX496)</f>
        <v>-214860.981</v>
      </c>
      <c r="BY498" s="204">
        <f t="shared" ref="BY498:CI498" si="511">SUM(BY493,BY495,BY496)</f>
        <v>-226257.21600000004</v>
      </c>
      <c r="BZ498" s="204">
        <f t="shared" si="511"/>
        <v>-192255.24185096147</v>
      </c>
      <c r="CA498" s="204">
        <f t="shared" si="511"/>
        <v>-203516.86288461543</v>
      </c>
      <c r="CB498" s="204">
        <f t="shared" si="511"/>
        <v>-586343.35</v>
      </c>
      <c r="CC498" s="204">
        <f t="shared" si="511"/>
        <v>-586343.35</v>
      </c>
      <c r="CD498" s="204">
        <f t="shared" si="511"/>
        <v>0</v>
      </c>
      <c r="CE498" s="204">
        <f t="shared" si="511"/>
        <v>0</v>
      </c>
      <c r="CF498" s="204">
        <f t="shared" si="511"/>
        <v>-510188</v>
      </c>
      <c r="CG498" s="204">
        <f t="shared" si="511"/>
        <v>-510188</v>
      </c>
      <c r="CH498" s="204">
        <f t="shared" si="511"/>
        <v>0</v>
      </c>
      <c r="CI498" s="204">
        <f t="shared" si="511"/>
        <v>0</v>
      </c>
      <c r="CJ498" s="204">
        <f>SUM(BX498,BZ498,CB498,CF498)</f>
        <v>-1503647.5728509615</v>
      </c>
      <c r="CK498" s="204">
        <f>SUM(BY498,CA498,CC498,CG498)</f>
        <v>-1526305.4288846154</v>
      </c>
      <c r="CL498" s="329"/>
      <c r="CM498" s="221" t="s">
        <v>961</v>
      </c>
      <c r="CN498" s="204">
        <f>SUM(CN493,CN495,CN496)</f>
        <v>-255127.67800000001</v>
      </c>
      <c r="CO498" s="204">
        <f t="shared" ref="CO498:CY498" si="512">SUM(CO493,CO495,CO496)</f>
        <v>-265004.41500000004</v>
      </c>
      <c r="CP498" s="204">
        <f t="shared" si="512"/>
        <v>-232046.3028365385</v>
      </c>
      <c r="CQ498" s="204">
        <f t="shared" si="512"/>
        <v>-241806.37439903847</v>
      </c>
      <c r="CR498" s="204">
        <f t="shared" si="512"/>
        <v>-586343.35</v>
      </c>
      <c r="CS498" s="204">
        <f t="shared" si="512"/>
        <v>-586343.35</v>
      </c>
      <c r="CT498" s="204">
        <f t="shared" si="512"/>
        <v>0</v>
      </c>
      <c r="CU498" s="204">
        <f t="shared" si="512"/>
        <v>0</v>
      </c>
      <c r="CV498" s="204">
        <f t="shared" si="512"/>
        <v>-510188</v>
      </c>
      <c r="CW498" s="204">
        <f t="shared" si="512"/>
        <v>-510188</v>
      </c>
      <c r="CX498" s="204">
        <f t="shared" si="512"/>
        <v>0</v>
      </c>
      <c r="CY498" s="204">
        <f t="shared" si="512"/>
        <v>0</v>
      </c>
      <c r="CZ498" s="204">
        <f>SUM(CN498,CP498,CR498,CV498)</f>
        <v>-1583705.3308365385</v>
      </c>
      <c r="DA498" s="204">
        <f>SUM(CO498,CQ498,CS498,CW498)</f>
        <v>-1603342.1393990386</v>
      </c>
      <c r="DB498" s="329"/>
      <c r="DC498" s="221" t="s">
        <v>961</v>
      </c>
      <c r="DD498" s="204">
        <f>SUM(DD493,DD495,DD496)</f>
        <v>-1453240.8334999999</v>
      </c>
      <c r="DE498" s="204">
        <f t="shared" ref="DE498:DO498" si="513">SUM(DE493,DE495,DE496)</f>
        <v>-1465844.156</v>
      </c>
      <c r="DF498" s="204">
        <f t="shared" si="513"/>
        <v>-1255518.3918509616</v>
      </c>
      <c r="DG498" s="204">
        <f t="shared" si="513"/>
        <v>-1266780.0128846155</v>
      </c>
      <c r="DH498" s="204">
        <f t="shared" si="513"/>
        <v>-1215211</v>
      </c>
      <c r="DI498" s="204">
        <f t="shared" si="513"/>
        <v>-1215211</v>
      </c>
      <c r="DJ498" s="204">
        <f t="shared" si="513"/>
        <v>1971066.5960000001</v>
      </c>
      <c r="DK498" s="204">
        <f t="shared" si="513"/>
        <v>1971066.5960000001</v>
      </c>
      <c r="DL498" s="204">
        <f t="shared" si="513"/>
        <v>-295619</v>
      </c>
      <c r="DM498" s="204">
        <f t="shared" si="513"/>
        <v>-295619</v>
      </c>
      <c r="DN498" s="204">
        <f t="shared" si="513"/>
        <v>252569.60000000001</v>
      </c>
      <c r="DO498" s="204">
        <f t="shared" si="513"/>
        <v>252569.60000000001</v>
      </c>
      <c r="DP498" s="204">
        <f>SUM(DD498,DF498,DH498,DL498)</f>
        <v>-4219589.2253509611</v>
      </c>
      <c r="DQ498" s="204">
        <f>SUM(DE498,DG498,DI498,DM498)</f>
        <v>-4243454.1688846154</v>
      </c>
      <c r="DR498" s="329"/>
      <c r="DS498" s="221" t="s">
        <v>961</v>
      </c>
      <c r="DT498" s="204">
        <f>SUM(DT493,DT495,DT496)</f>
        <v>-1497772.5730000001</v>
      </c>
      <c r="DU498" s="204">
        <f t="shared" ref="DU498:EE498" si="514">SUM(DU493,DU495,DU496)</f>
        <v>-1508695.4524999999</v>
      </c>
      <c r="DV498" s="204">
        <f t="shared" si="514"/>
        <v>-1295309.4528365384</v>
      </c>
      <c r="DW498" s="204">
        <f t="shared" si="514"/>
        <v>-1305069.5243990382</v>
      </c>
      <c r="DX498" s="204">
        <f t="shared" si="514"/>
        <v>-1215211</v>
      </c>
      <c r="DY498" s="204">
        <f t="shared" si="514"/>
        <v>-1215211</v>
      </c>
      <c r="DZ498" s="204">
        <f t="shared" si="514"/>
        <v>1971066.5960000001</v>
      </c>
      <c r="EA498" s="204">
        <f t="shared" si="514"/>
        <v>1971066.5960000001</v>
      </c>
      <c r="EB498" s="204">
        <f t="shared" si="514"/>
        <v>-295619</v>
      </c>
      <c r="EC498" s="204">
        <f t="shared" si="514"/>
        <v>-295619</v>
      </c>
      <c r="ED498" s="204">
        <f t="shared" si="514"/>
        <v>252569.60000000001</v>
      </c>
      <c r="EE498" s="204">
        <f t="shared" si="514"/>
        <v>252569.60000000001</v>
      </c>
      <c r="EF498" s="204">
        <f>SUM(DT498,DV498,DX498,EB498)</f>
        <v>-4303912.0258365385</v>
      </c>
      <c r="EG498" s="204">
        <f>SUM(DU498,DW498,DY498,EC498)</f>
        <v>-4324594.9768990381</v>
      </c>
      <c r="EH498" s="329"/>
    </row>
    <row r="499" spans="1:138" s="196" customFormat="1" ht="16" x14ac:dyDescent="0.2">
      <c r="A499" s="3"/>
      <c r="B499" s="3"/>
      <c r="C499" s="3"/>
      <c r="D499" s="3"/>
      <c r="E499" s="18"/>
      <c r="F499" s="18"/>
      <c r="G499" s="18"/>
      <c r="H499" s="18"/>
      <c r="I499" s="18"/>
      <c r="J499" s="70"/>
      <c r="L499" s="3"/>
      <c r="M499" s="3"/>
      <c r="N499" s="3"/>
      <c r="O499" s="3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70"/>
      <c r="AA499" s="3"/>
      <c r="AB499" s="3"/>
      <c r="AC499" s="3"/>
      <c r="AD499" s="3"/>
      <c r="AE499" s="3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70"/>
      <c r="AQ499" s="3"/>
      <c r="AR499" s="3"/>
      <c r="AS499" s="3"/>
      <c r="AT499" s="3"/>
      <c r="AU499" s="3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70"/>
      <c r="BG499" s="3"/>
      <c r="BH499" s="3"/>
      <c r="BI499" s="3"/>
      <c r="BJ499" s="3"/>
      <c r="BK499" s="3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70"/>
      <c r="CL499" s="329"/>
      <c r="DB499" s="329"/>
      <c r="DR499" s="329"/>
      <c r="EH499" s="329"/>
    </row>
    <row r="500" spans="1:138" s="196" customFormat="1" ht="16" x14ac:dyDescent="0.2">
      <c r="A500" s="3"/>
      <c r="B500" s="3"/>
      <c r="C500" s="3"/>
      <c r="D500" s="3"/>
      <c r="E500" s="18"/>
      <c r="F500" s="18"/>
      <c r="G500" s="18"/>
      <c r="H500" s="18"/>
      <c r="I500" s="18"/>
      <c r="J500" s="70"/>
      <c r="K500" s="3"/>
      <c r="L500" s="3"/>
      <c r="M500" s="3"/>
      <c r="N500" s="3"/>
      <c r="O500" s="3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70"/>
      <c r="AA500" s="3"/>
      <c r="AB500" s="3"/>
      <c r="AC500" s="3"/>
      <c r="AD500" s="3"/>
      <c r="AE500" s="3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70"/>
      <c r="AQ500" s="3"/>
      <c r="AR500" s="3"/>
      <c r="AS500" s="3"/>
      <c r="AT500" s="3"/>
      <c r="AU500" s="3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70"/>
      <c r="BG500" s="3"/>
      <c r="BH500" s="3"/>
      <c r="BI500" s="3"/>
      <c r="BJ500" s="3"/>
      <c r="BK500" s="3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70"/>
      <c r="CL500" s="329"/>
      <c r="DB500" s="329"/>
      <c r="DR500" s="329"/>
      <c r="EH500" s="329"/>
    </row>
    <row r="501" spans="1:138" s="196" customFormat="1" ht="16" x14ac:dyDescent="0.2">
      <c r="A501" s="3"/>
      <c r="B501" s="3"/>
      <c r="C501" s="3"/>
      <c r="D501" s="3"/>
      <c r="E501" s="18"/>
      <c r="F501" s="18"/>
      <c r="G501" s="18"/>
      <c r="H501" s="18"/>
      <c r="I501" s="18"/>
      <c r="J501" s="70"/>
      <c r="K501" s="3"/>
      <c r="L501" s="3"/>
      <c r="M501" s="3"/>
      <c r="N501" s="3"/>
      <c r="O501" s="3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70"/>
      <c r="AA501" s="3"/>
      <c r="AB501" s="3"/>
      <c r="AC501" s="3"/>
      <c r="AD501" s="3"/>
      <c r="AE501" s="3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70"/>
      <c r="AQ501" s="3"/>
      <c r="AR501" s="3"/>
      <c r="AS501" s="3"/>
      <c r="AT501" s="3"/>
      <c r="AU501" s="3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70"/>
      <c r="BG501" s="3"/>
      <c r="BH501" s="3"/>
      <c r="BI501" s="3"/>
      <c r="BJ501" s="3"/>
      <c r="BK501" s="3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70"/>
      <c r="CL501" s="329"/>
      <c r="DB501" s="329"/>
      <c r="DR501" s="329"/>
      <c r="EH501" s="329"/>
    </row>
    <row r="502" spans="1:138" x14ac:dyDescent="0.15">
      <c r="J502" s="70"/>
      <c r="Z502" s="70"/>
      <c r="AP502" s="70"/>
      <c r="BF502" s="70"/>
      <c r="BV502" s="70"/>
      <c r="CL502" s="13"/>
      <c r="DB502" s="13"/>
      <c r="DR502" s="13"/>
      <c r="EH502" s="13"/>
    </row>
    <row r="503" spans="1:138" s="216" customFormat="1" ht="38" customHeight="1" x14ac:dyDescent="0.2">
      <c r="A503" s="215" t="s">
        <v>363</v>
      </c>
      <c r="J503" s="217"/>
      <c r="K503" s="242" t="s">
        <v>962</v>
      </c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241"/>
      <c r="Y503" s="241"/>
      <c r="Z503" s="247"/>
      <c r="AA503" s="247" t="s">
        <v>962</v>
      </c>
      <c r="AB503" s="246"/>
      <c r="AC503" s="246"/>
      <c r="AD503" s="246"/>
      <c r="AE503" s="246"/>
      <c r="AF503" s="246"/>
      <c r="AG503" s="246"/>
      <c r="AH503" s="246"/>
      <c r="AI503" s="246"/>
      <c r="AJ503" s="246"/>
      <c r="AK503" s="246"/>
      <c r="AL503" s="246"/>
      <c r="AM503" s="246"/>
      <c r="AN503" s="246"/>
      <c r="AO503" s="246"/>
      <c r="AP503" s="217"/>
      <c r="AQ503" s="306" t="s">
        <v>962</v>
      </c>
      <c r="AR503" s="305"/>
      <c r="AS503" s="305"/>
      <c r="AT503" s="305"/>
      <c r="AU503" s="305"/>
      <c r="AV503" s="305"/>
      <c r="AW503" s="305"/>
      <c r="AX503" s="305"/>
      <c r="AY503" s="305"/>
      <c r="AZ503" s="305"/>
      <c r="BA503" s="305"/>
      <c r="BB503" s="305"/>
      <c r="BC503" s="305"/>
      <c r="BD503" s="305"/>
      <c r="BE503" s="305"/>
      <c r="BF503" s="217"/>
      <c r="BG503" s="320" t="s">
        <v>962</v>
      </c>
      <c r="BH503" s="321"/>
      <c r="BI503" s="321"/>
      <c r="BJ503" s="321"/>
      <c r="BK503" s="321"/>
      <c r="BL503" s="321"/>
      <c r="BM503" s="321"/>
      <c r="BN503" s="321"/>
      <c r="BO503" s="321"/>
      <c r="BP503" s="321"/>
      <c r="BQ503" s="321"/>
      <c r="BR503" s="321"/>
      <c r="BS503" s="321"/>
      <c r="BT503" s="321"/>
      <c r="BU503" s="321"/>
      <c r="BV503" s="217"/>
      <c r="BW503" s="343" t="s">
        <v>962</v>
      </c>
      <c r="BX503" s="241"/>
      <c r="BY503" s="241"/>
      <c r="BZ503" s="241"/>
      <c r="CA503" s="241"/>
      <c r="CB503" s="241"/>
      <c r="CC503" s="241"/>
      <c r="CD503" s="241"/>
      <c r="CE503" s="241"/>
      <c r="CF503" s="241"/>
      <c r="CG503" s="241"/>
      <c r="CH503" s="241"/>
      <c r="CI503" s="241"/>
      <c r="CJ503" s="241"/>
      <c r="CK503" s="241"/>
      <c r="CL503" s="327"/>
      <c r="CM503" s="339" t="s">
        <v>962</v>
      </c>
      <c r="CN503" s="340"/>
      <c r="CO503" s="340"/>
      <c r="CP503" s="340"/>
      <c r="CQ503" s="340"/>
      <c r="CR503" s="340"/>
      <c r="CS503" s="340"/>
      <c r="CT503" s="340"/>
      <c r="CU503" s="340"/>
      <c r="CV503" s="340"/>
      <c r="CW503" s="340"/>
      <c r="CX503" s="340"/>
      <c r="CY503" s="340"/>
      <c r="CZ503" s="340"/>
      <c r="DA503" s="340"/>
      <c r="DB503" s="327"/>
      <c r="DC503" s="350" t="s">
        <v>962</v>
      </c>
      <c r="DD503" s="351"/>
      <c r="DE503" s="351"/>
      <c r="DF503" s="351"/>
      <c r="DG503" s="351"/>
      <c r="DH503" s="351"/>
      <c r="DI503" s="351"/>
      <c r="DJ503" s="351"/>
      <c r="DK503" s="351"/>
      <c r="DL503" s="351"/>
      <c r="DM503" s="351"/>
      <c r="DN503" s="351"/>
      <c r="DO503" s="351"/>
      <c r="DP503" s="351"/>
      <c r="DQ503" s="351"/>
      <c r="DR503" s="327"/>
      <c r="DS503" s="362" t="s">
        <v>962</v>
      </c>
      <c r="DT503" s="361"/>
      <c r="DU503" s="361"/>
      <c r="DV503" s="361"/>
      <c r="DW503" s="361"/>
      <c r="DX503" s="361"/>
      <c r="DY503" s="361"/>
      <c r="DZ503" s="361"/>
      <c r="EA503" s="361"/>
      <c r="EB503" s="361"/>
      <c r="EC503" s="361"/>
      <c r="ED503" s="361"/>
      <c r="EE503" s="361"/>
      <c r="EF503" s="361"/>
      <c r="EG503" s="361"/>
      <c r="EH503" s="327"/>
    </row>
    <row r="504" spans="1:138" x14ac:dyDescent="0.15">
      <c r="J504" s="70"/>
      <c r="Z504" s="70"/>
      <c r="AP504" s="70"/>
      <c r="BF504" s="70"/>
      <c r="BV504" s="70"/>
      <c r="CL504" s="13"/>
      <c r="DB504" s="13"/>
      <c r="DR504" s="13"/>
      <c r="EH504" s="13"/>
    </row>
    <row r="505" spans="1:138" x14ac:dyDescent="0.15">
      <c r="A505" s="199" t="s">
        <v>364</v>
      </c>
      <c r="B505" s="199"/>
      <c r="C505" s="200"/>
      <c r="D505" s="200"/>
      <c r="E505" s="200"/>
      <c r="F505" s="200"/>
      <c r="G505" s="200"/>
      <c r="J505" s="70"/>
      <c r="K505" s="199" t="s">
        <v>964</v>
      </c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Z505" s="70"/>
      <c r="AA505" s="199" t="s">
        <v>964</v>
      </c>
      <c r="AB505" s="200"/>
      <c r="AC505" s="200"/>
      <c r="AD505" s="200"/>
      <c r="AE505" s="200"/>
      <c r="AF505" s="200"/>
      <c r="AG505" s="200"/>
      <c r="AH505" s="200"/>
      <c r="AI505" s="200"/>
      <c r="AJ505" s="200"/>
      <c r="AK505" s="200"/>
      <c r="AP505" s="70"/>
      <c r="AQ505" s="199" t="s">
        <v>964</v>
      </c>
      <c r="AR505" s="200"/>
      <c r="AS505" s="200"/>
      <c r="AT505" s="200"/>
      <c r="AU505" s="200"/>
      <c r="AV505" s="200"/>
      <c r="AW505" s="200"/>
      <c r="AX505" s="200"/>
      <c r="AY505" s="200"/>
      <c r="AZ505" s="200"/>
      <c r="BA505" s="200"/>
      <c r="BF505" s="70"/>
      <c r="BG505" s="199" t="s">
        <v>964</v>
      </c>
      <c r="BH505" s="200"/>
      <c r="BI505" s="200"/>
      <c r="BJ505" s="200"/>
      <c r="BK505" s="200"/>
      <c r="BL505" s="200"/>
      <c r="BM505" s="200"/>
      <c r="BN505" s="200"/>
      <c r="BO505" s="200"/>
      <c r="BP505" s="200"/>
      <c r="BQ505" s="200"/>
      <c r="BV505" s="70"/>
      <c r="BW505" s="199" t="s">
        <v>964</v>
      </c>
      <c r="CL505" s="13"/>
      <c r="CM505" s="199" t="s">
        <v>964</v>
      </c>
      <c r="DB505" s="13"/>
      <c r="DC505" s="199" t="s">
        <v>964</v>
      </c>
      <c r="DR505" s="13"/>
      <c r="DS505" s="199" t="s">
        <v>964</v>
      </c>
      <c r="EH505" s="13"/>
    </row>
    <row r="506" spans="1:138" x14ac:dyDescent="0.15">
      <c r="A506" s="200" t="s">
        <v>365</v>
      </c>
      <c r="B506" s="200"/>
      <c r="C506" s="201">
        <v>471061</v>
      </c>
      <c r="D506" s="201">
        <v>378573</v>
      </c>
      <c r="E506" s="201">
        <v>439077</v>
      </c>
      <c r="F506" s="201"/>
      <c r="G506" s="201">
        <v>153607</v>
      </c>
      <c r="I506" s="46">
        <f t="shared" ref="I506:I526" si="515">SUM(C506:G506)</f>
        <v>1442318</v>
      </c>
      <c r="J506" s="70"/>
      <c r="K506" s="200" t="s">
        <v>966</v>
      </c>
      <c r="L506" s="201">
        <v>4437648.6635429971</v>
      </c>
      <c r="M506" s="201">
        <v>4437648.6635429971</v>
      </c>
      <c r="N506" s="201">
        <v>3224114.9180160016</v>
      </c>
      <c r="O506" s="201">
        <v>3224114.9180160016</v>
      </c>
      <c r="P506" s="201">
        <v>1873462.4128500011</v>
      </c>
      <c r="Q506" s="201">
        <v>1873462.4128500011</v>
      </c>
      <c r="R506" s="201">
        <v>88914.266019000002</v>
      </c>
      <c r="S506" s="201">
        <v>88914.266019000002</v>
      </c>
      <c r="T506" s="201">
        <v>0</v>
      </c>
      <c r="U506" s="201">
        <v>0</v>
      </c>
      <c r="X506" s="279">
        <f>SUM(L506,N506,P506,R506,T506)</f>
        <v>9624140.2604280002</v>
      </c>
      <c r="Y506" s="279">
        <f>SUM(M506,O506,Q506,S506,U506)</f>
        <v>9624140.2604280002</v>
      </c>
      <c r="Z506" s="70"/>
      <c r="AA506" s="200" t="s">
        <v>966</v>
      </c>
      <c r="AB506" s="201">
        <v>4437648.6635429971</v>
      </c>
      <c r="AC506" s="201">
        <v>4437648.6635429971</v>
      </c>
      <c r="AD506" s="201">
        <v>3224114.9180160016</v>
      </c>
      <c r="AE506" s="201">
        <v>3224114.9180160016</v>
      </c>
      <c r="AF506" s="201">
        <v>1873462.4128500011</v>
      </c>
      <c r="AG506" s="201">
        <v>1873462.4128500011</v>
      </c>
      <c r="AH506" s="201">
        <v>88914.266019000002</v>
      </c>
      <c r="AI506" s="201">
        <v>88914.266019000002</v>
      </c>
      <c r="AJ506" s="201">
        <v>0</v>
      </c>
      <c r="AK506" s="201">
        <v>0</v>
      </c>
      <c r="AN506" s="279">
        <f>SUM(AB506,AD506,AF506,AH506,AJ506)</f>
        <v>9624140.2604280002</v>
      </c>
      <c r="AO506" s="279">
        <f>SUM(AC506,AE506,AG506,AI506,AK506)</f>
        <v>9624140.2604280002</v>
      </c>
      <c r="AP506" s="70"/>
      <c r="AQ506" s="200" t="s">
        <v>966</v>
      </c>
      <c r="AR506" s="201">
        <v>4437648.6635429971</v>
      </c>
      <c r="AS506" s="201">
        <v>4437648.6635429971</v>
      </c>
      <c r="AT506" s="201">
        <v>3224114.9180160016</v>
      </c>
      <c r="AU506" s="201">
        <v>3224114.9180160016</v>
      </c>
      <c r="AV506" s="201">
        <v>1873462.4128500011</v>
      </c>
      <c r="AW506" s="201">
        <v>1873462.4128500011</v>
      </c>
      <c r="AX506" s="201">
        <v>88914.266019000002</v>
      </c>
      <c r="AY506" s="201">
        <v>88914.266019000002</v>
      </c>
      <c r="AZ506" s="201">
        <v>0</v>
      </c>
      <c r="BA506" s="201">
        <v>0</v>
      </c>
      <c r="BD506" s="279">
        <f>SUM(AR506,AT506,AV506,AX506,AZ506)</f>
        <v>9624140.2604280002</v>
      </c>
      <c r="BE506" s="279">
        <f>SUM(AS506,AU506,AW506,AY506,BA506)</f>
        <v>9624140.2604280002</v>
      </c>
      <c r="BF506" s="70"/>
      <c r="BG506" s="200" t="s">
        <v>966</v>
      </c>
      <c r="BH506" s="201">
        <v>4437648.6635429971</v>
      </c>
      <c r="BI506" s="201">
        <v>4437648.6635429971</v>
      </c>
      <c r="BJ506" s="201">
        <v>3224114.9180160016</v>
      </c>
      <c r="BK506" s="201">
        <v>3224114.9180160016</v>
      </c>
      <c r="BL506" s="201">
        <v>1873462.4128500011</v>
      </c>
      <c r="BM506" s="201">
        <v>1873462.4128500011</v>
      </c>
      <c r="BN506" s="201">
        <v>88914.266019000002</v>
      </c>
      <c r="BO506" s="201">
        <v>88914.266019000002</v>
      </c>
      <c r="BP506" s="201">
        <v>0</v>
      </c>
      <c r="BQ506" s="201">
        <v>0</v>
      </c>
      <c r="BT506" s="279">
        <f>SUM(BH506,BJ506,BL506,BN506,BP506)</f>
        <v>9624140.2604280002</v>
      </c>
      <c r="BU506" s="279">
        <f>SUM(BI506,BK506,BM506,BO506,BQ506)</f>
        <v>9624140.2604280002</v>
      </c>
      <c r="BV506" s="70"/>
      <c r="BW506" s="200" t="s">
        <v>966</v>
      </c>
      <c r="BX506" s="201">
        <v>4437648.6635429971</v>
      </c>
      <c r="BY506" s="201">
        <v>4437648.6635429971</v>
      </c>
      <c r="BZ506" s="201">
        <v>3224114.9180160016</v>
      </c>
      <c r="CA506" s="201">
        <v>3224114.9180160016</v>
      </c>
      <c r="CB506" s="201">
        <v>1873462.4128500011</v>
      </c>
      <c r="CC506" s="201">
        <v>1873462.4128500011</v>
      </c>
      <c r="CD506" s="201">
        <v>88914.266019000002</v>
      </c>
      <c r="CE506" s="201">
        <v>88914.266019000002</v>
      </c>
      <c r="CF506" s="201">
        <v>0</v>
      </c>
      <c r="CG506" s="201">
        <v>0</v>
      </c>
      <c r="CJ506" s="279">
        <f>SUM(BX506,BZ506,CB506,CD506,CF506)</f>
        <v>9624140.2604280002</v>
      </c>
      <c r="CK506" s="279">
        <f>SUM(BY506,CA506,CC506,CE506,CG506)</f>
        <v>9624140.2604280002</v>
      </c>
      <c r="CL506" s="13"/>
      <c r="CM506" s="200" t="s">
        <v>966</v>
      </c>
      <c r="CN506" s="201">
        <v>4437648.6635429971</v>
      </c>
      <c r="CO506" s="201">
        <v>4437648.6635429971</v>
      </c>
      <c r="CP506" s="201">
        <v>3224114.9180160016</v>
      </c>
      <c r="CQ506" s="201">
        <v>3224114.9180160016</v>
      </c>
      <c r="CR506" s="201">
        <v>1873462.4128500011</v>
      </c>
      <c r="CS506" s="201">
        <v>1873462.4128500011</v>
      </c>
      <c r="CT506" s="201">
        <v>88914.266019000002</v>
      </c>
      <c r="CU506" s="201">
        <v>88914.266019000002</v>
      </c>
      <c r="CV506" s="201">
        <v>0</v>
      </c>
      <c r="CW506" s="201">
        <v>0</v>
      </c>
      <c r="CZ506" s="279">
        <f>SUM(CN506,CP506,CR506,CT506,CV506)</f>
        <v>9624140.2604280002</v>
      </c>
      <c r="DA506" s="279">
        <f>SUM(CO506,CQ506,CS506,CU506,CW506)</f>
        <v>9624140.2604280002</v>
      </c>
      <c r="DB506" s="13"/>
      <c r="DC506" s="200" t="s">
        <v>966</v>
      </c>
      <c r="DD506" s="201">
        <v>4437648.6635429971</v>
      </c>
      <c r="DE506" s="201">
        <v>4437648.6635429971</v>
      </c>
      <c r="DF506" s="201">
        <v>3224114.9180160016</v>
      </c>
      <c r="DG506" s="201">
        <v>3224114.9180160016</v>
      </c>
      <c r="DH506" s="201">
        <v>1873462.4128500011</v>
      </c>
      <c r="DI506" s="201">
        <v>1873462.4128500011</v>
      </c>
      <c r="DJ506" s="201">
        <v>88914.266019000002</v>
      </c>
      <c r="DK506" s="201">
        <v>88914.266019000002</v>
      </c>
      <c r="DL506" s="201">
        <v>0</v>
      </c>
      <c r="DM506" s="201">
        <v>0</v>
      </c>
      <c r="DP506" s="279">
        <f>SUM(DD506,DF506,DH506,DJ506,DL506)</f>
        <v>9624140.2604280002</v>
      </c>
      <c r="DQ506" s="279">
        <f>SUM(DE506,DG506,DI506,DK506,DM506)</f>
        <v>9624140.2604280002</v>
      </c>
      <c r="DR506" s="13"/>
      <c r="DS506" s="200" t="s">
        <v>966</v>
      </c>
      <c r="DT506" s="201">
        <v>4437648.6635429971</v>
      </c>
      <c r="DU506" s="201">
        <v>4437648.6635429971</v>
      </c>
      <c r="DV506" s="201">
        <v>3224114.9180160016</v>
      </c>
      <c r="DW506" s="201">
        <v>3224114.9180160016</v>
      </c>
      <c r="DX506" s="201">
        <v>1873462.4128500011</v>
      </c>
      <c r="DY506" s="201">
        <v>1873462.4128500011</v>
      </c>
      <c r="DZ506" s="201">
        <v>88914.266019000002</v>
      </c>
      <c r="EA506" s="201">
        <v>88914.266019000002</v>
      </c>
      <c r="EB506" s="201">
        <v>0</v>
      </c>
      <c r="EC506" s="201">
        <v>0</v>
      </c>
      <c r="EF506" s="279">
        <f>SUM(DT506,DV506,DX506,DZ506,EB506)</f>
        <v>9624140.2604280002</v>
      </c>
      <c r="EG506" s="279">
        <f>SUM(DU506,DW506,DY506,EA506,EC506)</f>
        <v>9624140.2604280002</v>
      </c>
      <c r="EH506" s="13"/>
    </row>
    <row r="507" spans="1:138" x14ac:dyDescent="0.15">
      <c r="A507" s="200" t="s">
        <v>366</v>
      </c>
      <c r="B507" s="200"/>
      <c r="C507" s="201">
        <v>124195</v>
      </c>
      <c r="D507" s="201">
        <v>107314</v>
      </c>
      <c r="E507" s="201">
        <v>14973</v>
      </c>
      <c r="F507" s="201"/>
      <c r="G507" s="201">
        <v>3212</v>
      </c>
      <c r="I507" s="46">
        <f t="shared" si="515"/>
        <v>249694</v>
      </c>
      <c r="J507" s="70"/>
      <c r="K507" s="200" t="s">
        <v>965</v>
      </c>
      <c r="L507" s="201">
        <v>6864000</v>
      </c>
      <c r="M507" s="201">
        <v>6864000</v>
      </c>
      <c r="N507" s="201">
        <v>6528000</v>
      </c>
      <c r="O507" s="201">
        <v>6528000</v>
      </c>
      <c r="P507" s="201">
        <v>3515000</v>
      </c>
      <c r="Q507" s="201">
        <v>3515000</v>
      </c>
      <c r="R507" s="201">
        <v>150000</v>
      </c>
      <c r="S507" s="201">
        <v>150000</v>
      </c>
      <c r="T507" s="201">
        <v>103900</v>
      </c>
      <c r="U507" s="201">
        <v>103900</v>
      </c>
      <c r="X507" s="279">
        <f>SUM(L507,N507,P507,R507,T507)</f>
        <v>17160900</v>
      </c>
      <c r="Y507" s="279">
        <f>SUM(M507,O507,Q507,S507,U507)</f>
        <v>17160900</v>
      </c>
      <c r="Z507" s="70"/>
      <c r="AA507" s="200" t="s">
        <v>965</v>
      </c>
      <c r="AB507" s="201">
        <v>6864000</v>
      </c>
      <c r="AC507" s="201">
        <v>6864000</v>
      </c>
      <c r="AD507" s="201">
        <v>6528000</v>
      </c>
      <c r="AE507" s="201">
        <v>6528000</v>
      </c>
      <c r="AF507" s="201">
        <v>3515000</v>
      </c>
      <c r="AG507" s="201">
        <v>3515000</v>
      </c>
      <c r="AH507" s="201">
        <v>150000</v>
      </c>
      <c r="AI507" s="201">
        <v>150000</v>
      </c>
      <c r="AJ507" s="201">
        <v>103900</v>
      </c>
      <c r="AK507" s="201">
        <v>103900</v>
      </c>
      <c r="AN507" s="279">
        <f>SUM(AB507,AD507,AF507,AH507,AJ507)</f>
        <v>17160900</v>
      </c>
      <c r="AO507" s="279">
        <f>SUM(AC507,AE507,AG507,AI507,AK507)</f>
        <v>17160900</v>
      </c>
      <c r="AP507" s="70"/>
      <c r="AQ507" s="200" t="s">
        <v>965</v>
      </c>
      <c r="AR507" s="201">
        <v>6864000</v>
      </c>
      <c r="AS507" s="201">
        <v>6864000</v>
      </c>
      <c r="AT507" s="201">
        <v>6528000</v>
      </c>
      <c r="AU507" s="201">
        <v>6528000</v>
      </c>
      <c r="AV507" s="201">
        <v>3515000</v>
      </c>
      <c r="AW507" s="201">
        <v>3515000</v>
      </c>
      <c r="AX507" s="201">
        <v>150000</v>
      </c>
      <c r="AY507" s="201">
        <v>150000</v>
      </c>
      <c r="AZ507" s="201">
        <v>103900</v>
      </c>
      <c r="BA507" s="201">
        <v>103900</v>
      </c>
      <c r="BD507" s="279">
        <f>SUM(AR507,AT507,AV507,AX507,AZ507)</f>
        <v>17160900</v>
      </c>
      <c r="BE507" s="279">
        <f>SUM(AS507,AU507,AW507,AY507,BA507)</f>
        <v>17160900</v>
      </c>
      <c r="BF507" s="70"/>
      <c r="BG507" s="200" t="s">
        <v>965</v>
      </c>
      <c r="BH507" s="201">
        <v>6864000</v>
      </c>
      <c r="BI507" s="201">
        <v>6864000</v>
      </c>
      <c r="BJ507" s="201">
        <v>6528000</v>
      </c>
      <c r="BK507" s="201">
        <v>6528000</v>
      </c>
      <c r="BL507" s="201">
        <v>3515000</v>
      </c>
      <c r="BM507" s="201">
        <v>3515000</v>
      </c>
      <c r="BN507" s="201">
        <v>150000</v>
      </c>
      <c r="BO507" s="201">
        <v>150000</v>
      </c>
      <c r="BP507" s="201">
        <v>103900</v>
      </c>
      <c r="BQ507" s="201">
        <v>103900</v>
      </c>
      <c r="BT507" s="279">
        <f>SUM(BH507,BJ507,BL507,BN507,BP507)</f>
        <v>17160900</v>
      </c>
      <c r="BU507" s="279">
        <f>SUM(BI507,BK507,BM507,BO507,BQ507)</f>
        <v>17160900</v>
      </c>
      <c r="BV507" s="70"/>
      <c r="BW507" s="200" t="s">
        <v>965</v>
      </c>
      <c r="BX507" s="201">
        <v>6864000</v>
      </c>
      <c r="BY507" s="201">
        <v>6864000</v>
      </c>
      <c r="BZ507" s="201">
        <v>6528000</v>
      </c>
      <c r="CA507" s="201">
        <v>6528000</v>
      </c>
      <c r="CB507" s="201">
        <v>3515000</v>
      </c>
      <c r="CC507" s="201">
        <v>3515000</v>
      </c>
      <c r="CD507" s="201">
        <v>150000</v>
      </c>
      <c r="CE507" s="201">
        <v>150000</v>
      </c>
      <c r="CF507" s="201">
        <v>103900</v>
      </c>
      <c r="CG507" s="201">
        <v>103900</v>
      </c>
      <c r="CJ507" s="279">
        <f>SUM(BX507,BZ507,CB507,CD507,CF507)</f>
        <v>17160900</v>
      </c>
      <c r="CK507" s="279">
        <f>SUM(BY507,CA507,CC507,CE507,CG507)</f>
        <v>17160900</v>
      </c>
      <c r="CL507" s="13"/>
      <c r="CM507" s="200" t="s">
        <v>965</v>
      </c>
      <c r="CN507" s="201">
        <v>6864000</v>
      </c>
      <c r="CO507" s="201">
        <v>6864000</v>
      </c>
      <c r="CP507" s="201">
        <v>6528000</v>
      </c>
      <c r="CQ507" s="201">
        <v>6528000</v>
      </c>
      <c r="CR507" s="201">
        <v>3515000</v>
      </c>
      <c r="CS507" s="201">
        <v>3515000</v>
      </c>
      <c r="CT507" s="201">
        <v>150000</v>
      </c>
      <c r="CU507" s="201">
        <v>150000</v>
      </c>
      <c r="CV507" s="201">
        <v>103900</v>
      </c>
      <c r="CW507" s="201">
        <v>103900</v>
      </c>
      <c r="CZ507" s="279">
        <f>SUM(CN507,CP507,CR507,CT507,CV507)</f>
        <v>17160900</v>
      </c>
      <c r="DA507" s="279">
        <f>SUM(CO507,CQ507,CS507,CU507,CW507)</f>
        <v>17160900</v>
      </c>
      <c r="DB507" s="13"/>
      <c r="DC507" s="200" t="s">
        <v>965</v>
      </c>
      <c r="DD507" s="201">
        <v>6864000</v>
      </c>
      <c r="DE507" s="201">
        <v>6864000</v>
      </c>
      <c r="DF507" s="201">
        <v>6528000</v>
      </c>
      <c r="DG507" s="201">
        <v>6528000</v>
      </c>
      <c r="DH507" s="201">
        <v>3515000</v>
      </c>
      <c r="DI507" s="201">
        <v>3515000</v>
      </c>
      <c r="DJ507" s="201">
        <v>150000</v>
      </c>
      <c r="DK507" s="201">
        <v>150000</v>
      </c>
      <c r="DL507" s="201">
        <v>103900</v>
      </c>
      <c r="DM507" s="201">
        <v>103900</v>
      </c>
      <c r="DP507" s="279">
        <f>SUM(DD507,DF507,DH507,DJ507,DL507)</f>
        <v>17160900</v>
      </c>
      <c r="DQ507" s="279">
        <f>SUM(DE507,DG507,DI507,DK507,DM507)</f>
        <v>17160900</v>
      </c>
      <c r="DR507" s="13"/>
      <c r="DS507" s="200" t="s">
        <v>965</v>
      </c>
      <c r="DT507" s="201">
        <v>6864000</v>
      </c>
      <c r="DU507" s="201">
        <v>6864000</v>
      </c>
      <c r="DV507" s="201">
        <v>6528000</v>
      </c>
      <c r="DW507" s="201">
        <v>6528000</v>
      </c>
      <c r="DX507" s="201">
        <v>3515000</v>
      </c>
      <c r="DY507" s="201">
        <v>3515000</v>
      </c>
      <c r="DZ507" s="201">
        <v>150000</v>
      </c>
      <c r="EA507" s="201">
        <v>150000</v>
      </c>
      <c r="EB507" s="201">
        <v>103900</v>
      </c>
      <c r="EC507" s="201">
        <v>103900</v>
      </c>
      <c r="EF507" s="279">
        <f>SUM(DT507,DV507,DX507,DZ507,EB507)</f>
        <v>17160900</v>
      </c>
      <c r="EG507" s="279">
        <f>SUM(DU507,DW507,DY507,EA507,EC507)</f>
        <v>17160900</v>
      </c>
      <c r="EH507" s="13"/>
    </row>
    <row r="508" spans="1:138" x14ac:dyDescent="0.15">
      <c r="A508" s="200" t="s">
        <v>367</v>
      </c>
      <c r="B508" s="200"/>
      <c r="C508" s="201">
        <v>33264</v>
      </c>
      <c r="D508" s="201">
        <v>35934</v>
      </c>
      <c r="E508" s="201">
        <v>2785</v>
      </c>
      <c r="F508" s="201"/>
      <c r="G508" s="201">
        <v>1215</v>
      </c>
      <c r="I508" s="46">
        <f t="shared" si="515"/>
        <v>73198</v>
      </c>
      <c r="J508" s="70"/>
      <c r="K508" s="200"/>
      <c r="L508" s="201"/>
      <c r="M508" s="201"/>
      <c r="N508" s="201"/>
      <c r="O508" s="201"/>
      <c r="P508" s="201"/>
      <c r="Q508" s="201"/>
      <c r="R508" s="201"/>
      <c r="S508" s="201"/>
      <c r="T508" s="201"/>
      <c r="U508" s="201"/>
      <c r="Y508" s="46"/>
      <c r="Z508" s="70"/>
      <c r="AA508" s="200"/>
      <c r="AB508" s="201"/>
      <c r="AC508" s="201"/>
      <c r="AD508" s="201"/>
      <c r="AE508" s="201"/>
      <c r="AF508" s="201"/>
      <c r="AG508" s="201"/>
      <c r="AH508" s="201"/>
      <c r="AI508" s="201"/>
      <c r="AJ508" s="201"/>
      <c r="AK508" s="201"/>
      <c r="AO508" s="46"/>
      <c r="AP508" s="70"/>
      <c r="AQ508" s="200"/>
      <c r="AR508" s="201"/>
      <c r="AS508" s="201"/>
      <c r="AT508" s="201"/>
      <c r="AU508" s="201"/>
      <c r="AV508" s="201"/>
      <c r="AW508" s="201"/>
      <c r="AX508" s="201"/>
      <c r="AY508" s="201"/>
      <c r="AZ508" s="201"/>
      <c r="BA508" s="201"/>
      <c r="BE508" s="46"/>
      <c r="BF508" s="70"/>
      <c r="BG508" s="200"/>
      <c r="BH508" s="201"/>
      <c r="BI508" s="201"/>
      <c r="BJ508" s="201"/>
      <c r="BK508" s="201"/>
      <c r="BL508" s="201"/>
      <c r="BM508" s="201"/>
      <c r="BN508" s="201"/>
      <c r="BO508" s="201"/>
      <c r="BP508" s="201"/>
      <c r="BQ508" s="201"/>
      <c r="BU508" s="46"/>
      <c r="BV508" s="70"/>
      <c r="CL508" s="13"/>
      <c r="DB508" s="13"/>
      <c r="DR508" s="13"/>
      <c r="EH508" s="13"/>
    </row>
    <row r="509" spans="1:138" x14ac:dyDescent="0.15">
      <c r="A509" s="199" t="s">
        <v>368</v>
      </c>
      <c r="B509" s="199"/>
      <c r="C509" s="202">
        <v>628520</v>
      </c>
      <c r="D509" s="202">
        <v>521821</v>
      </c>
      <c r="E509" s="202">
        <v>456835</v>
      </c>
      <c r="F509" s="202"/>
      <c r="G509" s="202">
        <v>158034</v>
      </c>
      <c r="I509" s="46">
        <f t="shared" si="515"/>
        <v>1765210</v>
      </c>
      <c r="J509" s="70"/>
      <c r="K509" s="199" t="s">
        <v>967</v>
      </c>
      <c r="L509" s="202"/>
      <c r="M509" s="202"/>
      <c r="N509" s="202"/>
      <c r="O509" s="202"/>
      <c r="P509" s="202"/>
      <c r="Q509" s="202"/>
      <c r="R509" s="202"/>
      <c r="S509" s="202"/>
      <c r="T509" s="202"/>
      <c r="U509" s="202"/>
      <c r="Y509" s="46"/>
      <c r="Z509" s="70"/>
      <c r="AA509" s="199" t="s">
        <v>967</v>
      </c>
      <c r="AB509" s="202"/>
      <c r="AC509" s="202"/>
      <c r="AD509" s="202"/>
      <c r="AE509" s="202"/>
      <c r="AF509" s="202"/>
      <c r="AG509" s="202"/>
      <c r="AH509" s="202"/>
      <c r="AI509" s="202"/>
      <c r="AJ509" s="202"/>
      <c r="AK509" s="202"/>
      <c r="AO509" s="46"/>
      <c r="AP509" s="70"/>
      <c r="AQ509" s="199" t="s">
        <v>967</v>
      </c>
      <c r="AR509" s="202"/>
      <c r="AS509" s="202"/>
      <c r="AT509" s="202"/>
      <c r="AU509" s="202"/>
      <c r="AV509" s="202"/>
      <c r="AW509" s="202"/>
      <c r="AX509" s="202"/>
      <c r="AY509" s="202"/>
      <c r="AZ509" s="202"/>
      <c r="BA509" s="202"/>
      <c r="BE509" s="46"/>
      <c r="BF509" s="70"/>
      <c r="BG509" s="199" t="s">
        <v>967</v>
      </c>
      <c r="BH509" s="202"/>
      <c r="BI509" s="202"/>
      <c r="BJ509" s="202"/>
      <c r="BK509" s="202"/>
      <c r="BL509" s="202"/>
      <c r="BM509" s="202"/>
      <c r="BN509" s="202"/>
      <c r="BO509" s="202"/>
      <c r="BP509" s="202"/>
      <c r="BQ509" s="202"/>
      <c r="BU509" s="46"/>
      <c r="BV509" s="70"/>
      <c r="BW509" s="199" t="s">
        <v>967</v>
      </c>
      <c r="CL509" s="13"/>
      <c r="CM509" s="199" t="s">
        <v>967</v>
      </c>
      <c r="DB509" s="13"/>
      <c r="DC509" s="199" t="s">
        <v>967</v>
      </c>
      <c r="DR509" s="13"/>
      <c r="DS509" s="199" t="s">
        <v>967</v>
      </c>
      <c r="EH509" s="13"/>
    </row>
    <row r="510" spans="1:138" x14ac:dyDescent="0.15">
      <c r="A510" s="200" t="s">
        <v>369</v>
      </c>
      <c r="B510" s="200"/>
      <c r="C510" s="201">
        <v>3227853</v>
      </c>
      <c r="D510" s="201">
        <v>11310214</v>
      </c>
      <c r="E510" s="201">
        <v>130105</v>
      </c>
      <c r="F510" s="201"/>
      <c r="G510" s="201">
        <v>65221</v>
      </c>
      <c r="I510" s="46">
        <f t="shared" si="515"/>
        <v>14733393</v>
      </c>
      <c r="J510" s="70"/>
      <c r="K510" s="200"/>
      <c r="L510" s="201"/>
      <c r="M510" s="201"/>
      <c r="N510" s="201"/>
      <c r="O510" s="201"/>
      <c r="P510" s="201"/>
      <c r="Q510" s="201"/>
      <c r="R510" s="201"/>
      <c r="S510" s="201"/>
      <c r="T510" s="201"/>
      <c r="U510" s="201"/>
      <c r="Y510" s="46"/>
      <c r="Z510" s="70"/>
      <c r="AA510" s="200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O510" s="46"/>
      <c r="AP510" s="70"/>
      <c r="AQ510" s="200"/>
      <c r="AR510" s="201"/>
      <c r="AS510" s="201"/>
      <c r="AT510" s="201"/>
      <c r="AU510" s="201"/>
      <c r="AV510" s="201"/>
      <c r="AW510" s="201"/>
      <c r="AX510" s="201"/>
      <c r="AY510" s="201"/>
      <c r="AZ510" s="201"/>
      <c r="BA510" s="201"/>
      <c r="BE510" s="46"/>
      <c r="BF510" s="70"/>
      <c r="BG510" s="200"/>
      <c r="BH510" s="201"/>
      <c r="BI510" s="201"/>
      <c r="BJ510" s="201"/>
      <c r="BK510" s="201"/>
      <c r="BL510" s="201"/>
      <c r="BM510" s="201"/>
      <c r="BN510" s="201"/>
      <c r="BO510" s="201"/>
      <c r="BP510" s="201"/>
      <c r="BQ510" s="201"/>
      <c r="BU510" s="46"/>
      <c r="BV510" s="70"/>
      <c r="CL510" s="13"/>
      <c r="DB510" s="13"/>
      <c r="DR510" s="13"/>
      <c r="EH510" s="13"/>
    </row>
    <row r="511" spans="1:138" x14ac:dyDescent="0.15">
      <c r="A511" s="200" t="s">
        <v>370</v>
      </c>
      <c r="B511" s="200"/>
      <c r="C511" s="201">
        <v>15142</v>
      </c>
      <c r="D511" s="201">
        <v>1211905</v>
      </c>
      <c r="E511" s="200" t="s">
        <v>17</v>
      </c>
      <c r="F511" s="200"/>
      <c r="G511" s="200" t="s">
        <v>17</v>
      </c>
      <c r="I511" s="46">
        <f t="shared" si="515"/>
        <v>1227047</v>
      </c>
      <c r="J511" s="70"/>
      <c r="K511" s="200"/>
      <c r="L511" s="201"/>
      <c r="M511" s="201"/>
      <c r="N511" s="201"/>
      <c r="O511" s="201"/>
      <c r="P511" s="200"/>
      <c r="Q511" s="200"/>
      <c r="R511" s="200"/>
      <c r="S511" s="200"/>
      <c r="T511" s="200"/>
      <c r="U511" s="200"/>
      <c r="Y511" s="46"/>
      <c r="Z511" s="70"/>
      <c r="AA511" s="200"/>
      <c r="AB511" s="201"/>
      <c r="AC511" s="201"/>
      <c r="AD511" s="201"/>
      <c r="AE511" s="201"/>
      <c r="AF511" s="200"/>
      <c r="AG511" s="200"/>
      <c r="AH511" s="200"/>
      <c r="AI511" s="200"/>
      <c r="AJ511" s="200"/>
      <c r="AK511" s="200"/>
      <c r="AO511" s="46"/>
      <c r="AP511" s="70"/>
      <c r="AQ511" s="200"/>
      <c r="AR511" s="201"/>
      <c r="AS511" s="201"/>
      <c r="AT511" s="201"/>
      <c r="AU511" s="201"/>
      <c r="AV511" s="200"/>
      <c r="AW511" s="200"/>
      <c r="AX511" s="200"/>
      <c r="AY511" s="200"/>
      <c r="AZ511" s="200"/>
      <c r="BA511" s="200"/>
      <c r="BE511" s="46"/>
      <c r="BF511" s="70"/>
      <c r="BG511" s="200"/>
      <c r="BH511" s="201"/>
      <c r="BI511" s="201"/>
      <c r="BJ511" s="201"/>
      <c r="BK511" s="201"/>
      <c r="BL511" s="200"/>
      <c r="BM511" s="200"/>
      <c r="BN511" s="200"/>
      <c r="BO511" s="200"/>
      <c r="BP511" s="200"/>
      <c r="BQ511" s="200"/>
      <c r="BU511" s="46"/>
      <c r="BV511" s="70"/>
      <c r="CL511" s="13"/>
      <c r="DB511" s="13"/>
      <c r="DR511" s="13"/>
      <c r="EH511" s="13"/>
    </row>
    <row r="512" spans="1:138" x14ac:dyDescent="0.15">
      <c r="A512" s="199" t="s">
        <v>371</v>
      </c>
      <c r="B512" s="199"/>
      <c r="C512" s="202">
        <v>3871515</v>
      </c>
      <c r="D512" s="202">
        <v>13043940</v>
      </c>
      <c r="E512" s="202">
        <v>586940</v>
      </c>
      <c r="F512" s="202"/>
      <c r="G512" s="202">
        <v>223255</v>
      </c>
      <c r="I512" s="46">
        <f t="shared" si="515"/>
        <v>17725650</v>
      </c>
      <c r="J512" s="70"/>
      <c r="K512" s="199"/>
      <c r="L512" s="202"/>
      <c r="M512" s="202"/>
      <c r="N512" s="202"/>
      <c r="O512" s="202"/>
      <c r="P512" s="202"/>
      <c r="Q512" s="202"/>
      <c r="R512" s="202"/>
      <c r="S512" s="202"/>
      <c r="T512" s="202"/>
      <c r="U512" s="202"/>
      <c r="Y512" s="46"/>
      <c r="Z512" s="70"/>
      <c r="AA512" s="199"/>
      <c r="AB512" s="202"/>
      <c r="AC512" s="202"/>
      <c r="AD512" s="202"/>
      <c r="AE512" s="202"/>
      <c r="AF512" s="202"/>
      <c r="AG512" s="202"/>
      <c r="AH512" s="202"/>
      <c r="AI512" s="202"/>
      <c r="AJ512" s="202"/>
      <c r="AK512" s="202"/>
      <c r="AO512" s="46"/>
      <c r="AP512" s="70"/>
      <c r="AQ512" s="199"/>
      <c r="AR512" s="202"/>
      <c r="AS512" s="202"/>
      <c r="AT512" s="202"/>
      <c r="AU512" s="202"/>
      <c r="AV512" s="202"/>
      <c r="AW512" s="202"/>
      <c r="AX512" s="202"/>
      <c r="AY512" s="202"/>
      <c r="AZ512" s="202"/>
      <c r="BA512" s="202"/>
      <c r="BE512" s="46"/>
      <c r="BF512" s="70"/>
      <c r="BG512" s="199"/>
      <c r="BH512" s="202"/>
      <c r="BI512" s="202"/>
      <c r="BJ512" s="202"/>
      <c r="BK512" s="202"/>
      <c r="BL512" s="202"/>
      <c r="BM512" s="202"/>
      <c r="BN512" s="202"/>
      <c r="BO512" s="202"/>
      <c r="BP512" s="202"/>
      <c r="BQ512" s="202"/>
      <c r="BU512" s="46"/>
      <c r="BV512" s="70"/>
      <c r="CL512" s="13"/>
      <c r="DB512" s="13"/>
      <c r="DR512" s="13"/>
      <c r="EH512" s="13"/>
    </row>
    <row r="513" spans="1:138" x14ac:dyDescent="0.15">
      <c r="A513" s="200"/>
      <c r="B513" s="200"/>
      <c r="C513" s="200"/>
      <c r="D513" s="200"/>
      <c r="E513" s="200"/>
      <c r="F513" s="200"/>
      <c r="G513" s="200"/>
      <c r="I513" s="46"/>
      <c r="J513" s="70"/>
      <c r="K513" s="200" t="s">
        <v>963</v>
      </c>
      <c r="L513" s="201">
        <f>-L507*(1-(L8/$C$8))</f>
        <v>-213230.76923076919</v>
      </c>
      <c r="M513" s="201">
        <f>-M507*(1-(M8/$C$8))</f>
        <v>-365538.4615384611</v>
      </c>
      <c r="N513" s="201">
        <f>-N507*(1-(N8/$D$8))</f>
        <v>-244331.5729047067</v>
      </c>
      <c r="O513" s="201">
        <f>-O507*(1-(O8/$D$8))</f>
        <v>-388232.37657864526</v>
      </c>
      <c r="P513" s="201">
        <f>-P507*(1-(P8/$E$8))</f>
        <v>-220080.50089445425</v>
      </c>
      <c r="Q513" s="201">
        <f>-Q507*(1-(Q8/$E$8))</f>
        <v>-295536.67262969585</v>
      </c>
      <c r="R513" s="201">
        <f>-R507*(1-(R8/$F$8))</f>
        <v>0</v>
      </c>
      <c r="S513" s="201">
        <f>-S507*(1-(S8/$F$8))</f>
        <v>0</v>
      </c>
      <c r="T513" s="201">
        <f>-T507*(1-(T8/$G$8))</f>
        <v>-103900</v>
      </c>
      <c r="U513" s="201">
        <f>-U507*(1-(U8/$G$8))</f>
        <v>-103900</v>
      </c>
      <c r="X513" s="282">
        <f>SUM(L513,N513,P513,T513)</f>
        <v>-781542.84302993014</v>
      </c>
      <c r="Y513" s="282">
        <f>SUM(M513,O513,Q513,U513)</f>
        <v>-1153207.5107468022</v>
      </c>
      <c r="Z513" s="70"/>
      <c r="AA513" s="200" t="s">
        <v>963</v>
      </c>
      <c r="AB513" s="281">
        <f>-AB507*(1-(AB8/$C$8))</f>
        <v>-771692.30769230786</v>
      </c>
      <c r="AC513" s="281">
        <f>-AC507*(1-(AC8/$C$8))</f>
        <v>-911307.69230769225</v>
      </c>
      <c r="AD513" s="281">
        <f>-AD507*(1-(AD8/$D$8))</f>
        <v>-771967.85304248019</v>
      </c>
      <c r="AE513" s="281">
        <f>-AE507*(1-(AE8/$D$8))</f>
        <v>-903876.92307692277</v>
      </c>
      <c r="AF513" s="281">
        <f>-AF507*(1-(AF8/$E$8))</f>
        <v>-496753.13059033966</v>
      </c>
      <c r="AG513" s="281">
        <f>-AG507*(1-(AG8/$E$8))</f>
        <v>-565921.28801431111</v>
      </c>
      <c r="AH513" s="281">
        <f>-AH507*(1-(AH8/$F$8))</f>
        <v>0</v>
      </c>
      <c r="AI513" s="281">
        <f>-AI507*(1-(AI8/$F$8))</f>
        <v>0</v>
      </c>
      <c r="AJ513" s="281">
        <f>-AJ507*(1-(AJ8/$G$8))</f>
        <v>-103900</v>
      </c>
      <c r="AK513" s="281">
        <f>-AK507*(1-(AK8/$G$8))</f>
        <v>-103900</v>
      </c>
      <c r="AN513" s="282">
        <f>SUM(AB513,AD513,AF513,AJ513)</f>
        <v>-2144313.2913251277</v>
      </c>
      <c r="AO513" s="282">
        <f>SUM(AC513,AE513,AG513,AK513)</f>
        <v>-2485005.9033989264</v>
      </c>
      <c r="AP513" s="70"/>
      <c r="AQ513" s="200" t="s">
        <v>963</v>
      </c>
      <c r="AR513" s="201">
        <f>-AR507*(1-(AR8/$C$8))</f>
        <v>-213230.76923076919</v>
      </c>
      <c r="AS513" s="201">
        <f>-AS507*(1-(AS8/$C$8))</f>
        <v>-365538.4615384611</v>
      </c>
      <c r="AT513" s="201">
        <f>-AT507*(1-(AT8/$D$8))</f>
        <v>-244331.5729047067</v>
      </c>
      <c r="AU513" s="201">
        <f>-AU507*(1-(AU8/$D$8))</f>
        <v>-388232.37657864526</v>
      </c>
      <c r="AV513" s="201">
        <f>-AV507*(1-(AV8/$E$8))</f>
        <v>-220080.50089445425</v>
      </c>
      <c r="AW513" s="201">
        <f>-AW507*(1-(AW8/$E$8))</f>
        <v>-295536.67262969585</v>
      </c>
      <c r="AX513" s="201">
        <f>-AX507*(1-(AX8/$F$8))</f>
        <v>0</v>
      </c>
      <c r="AY513" s="201">
        <f>-AY507*(1-(AY8/$F$8))</f>
        <v>0</v>
      </c>
      <c r="AZ513" s="201">
        <f>-AZ507*(1-(AZ8/$G$8))</f>
        <v>-103900</v>
      </c>
      <c r="BA513" s="201">
        <f>-BA507*(1-(BA8/$G$8))</f>
        <v>-103900</v>
      </c>
      <c r="BD513" s="282">
        <f>SUM(AR513,AT513,AV513,AZ513)</f>
        <v>-781542.84302993014</v>
      </c>
      <c r="BE513" s="282">
        <f>SUM(AS513,AU513,AW513,BA513)</f>
        <v>-1153207.5107468022</v>
      </c>
      <c r="BF513" s="70"/>
      <c r="BG513" s="200" t="s">
        <v>963</v>
      </c>
      <c r="BH513" s="201">
        <f>-BH507*(1-(BH8/$C$8))</f>
        <v>-771692.30769230786</v>
      </c>
      <c r="BI513" s="201">
        <f>-BI507*(1-(BI8/$C$8))</f>
        <v>-911307.69230769225</v>
      </c>
      <c r="BJ513" s="201">
        <f>-BJ507*(1-(BJ8/$D$8))</f>
        <v>-771967.85304248019</v>
      </c>
      <c r="BK513" s="201">
        <f>-BK507*(1-(BK8/$D$8))</f>
        <v>-903876.92307692277</v>
      </c>
      <c r="BL513" s="201">
        <f>-BL507*(1-(BL8/$E$8))</f>
        <v>-496753.13059033966</v>
      </c>
      <c r="BM513" s="201">
        <f>-BM507*(1-(BM8/$E$8))</f>
        <v>-565921.28801431111</v>
      </c>
      <c r="BN513" s="201">
        <f>-BN507*(1-(BN8/$F$8))</f>
        <v>0</v>
      </c>
      <c r="BO513" s="201">
        <f>-BO507*(1-(BO8/$F$8))</f>
        <v>0</v>
      </c>
      <c r="BP513" s="201">
        <f>-BP507*(1-(BP8/$G$8))</f>
        <v>-103900</v>
      </c>
      <c r="BQ513" s="201">
        <f>-BQ507*(1-(BQ8/$G$8))</f>
        <v>-103900</v>
      </c>
      <c r="BT513" s="282">
        <f>SUM(BH513,BJ513,BL513,BP513)</f>
        <v>-2144313.2913251277</v>
      </c>
      <c r="BU513" s="282">
        <f>SUM(BI513,BK513,BM513,BQ513)</f>
        <v>-2485005.9033989264</v>
      </c>
      <c r="BV513" s="70"/>
      <c r="BW513" s="200" t="s">
        <v>963</v>
      </c>
      <c r="BX513" s="201">
        <f>-BX507*(1-(BX8/$C$8))</f>
        <v>1781999.9999999998</v>
      </c>
      <c r="BY513" s="201">
        <f>-BY507*(1-(BY8/$C$8))</f>
        <v>1584000.0000000005</v>
      </c>
      <c r="BZ513" s="201">
        <f>-BZ507*(1-(BZ8/$D$8))</f>
        <v>1719314.8105625734</v>
      </c>
      <c r="CA513" s="201">
        <f>-CA507*(1-(CA8/$D$8))</f>
        <v>1530445.0057405292</v>
      </c>
      <c r="CB513" s="201">
        <f>-CB507*(1-(CB8/$E$8))</f>
        <v>-3515000</v>
      </c>
      <c r="CC513" s="201">
        <f>-CC507*(1-(CC8/$E$8))</f>
        <v>-3515000</v>
      </c>
      <c r="CD513" s="201">
        <f>-CD507*(1-(CD8/$F$8))</f>
        <v>0</v>
      </c>
      <c r="CE513" s="201">
        <f>-CE507*(1-(CE8/$F$8))</f>
        <v>0</v>
      </c>
      <c r="CF513" s="201">
        <f>-CF507*(1-(CF8/$G$8))</f>
        <v>-103900</v>
      </c>
      <c r="CG513" s="201">
        <f>-CG507*(1-(CG8/$G$8))</f>
        <v>-103900</v>
      </c>
      <c r="CJ513" s="282">
        <f>SUM(BX513,BZ513,CB513,CF513)</f>
        <v>-117585.18943742663</v>
      </c>
      <c r="CK513" s="282">
        <f>SUM(BY513,CA513,CC513,CG513)</f>
        <v>-504454.99425947014</v>
      </c>
      <c r="CL513" s="13"/>
      <c r="CM513" s="200" t="s">
        <v>963</v>
      </c>
      <c r="CN513" s="201">
        <f>-CN507*(1-(CN8/$C$8))</f>
        <v>1055999.9999999993</v>
      </c>
      <c r="CO513" s="201">
        <f>-CO507*(1-(CO8/$C$8))</f>
        <v>874500.0000000007</v>
      </c>
      <c r="CP513" s="201">
        <f>-CP507*(1-(CP8/$D$8))</f>
        <v>1026792.1928817447</v>
      </c>
      <c r="CQ513" s="201">
        <f>-CQ507*(1-(CQ8/$D$8))</f>
        <v>853661.53846153838</v>
      </c>
      <c r="CR513" s="201">
        <f>-CR507*(1-(CR8/$E$8))</f>
        <v>-3515000</v>
      </c>
      <c r="CS513" s="201">
        <f>-CS507*(1-(CS8/$E$8))</f>
        <v>-3515000</v>
      </c>
      <c r="CT513" s="201">
        <f>-CT507*(1-(CT8/$F$8))</f>
        <v>0</v>
      </c>
      <c r="CU513" s="201">
        <f>-CU507*(1-(CU8/$F$8))</f>
        <v>0</v>
      </c>
      <c r="CV513" s="201">
        <f>-CV507*(1-(CV8/$G$8))</f>
        <v>-103900</v>
      </c>
      <c r="CW513" s="201">
        <f>-CW507*(1-(CW8/$G$8))</f>
        <v>-103900</v>
      </c>
      <c r="CZ513" s="282">
        <f>SUM(CN513,CP513,CR513,CV513)</f>
        <v>-1536107.8071182561</v>
      </c>
      <c r="DA513" s="282">
        <f>SUM(CO513,CQ513,CS513,CW513)</f>
        <v>-1890738.461538461</v>
      </c>
      <c r="DB513" s="13"/>
      <c r="DC513" s="200" t="s">
        <v>963</v>
      </c>
      <c r="DD513" s="201">
        <f>-DD507*(1-(DD8/$C$8))</f>
        <v>1781999.9999999998</v>
      </c>
      <c r="DE513" s="201">
        <f>-DE507*(1-(DE8/$C$8))</f>
        <v>1584000.0000000005</v>
      </c>
      <c r="DF513" s="201">
        <f>-DF507*(1-(DF8/$D$8))</f>
        <v>1719314.8105625734</v>
      </c>
      <c r="DG513" s="201">
        <f>-DG507*(1-(DG8/$D$8))</f>
        <v>1530445.0057405292</v>
      </c>
      <c r="DH513" s="201">
        <f>-DH507*(1-(DH8/$E$8))</f>
        <v>-3515000</v>
      </c>
      <c r="DI513" s="201">
        <f>-DI507*(1-(DI8/$E$8))</f>
        <v>-3515000</v>
      </c>
      <c r="DJ513" s="201">
        <f>-DJ507*(1-(DJ8/$F$8))</f>
        <v>0</v>
      </c>
      <c r="DK513" s="201">
        <f>-DK507*(1-(DK8/$F$8))</f>
        <v>0</v>
      </c>
      <c r="DL513" s="201">
        <f>-DL507*(1-(DL8/$G$8))</f>
        <v>-103900</v>
      </c>
      <c r="DM513" s="201">
        <f>-DM507*(1-(DM8/$G$8))</f>
        <v>-103900</v>
      </c>
      <c r="DP513" s="282">
        <f>SUM(DD513,DF513,DH513,DL513)</f>
        <v>-117585.18943742663</v>
      </c>
      <c r="DQ513" s="282">
        <f>SUM(DE513,DG513,DI513,DM513)</f>
        <v>-504454.99425947014</v>
      </c>
      <c r="DR513" s="13"/>
      <c r="DS513" s="200" t="s">
        <v>963</v>
      </c>
      <c r="DT513" s="201">
        <f>-DT507*(1-(DT8/$C$8))</f>
        <v>1055999.9999999993</v>
      </c>
      <c r="DU513" s="201">
        <f>-DU507*(1-(DU8/$C$8))</f>
        <v>874500.0000000007</v>
      </c>
      <c r="DV513" s="201">
        <f>-DV507*(1-(DV8/$D$8))</f>
        <v>1026792.1928817447</v>
      </c>
      <c r="DW513" s="201">
        <f>-DW507*(1-(DW8/$D$8))</f>
        <v>853661.53846153838</v>
      </c>
      <c r="DX513" s="201">
        <f>-DX507*(1-(DX8/$E$8))</f>
        <v>-3515000</v>
      </c>
      <c r="DY513" s="201">
        <f>-DY507*(1-(DY8/$E$8))</f>
        <v>-3515000</v>
      </c>
      <c r="DZ513" s="201">
        <f>-DZ507*(1-(DZ8/$F$8))</f>
        <v>0</v>
      </c>
      <c r="EA513" s="201">
        <f>-EA507*(1-(EA8/$F$8))</f>
        <v>0</v>
      </c>
      <c r="EB513" s="201">
        <f>-EB507*(1-(EB8/$G$8))</f>
        <v>-103900</v>
      </c>
      <c r="EC513" s="201">
        <f>-EC507*(1-(EC8/$G$8))</f>
        <v>-103900</v>
      </c>
      <c r="EF513" s="282">
        <f>SUM(DT513,DV513,DX513,EB513)</f>
        <v>-1536107.8071182561</v>
      </c>
      <c r="EG513" s="282">
        <f>SUM(DU513,DW513,DY513,EC513)</f>
        <v>-1890738.461538461</v>
      </c>
      <c r="EH513" s="13"/>
    </row>
    <row r="514" spans="1:138" x14ac:dyDescent="0.15">
      <c r="A514" s="199" t="s">
        <v>372</v>
      </c>
      <c r="B514" s="199"/>
      <c r="C514" s="200"/>
      <c r="D514" s="200"/>
      <c r="E514" s="200"/>
      <c r="F514" s="200"/>
      <c r="G514" s="200"/>
      <c r="I514" s="46"/>
      <c r="J514" s="70"/>
      <c r="K514" s="200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X514" s="283"/>
      <c r="Y514" s="284"/>
      <c r="Z514" s="7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N514" s="283"/>
      <c r="AO514" s="284"/>
      <c r="AP514" s="70"/>
      <c r="AQ514" s="200"/>
      <c r="AR514" s="201"/>
      <c r="AS514" s="201"/>
      <c r="AT514" s="201"/>
      <c r="AU514" s="201"/>
      <c r="AV514" s="201"/>
      <c r="AW514" s="201"/>
      <c r="AX514" s="201"/>
      <c r="AY514" s="201"/>
      <c r="AZ514" s="201"/>
      <c r="BA514" s="201"/>
      <c r="BD514" s="283"/>
      <c r="BE514" s="284"/>
      <c r="BF514" s="70"/>
      <c r="BG514" s="200"/>
      <c r="BH514" s="201"/>
      <c r="BI514" s="201"/>
      <c r="BJ514" s="201"/>
      <c r="BK514" s="201"/>
      <c r="BL514" s="201"/>
      <c r="BM514" s="201"/>
      <c r="BN514" s="201"/>
      <c r="BO514" s="201"/>
      <c r="BP514" s="201"/>
      <c r="BQ514" s="201"/>
      <c r="BT514" s="283"/>
      <c r="BU514" s="284"/>
      <c r="BV514" s="70"/>
      <c r="BX514" s="279"/>
      <c r="BY514" s="279"/>
      <c r="BZ514" s="279"/>
      <c r="CA514" s="279"/>
      <c r="CB514" s="279"/>
      <c r="CC514" s="279"/>
      <c r="CD514" s="279"/>
      <c r="CE514" s="279"/>
      <c r="CF514" s="279"/>
      <c r="CG514" s="279"/>
      <c r="CL514" s="13"/>
      <c r="DB514" s="13"/>
      <c r="DD514" s="279"/>
      <c r="DE514" s="279"/>
      <c r="DF514" s="279"/>
      <c r="DG514" s="279"/>
      <c r="DH514" s="279"/>
      <c r="DI514" s="279"/>
      <c r="DJ514" s="279"/>
      <c r="DK514" s="279"/>
      <c r="DL514" s="279"/>
      <c r="DM514" s="279"/>
      <c r="DR514" s="13"/>
      <c r="DT514" s="279"/>
      <c r="DU514" s="279"/>
      <c r="DV514" s="279"/>
      <c r="DW514" s="279"/>
      <c r="DX514" s="279"/>
      <c r="DY514" s="279"/>
      <c r="DZ514" s="279"/>
      <c r="EA514" s="279"/>
      <c r="EB514" s="279"/>
      <c r="EC514" s="279"/>
      <c r="EH514" s="13"/>
    </row>
    <row r="515" spans="1:138" x14ac:dyDescent="0.15">
      <c r="A515" s="200" t="s">
        <v>373</v>
      </c>
      <c r="B515" s="200"/>
      <c r="C515" s="201">
        <v>357105</v>
      </c>
      <c r="D515" s="201">
        <v>250117</v>
      </c>
      <c r="E515" s="201">
        <v>25117</v>
      </c>
      <c r="F515" s="201"/>
      <c r="G515" s="201">
        <v>8212</v>
      </c>
      <c r="I515" s="46">
        <f t="shared" si="515"/>
        <v>640551</v>
      </c>
      <c r="J515" s="70"/>
      <c r="K515" s="200" t="s">
        <v>968</v>
      </c>
      <c r="L515" s="201">
        <f>L506*(1-(L8/$C$8))</f>
        <v>137855.94960710491</v>
      </c>
      <c r="M515" s="201">
        <f>M506*(1-(M8/$C$8))</f>
        <v>236324.48504075105</v>
      </c>
      <c r="N515" s="201">
        <f>N506*(1-(N8/$D$8))</f>
        <v>120672.95789589141</v>
      </c>
      <c r="O515" s="201">
        <f>O506*(1-(O8/$D$8))</f>
        <v>191744.1478223064</v>
      </c>
      <c r="P515" s="201">
        <f>P506*(1-(P8/$E$8))</f>
        <v>117300.8666364043</v>
      </c>
      <c r="Q515" s="201">
        <f>Q506*(1-(Q8/$E$8))</f>
        <v>157518.3066260287</v>
      </c>
      <c r="R515" s="201">
        <f>R506*(1-(R8/$F$8))</f>
        <v>0</v>
      </c>
      <c r="S515" s="201">
        <f>S506*(1-(S8/$F$8))</f>
        <v>0</v>
      </c>
      <c r="T515" s="201">
        <f>T506*(1-(T8/$G$8))</f>
        <v>0</v>
      </c>
      <c r="U515" s="201">
        <f>U506*(1-(U8/$G$8))</f>
        <v>0</v>
      </c>
      <c r="X515" s="282">
        <f>SUM(L515,N515,P515,T515)</f>
        <v>375829.77413940063</v>
      </c>
      <c r="Y515" s="282">
        <f>SUM(M515,O515,Q515,U515)</f>
        <v>585586.93948908616</v>
      </c>
      <c r="Z515" s="70"/>
      <c r="AA515" s="200" t="s">
        <v>968</v>
      </c>
      <c r="AB515" s="201">
        <f>AB506*(1-(AB8/$C$8))</f>
        <v>498907.24619714177</v>
      </c>
      <c r="AC515" s="201">
        <f>AC506*(1-(AC8/$C$8))</f>
        <v>589170.07034465089</v>
      </c>
      <c r="AD515" s="201">
        <f>AD506*(1-(AD8/$D$8))</f>
        <v>381267.32095941249</v>
      </c>
      <c r="AE515" s="201">
        <f>AE506*(1-(AE8/$D$8))</f>
        <v>446415.91172529239</v>
      </c>
      <c r="AF515" s="201">
        <f>AF506*(1-(AF8/$E$8))</f>
        <v>264764.81326502684</v>
      </c>
      <c r="AG515" s="201">
        <f>AG506*(1-(AG8/$E$8))</f>
        <v>301630.79992218257</v>
      </c>
      <c r="AH515" s="201">
        <f>AH506*(1-(AH8/$F$8))</f>
        <v>0</v>
      </c>
      <c r="AI515" s="201">
        <f>AI506*(1-(AI8/$F$8))</f>
        <v>0</v>
      </c>
      <c r="AJ515" s="201">
        <f>AJ506*(1-(AJ8/$G$8))</f>
        <v>0</v>
      </c>
      <c r="AK515" s="201">
        <f>AK506*(1-(AK8/$G$8))</f>
        <v>0</v>
      </c>
      <c r="AN515" s="282">
        <f>SUM(AB515,AD515,AF515,AJ515)</f>
        <v>1144939.380421581</v>
      </c>
      <c r="AO515" s="282">
        <f>SUM(AC515,AE515,AG515,AK515)</f>
        <v>1337216.7819921258</v>
      </c>
      <c r="AP515" s="70"/>
      <c r="AQ515" s="200" t="s">
        <v>968</v>
      </c>
      <c r="AR515" s="201">
        <f>AR506*(1-(AR8/$C$8))</f>
        <v>137855.94960710491</v>
      </c>
      <c r="AS515" s="201">
        <f>AS506*(1-(AS8/$C$8))</f>
        <v>236324.48504075105</v>
      </c>
      <c r="AT515" s="201">
        <f>AT506*(1-(AT8/$D$8))</f>
        <v>120672.95789589141</v>
      </c>
      <c r="AU515" s="201">
        <f>AU506*(1-(AU8/$D$8))</f>
        <v>191744.1478223064</v>
      </c>
      <c r="AV515" s="201">
        <f>AV506*(1-(AV8/$E$8))</f>
        <v>117300.8666364043</v>
      </c>
      <c r="AW515" s="201">
        <f>AW506*(1-(AW8/$E$8))</f>
        <v>157518.3066260287</v>
      </c>
      <c r="AX515" s="201">
        <f>AX506*(1-(AX8/$F$8))</f>
        <v>0</v>
      </c>
      <c r="AY515" s="201">
        <f>AY506*(1-(AY8/$F$8))</f>
        <v>0</v>
      </c>
      <c r="AZ515" s="201">
        <f>AZ506*(1-(AZ8/$G$8))</f>
        <v>0</v>
      </c>
      <c r="BA515" s="201">
        <f>BA506*(1-(BA8/$G$8))</f>
        <v>0</v>
      </c>
      <c r="BD515" s="282">
        <f>SUM(AR515,AT515,AV515,AZ515)</f>
        <v>375829.77413940063</v>
      </c>
      <c r="BE515" s="282">
        <f>SUM(AS515,AU515,AW515,BA515)</f>
        <v>585586.93948908616</v>
      </c>
      <c r="BF515" s="70"/>
      <c r="BG515" s="200" t="s">
        <v>968</v>
      </c>
      <c r="BH515" s="201">
        <f>BH506*(1-(BH8/$C$8))</f>
        <v>498907.24619714177</v>
      </c>
      <c r="BI515" s="201">
        <f>BI506*(1-(BI8/$C$8))</f>
        <v>589170.07034465089</v>
      </c>
      <c r="BJ515" s="201">
        <f>BJ506*(1-(BJ8/$D$8))</f>
        <v>381267.32095941249</v>
      </c>
      <c r="BK515" s="201">
        <f>BK506*(1-(BK8/$D$8))</f>
        <v>446415.91172529239</v>
      </c>
      <c r="BL515" s="201">
        <f>BL506*(1-(BL8/$E$8))</f>
        <v>264764.81326502684</v>
      </c>
      <c r="BM515" s="201">
        <f>BM506*(1-(BM8/$E$8))</f>
        <v>301630.79992218257</v>
      </c>
      <c r="BN515" s="201">
        <f>BN506*(1-(BN8/$F$8))</f>
        <v>0</v>
      </c>
      <c r="BO515" s="201">
        <f>BO506*(1-(BO8/$F$8))</f>
        <v>0</v>
      </c>
      <c r="BP515" s="201">
        <f>BP506*(1-(BP8/$G$8))</f>
        <v>0</v>
      </c>
      <c r="BQ515" s="201">
        <f>BQ506*(1-(BQ8/$G$8))</f>
        <v>0</v>
      </c>
      <c r="BT515" s="282">
        <f>SUM(BH515,BJ515,BL515,BP515)</f>
        <v>1144939.380421581</v>
      </c>
      <c r="BU515" s="282">
        <f>SUM(BI515,BK515,BM515,BQ515)</f>
        <v>1337216.7819921258</v>
      </c>
      <c r="BV515" s="70"/>
      <c r="BW515" s="200" t="s">
        <v>968</v>
      </c>
      <c r="BX515" s="201">
        <f>BX506*(1-(BX8/$C$8))</f>
        <v>-1152081.8645736626</v>
      </c>
      <c r="BY515" s="201">
        <f>BY506*(1-(BY8/$C$8))</f>
        <v>-1024072.7685099227</v>
      </c>
      <c r="BZ515" s="201">
        <f>BZ506*(1-(BZ8/$D$8))</f>
        <v>-849152.6546416434</v>
      </c>
      <c r="CA515" s="201">
        <f>CA506*(1-(CA8/$D$8))</f>
        <v>-755871.71786322386</v>
      </c>
      <c r="CB515" s="201">
        <f>CB506*(1-(CB8/$E$8))</f>
        <v>1873462.4128500011</v>
      </c>
      <c r="CC515" s="201">
        <f>CC506*(1-(CC8/$E$8))</f>
        <v>1873462.4128500011</v>
      </c>
      <c r="CD515" s="201">
        <f>CD506*(1-(CD8/$F$8))</f>
        <v>0</v>
      </c>
      <c r="CE515" s="201">
        <f>CE506*(1-(CE8/$F$8))</f>
        <v>0</v>
      </c>
      <c r="CF515" s="201">
        <f>CF506*(1-(CF8/$G$8))</f>
        <v>0</v>
      </c>
      <c r="CG515" s="201">
        <f>CG506*(1-(CG8/$G$8))</f>
        <v>0</v>
      </c>
      <c r="CJ515" s="282">
        <f>SUM(BX515,BZ515,CB515,CF515)</f>
        <v>-127772.10636530491</v>
      </c>
      <c r="CK515" s="282">
        <f>SUM(BY515,CA515,CC515,CG515)</f>
        <v>93517.926476854598</v>
      </c>
      <c r="CL515" s="13"/>
      <c r="CM515" s="200" t="s">
        <v>968</v>
      </c>
      <c r="CN515" s="201">
        <f>CN506*(1-(CN8/$C$8))</f>
        <v>-682715.17900661449</v>
      </c>
      <c r="CO515" s="201">
        <f>CO506*(1-(CO8/$C$8))</f>
        <v>-565373.50761485344</v>
      </c>
      <c r="CP515" s="201">
        <f>CP506*(1-(CP8/$D$8))</f>
        <v>-507122.5531207716</v>
      </c>
      <c r="CQ515" s="201">
        <f>CQ506*(1-(CQ8/$D$8))</f>
        <v>-421615.02774055401</v>
      </c>
      <c r="CR515" s="201">
        <f>CR506*(1-(CR8/$E$8))</f>
        <v>1873462.4128500011</v>
      </c>
      <c r="CS515" s="201">
        <f>CS506*(1-(CS8/$E$8))</f>
        <v>1873462.4128500011</v>
      </c>
      <c r="CT515" s="201">
        <f>CT506*(1-(CT8/$F$8))</f>
        <v>0</v>
      </c>
      <c r="CU515" s="201">
        <f>CU506*(1-(CU8/$F$8))</f>
        <v>0</v>
      </c>
      <c r="CV515" s="201">
        <f>CV506*(1-(CV8/$G$8))</f>
        <v>0</v>
      </c>
      <c r="CW515" s="201">
        <f>CW506*(1-(CW8/$G$8))</f>
        <v>0</v>
      </c>
      <c r="CZ515" s="282">
        <f>SUM(CN515,CP515,CR515,CV515)</f>
        <v>683624.68072261498</v>
      </c>
      <c r="DA515" s="282">
        <f>SUM(CO515,CQ515,CS515,CW515)</f>
        <v>886473.87749459362</v>
      </c>
      <c r="DB515" s="13"/>
      <c r="DC515" s="200" t="s">
        <v>968</v>
      </c>
      <c r="DD515" s="201">
        <f>DD506*(1-(DD8/$C$8))</f>
        <v>-1152081.8645736626</v>
      </c>
      <c r="DE515" s="201">
        <f>DE506*(1-(DE8/$C$8))</f>
        <v>-1024072.7685099227</v>
      </c>
      <c r="DF515" s="201">
        <f>DF506*(1-(DF8/$D$8))</f>
        <v>-849152.6546416434</v>
      </c>
      <c r="DG515" s="201">
        <f>DG506*(1-(DG8/$D$8))</f>
        <v>-755871.71786322386</v>
      </c>
      <c r="DH515" s="201">
        <f>DH506*(1-(DH8/$E$8))</f>
        <v>1873462.4128500011</v>
      </c>
      <c r="DI515" s="201">
        <f>DI506*(1-(DI8/$E$8))</f>
        <v>1873462.4128500011</v>
      </c>
      <c r="DJ515" s="201">
        <f>DJ506*(1-(DJ8/$F$8))</f>
        <v>0</v>
      </c>
      <c r="DK515" s="201">
        <f>DK506*(1-(DK8/$F$8))</f>
        <v>0</v>
      </c>
      <c r="DL515" s="201">
        <f>DL506*(1-(DL8/$G$8))</f>
        <v>0</v>
      </c>
      <c r="DM515" s="201">
        <f>DM506*(1-(DM8/$G$8))</f>
        <v>0</v>
      </c>
      <c r="DP515" s="282">
        <f>SUM(DD515,DF515,DH515,DL515)</f>
        <v>-127772.10636530491</v>
      </c>
      <c r="DQ515" s="282">
        <f>SUM(DE515,DG515,DI515,DM515)</f>
        <v>93517.926476854598</v>
      </c>
      <c r="DR515" s="13"/>
      <c r="DS515" s="200" t="s">
        <v>968</v>
      </c>
      <c r="DT515" s="201">
        <f>DT506*(1-(DT8/$C$8))</f>
        <v>-682715.17900661449</v>
      </c>
      <c r="DU515" s="201">
        <f>DU506*(1-(DU8/$C$8))</f>
        <v>-565373.50761485344</v>
      </c>
      <c r="DV515" s="201">
        <f>DV506*(1-(DV8/$D$8))</f>
        <v>-507122.5531207716</v>
      </c>
      <c r="DW515" s="201">
        <f>DW506*(1-(DW8/$D$8))</f>
        <v>-421615.02774055401</v>
      </c>
      <c r="DX515" s="201">
        <f>DX506*(1-(DX8/$E$8))</f>
        <v>1873462.4128500011</v>
      </c>
      <c r="DY515" s="201">
        <f>DY506*(1-(DY8/$E$8))</f>
        <v>1873462.4128500011</v>
      </c>
      <c r="DZ515" s="201">
        <f>DZ506*(1-(DZ8/$F$8))</f>
        <v>0</v>
      </c>
      <c r="EA515" s="201">
        <f>EA506*(1-(EA8/$F$8))</f>
        <v>0</v>
      </c>
      <c r="EB515" s="201">
        <f>EB506*(1-(EB8/$G$8))</f>
        <v>0</v>
      </c>
      <c r="EC515" s="201">
        <f>EC506*(1-(EC8/$G$8))</f>
        <v>0</v>
      </c>
      <c r="EF515" s="282">
        <f>SUM(DT515,DV515,DX515,EB515)</f>
        <v>683624.68072261498</v>
      </c>
      <c r="EG515" s="282">
        <f>SUM(DU515,DW515,DY515,EC515)</f>
        <v>886473.87749459362</v>
      </c>
      <c r="EH515" s="13"/>
    </row>
    <row r="516" spans="1:138" x14ac:dyDescent="0.15">
      <c r="A516" s="200" t="s">
        <v>374</v>
      </c>
      <c r="B516" s="200"/>
      <c r="C516" s="201">
        <v>162114</v>
      </c>
      <c r="D516" s="201">
        <v>137212</v>
      </c>
      <c r="E516" s="201">
        <v>3285</v>
      </c>
      <c r="F516" s="201"/>
      <c r="G516" s="200" t="s">
        <v>17</v>
      </c>
      <c r="I516" s="46">
        <f t="shared" si="515"/>
        <v>302611</v>
      </c>
      <c r="J516" s="70"/>
      <c r="K516" s="199"/>
      <c r="L516" s="201"/>
      <c r="M516" s="201"/>
      <c r="N516" s="201"/>
      <c r="O516" s="201"/>
      <c r="P516" s="201"/>
      <c r="Q516" s="201"/>
      <c r="R516" s="201"/>
      <c r="S516" s="201"/>
      <c r="T516" s="200"/>
      <c r="U516" s="200"/>
      <c r="X516" s="283"/>
      <c r="Y516" s="284"/>
      <c r="Z516" s="70"/>
      <c r="AA516" s="199"/>
      <c r="AB516" s="201"/>
      <c r="AC516" s="201"/>
      <c r="AD516" s="201"/>
      <c r="AE516" s="201"/>
      <c r="AF516" s="201"/>
      <c r="AG516" s="201"/>
      <c r="AH516" s="201"/>
      <c r="AI516" s="201"/>
      <c r="AJ516" s="200"/>
      <c r="AK516" s="200"/>
      <c r="AN516" s="283"/>
      <c r="AO516" s="284"/>
      <c r="AP516" s="70"/>
      <c r="AQ516" s="199"/>
      <c r="AR516" s="201"/>
      <c r="AS516" s="201"/>
      <c r="AT516" s="201"/>
      <c r="AU516" s="201"/>
      <c r="AV516" s="201"/>
      <c r="AW516" s="201"/>
      <c r="AX516" s="201"/>
      <c r="AY516" s="201"/>
      <c r="AZ516" s="200"/>
      <c r="BA516" s="200"/>
      <c r="BD516" s="283"/>
      <c r="BE516" s="284"/>
      <c r="BF516" s="70"/>
      <c r="BG516" s="199"/>
      <c r="BH516" s="201"/>
      <c r="BI516" s="201"/>
      <c r="BJ516" s="201"/>
      <c r="BK516" s="201"/>
      <c r="BL516" s="201"/>
      <c r="BM516" s="201"/>
      <c r="BN516" s="201"/>
      <c r="BO516" s="201"/>
      <c r="BP516" s="200"/>
      <c r="BQ516" s="200"/>
      <c r="BT516" s="283"/>
      <c r="BU516" s="284"/>
      <c r="BV516" s="70"/>
      <c r="CL516" s="13"/>
      <c r="DB516" s="13"/>
      <c r="DD516" s="279"/>
      <c r="DE516" s="279"/>
      <c r="DF516" s="279"/>
      <c r="DG516" s="279"/>
      <c r="DH516" s="279"/>
      <c r="DI516" s="279"/>
      <c r="DJ516" s="279"/>
      <c r="DK516" s="279"/>
      <c r="DL516" s="279"/>
      <c r="DM516" s="279"/>
      <c r="DR516" s="13"/>
      <c r="DT516" s="279"/>
      <c r="DU516" s="279"/>
      <c r="DV516" s="279"/>
      <c r="DW516" s="279"/>
      <c r="DX516" s="279"/>
      <c r="DY516" s="279"/>
      <c r="DZ516" s="279"/>
      <c r="EA516" s="279"/>
      <c r="EB516" s="279"/>
      <c r="EC516" s="279"/>
      <c r="EH516" s="13"/>
    </row>
    <row r="517" spans="1:138" x14ac:dyDescent="0.15">
      <c r="A517" s="200" t="s">
        <v>375</v>
      </c>
      <c r="B517" s="200"/>
      <c r="C517" s="201">
        <v>45117</v>
      </c>
      <c r="D517" s="201">
        <v>65221</v>
      </c>
      <c r="E517" s="201">
        <v>1215</v>
      </c>
      <c r="F517" s="201"/>
      <c r="G517" s="201">
        <v>3450</v>
      </c>
      <c r="I517" s="46">
        <f t="shared" si="515"/>
        <v>115003</v>
      </c>
      <c r="J517" s="70"/>
      <c r="K517" s="285" t="s">
        <v>961</v>
      </c>
      <c r="L517" s="286">
        <f>L513+L515</f>
        <v>-75374.819623664283</v>
      </c>
      <c r="M517" s="286">
        <f t="shared" ref="M517:U517" si="516">M513+M515</f>
        <v>-129213.97649771004</v>
      </c>
      <c r="N517" s="286">
        <f t="shared" si="516"/>
        <v>-123658.61500881529</v>
      </c>
      <c r="O517" s="286">
        <f t="shared" si="516"/>
        <v>-196488.22875633885</v>
      </c>
      <c r="P517" s="286">
        <f t="shared" si="516"/>
        <v>-102779.63425804995</v>
      </c>
      <c r="Q517" s="286">
        <f t="shared" si="516"/>
        <v>-138018.36600366715</v>
      </c>
      <c r="R517" s="286">
        <f t="shared" si="516"/>
        <v>0</v>
      </c>
      <c r="S517" s="286">
        <f t="shared" si="516"/>
        <v>0</v>
      </c>
      <c r="T517" s="286">
        <f t="shared" si="516"/>
        <v>-103900</v>
      </c>
      <c r="U517" s="286">
        <f t="shared" si="516"/>
        <v>-103900</v>
      </c>
      <c r="V517" s="221"/>
      <c r="W517" s="221"/>
      <c r="X517" s="204">
        <f>SUM(L517,N517,P517,T517)</f>
        <v>-405713.06889052951</v>
      </c>
      <c r="Y517" s="204">
        <f>SUM(M517,O517,Q517,U517)</f>
        <v>-567620.57125771604</v>
      </c>
      <c r="Z517" s="70"/>
      <c r="AA517" s="285" t="s">
        <v>961</v>
      </c>
      <c r="AB517" s="286">
        <f>AB513+AB515</f>
        <v>-272785.0614951661</v>
      </c>
      <c r="AC517" s="286">
        <f t="shared" ref="AC517:AK517" si="517">AC513+AC515</f>
        <v>-322137.62196304137</v>
      </c>
      <c r="AD517" s="286">
        <f t="shared" si="517"/>
        <v>-390700.53208306769</v>
      </c>
      <c r="AE517" s="286">
        <f t="shared" si="517"/>
        <v>-457461.01135163038</v>
      </c>
      <c r="AF517" s="286">
        <f t="shared" si="517"/>
        <v>-231988.31732531282</v>
      </c>
      <c r="AG517" s="286">
        <f t="shared" si="517"/>
        <v>-264290.48809212854</v>
      </c>
      <c r="AH517" s="286">
        <f t="shared" si="517"/>
        <v>0</v>
      </c>
      <c r="AI517" s="286">
        <f t="shared" si="517"/>
        <v>0</v>
      </c>
      <c r="AJ517" s="286">
        <f t="shared" si="517"/>
        <v>-103900</v>
      </c>
      <c r="AK517" s="286">
        <f t="shared" si="517"/>
        <v>-103900</v>
      </c>
      <c r="AL517" s="221"/>
      <c r="AM517" s="221"/>
      <c r="AN517" s="204">
        <f>SUM(AB517,AD517,AF517,AJ517)</f>
        <v>-999373.91090354673</v>
      </c>
      <c r="AO517" s="204">
        <f>SUM(AC517,AE517,AG517,AK517)</f>
        <v>-1147789.1214068001</v>
      </c>
      <c r="AP517" s="70"/>
      <c r="AQ517" s="285" t="s">
        <v>961</v>
      </c>
      <c r="AR517" s="286">
        <f>AR513+AR515</f>
        <v>-75374.819623664283</v>
      </c>
      <c r="AS517" s="286">
        <f t="shared" ref="AS517:BA517" si="518">AS513+AS515</f>
        <v>-129213.97649771004</v>
      </c>
      <c r="AT517" s="286">
        <f t="shared" si="518"/>
        <v>-123658.61500881529</v>
      </c>
      <c r="AU517" s="286">
        <f t="shared" si="518"/>
        <v>-196488.22875633885</v>
      </c>
      <c r="AV517" s="286">
        <f t="shared" si="518"/>
        <v>-102779.63425804995</v>
      </c>
      <c r="AW517" s="286">
        <f t="shared" si="518"/>
        <v>-138018.36600366715</v>
      </c>
      <c r="AX517" s="286">
        <f t="shared" si="518"/>
        <v>0</v>
      </c>
      <c r="AY517" s="286">
        <f t="shared" si="518"/>
        <v>0</v>
      </c>
      <c r="AZ517" s="286">
        <f t="shared" si="518"/>
        <v>-103900</v>
      </c>
      <c r="BA517" s="286">
        <f t="shared" si="518"/>
        <v>-103900</v>
      </c>
      <c r="BB517" s="221"/>
      <c r="BC517" s="221"/>
      <c r="BD517" s="204">
        <f>SUM(AR517,AT517,AV517,AZ517)</f>
        <v>-405713.06889052951</v>
      </c>
      <c r="BE517" s="204">
        <f>SUM(AS517,AU517,AW517,BA517)</f>
        <v>-567620.57125771604</v>
      </c>
      <c r="BF517" s="70"/>
      <c r="BG517" s="285" t="s">
        <v>961</v>
      </c>
      <c r="BH517" s="286">
        <f>BH513+BH515</f>
        <v>-272785.0614951661</v>
      </c>
      <c r="BI517" s="286">
        <f t="shared" ref="BI517:BQ517" si="519">BI513+BI515</f>
        <v>-322137.62196304137</v>
      </c>
      <c r="BJ517" s="286">
        <f t="shared" si="519"/>
        <v>-390700.53208306769</v>
      </c>
      <c r="BK517" s="286">
        <f t="shared" si="519"/>
        <v>-457461.01135163038</v>
      </c>
      <c r="BL517" s="286">
        <f t="shared" si="519"/>
        <v>-231988.31732531282</v>
      </c>
      <c r="BM517" s="286">
        <f t="shared" si="519"/>
        <v>-264290.48809212854</v>
      </c>
      <c r="BN517" s="286">
        <f t="shared" si="519"/>
        <v>0</v>
      </c>
      <c r="BO517" s="286">
        <f t="shared" si="519"/>
        <v>0</v>
      </c>
      <c r="BP517" s="286">
        <f t="shared" si="519"/>
        <v>-103900</v>
      </c>
      <c r="BQ517" s="286">
        <f t="shared" si="519"/>
        <v>-103900</v>
      </c>
      <c r="BR517" s="221"/>
      <c r="BS517" s="221"/>
      <c r="BT517" s="204">
        <f>SUM(BH517,BJ517,BL517,BP517)</f>
        <v>-999373.91090354673</v>
      </c>
      <c r="BU517" s="204">
        <f>SUM(BI517,BK517,BM517,BQ517)</f>
        <v>-1147789.1214068001</v>
      </c>
      <c r="BV517" s="70"/>
      <c r="BW517" s="285" t="s">
        <v>961</v>
      </c>
      <c r="BX517" s="286">
        <f>BX513+BX515</f>
        <v>629918.13542633713</v>
      </c>
      <c r="BY517" s="286">
        <f t="shared" ref="BY517:CG517" si="520">BY513+BY515</f>
        <v>559927.2314900778</v>
      </c>
      <c r="BZ517" s="286">
        <f t="shared" si="520"/>
        <v>870162.15592092997</v>
      </c>
      <c r="CA517" s="286">
        <f t="shared" si="520"/>
        <v>774573.28787730529</v>
      </c>
      <c r="CB517" s="286">
        <f t="shared" si="520"/>
        <v>-1641537.5871499989</v>
      </c>
      <c r="CC517" s="286">
        <f t="shared" si="520"/>
        <v>-1641537.5871499989</v>
      </c>
      <c r="CD517" s="286">
        <f t="shared" si="520"/>
        <v>0</v>
      </c>
      <c r="CE517" s="286">
        <f t="shared" si="520"/>
        <v>0</v>
      </c>
      <c r="CF517" s="286">
        <f t="shared" si="520"/>
        <v>-103900</v>
      </c>
      <c r="CG517" s="286">
        <f t="shared" si="520"/>
        <v>-103900</v>
      </c>
      <c r="CJ517" s="204">
        <f>SUM(BX517,BZ517,CB517,CF517)</f>
        <v>-245357.29580273177</v>
      </c>
      <c r="CK517" s="204">
        <f>SUM(BY517,CA517,CC517,CG517)</f>
        <v>-410937.06778261578</v>
      </c>
      <c r="CL517" s="13"/>
      <c r="CM517" s="285" t="s">
        <v>961</v>
      </c>
      <c r="CN517" s="286">
        <f>CN513+CN515</f>
        <v>373284.82099338481</v>
      </c>
      <c r="CO517" s="286">
        <f t="shared" ref="CO517:CW517" si="521">CO513+CO515</f>
        <v>309126.49238514726</v>
      </c>
      <c r="CP517" s="286">
        <f t="shared" si="521"/>
        <v>519669.63976097311</v>
      </c>
      <c r="CQ517" s="286">
        <f t="shared" si="521"/>
        <v>432046.51072098437</v>
      </c>
      <c r="CR517" s="286">
        <f t="shared" si="521"/>
        <v>-1641537.5871499989</v>
      </c>
      <c r="CS517" s="286">
        <f t="shared" si="521"/>
        <v>-1641537.5871499989</v>
      </c>
      <c r="CT517" s="286">
        <f t="shared" si="521"/>
        <v>0</v>
      </c>
      <c r="CU517" s="286">
        <f t="shared" si="521"/>
        <v>0</v>
      </c>
      <c r="CV517" s="286">
        <f t="shared" si="521"/>
        <v>-103900</v>
      </c>
      <c r="CW517" s="286">
        <f t="shared" si="521"/>
        <v>-103900</v>
      </c>
      <c r="CZ517" s="204">
        <f>SUM(CN517,CP517,CR517,CV517)</f>
        <v>-852483.12639564089</v>
      </c>
      <c r="DA517" s="204">
        <f>SUM(CO517,CQ517,CS517,CW517)</f>
        <v>-1004264.5840438672</v>
      </c>
      <c r="DB517" s="13"/>
      <c r="DC517" s="285" t="s">
        <v>961</v>
      </c>
      <c r="DD517" s="286">
        <f>DD513+DD515</f>
        <v>629918.13542633713</v>
      </c>
      <c r="DE517" s="286">
        <f t="shared" ref="DE517:DM517" si="522">DE513+DE515</f>
        <v>559927.2314900778</v>
      </c>
      <c r="DF517" s="286">
        <f t="shared" si="522"/>
        <v>870162.15592092997</v>
      </c>
      <c r="DG517" s="286">
        <f t="shared" si="522"/>
        <v>774573.28787730529</v>
      </c>
      <c r="DH517" s="286">
        <f t="shared" si="522"/>
        <v>-1641537.5871499989</v>
      </c>
      <c r="DI517" s="286">
        <f t="shared" si="522"/>
        <v>-1641537.5871499989</v>
      </c>
      <c r="DJ517" s="286">
        <f t="shared" si="522"/>
        <v>0</v>
      </c>
      <c r="DK517" s="286">
        <f t="shared" si="522"/>
        <v>0</v>
      </c>
      <c r="DL517" s="286">
        <f t="shared" si="522"/>
        <v>-103900</v>
      </c>
      <c r="DM517" s="286">
        <f t="shared" si="522"/>
        <v>-103900</v>
      </c>
      <c r="DP517" s="204">
        <f>SUM(DD517,DF517,DH517,DL517)</f>
        <v>-245357.29580273177</v>
      </c>
      <c r="DQ517" s="204">
        <f>SUM(DE517,DG517,DI517,DM517)</f>
        <v>-410937.06778261578</v>
      </c>
      <c r="DR517" s="13"/>
      <c r="DS517" s="285" t="s">
        <v>961</v>
      </c>
      <c r="DT517" s="286">
        <f>DT513+DT515</f>
        <v>373284.82099338481</v>
      </c>
      <c r="DU517" s="286">
        <f t="shared" ref="DU517:EC517" si="523">DU513+DU515</f>
        <v>309126.49238514726</v>
      </c>
      <c r="DV517" s="286">
        <f t="shared" si="523"/>
        <v>519669.63976097311</v>
      </c>
      <c r="DW517" s="286">
        <f t="shared" si="523"/>
        <v>432046.51072098437</v>
      </c>
      <c r="DX517" s="286">
        <f t="shared" si="523"/>
        <v>-1641537.5871499989</v>
      </c>
      <c r="DY517" s="286">
        <f t="shared" si="523"/>
        <v>-1641537.5871499989</v>
      </c>
      <c r="DZ517" s="286">
        <f t="shared" si="523"/>
        <v>0</v>
      </c>
      <c r="EA517" s="286">
        <f t="shared" si="523"/>
        <v>0</v>
      </c>
      <c r="EB517" s="286">
        <f t="shared" si="523"/>
        <v>-103900</v>
      </c>
      <c r="EC517" s="286">
        <f t="shared" si="523"/>
        <v>-103900</v>
      </c>
      <c r="EF517" s="204">
        <f>SUM(DT517,DV517,DX517,EB517)</f>
        <v>-852483.12639564089</v>
      </c>
      <c r="EG517" s="204">
        <f>SUM(DU517,DW517,DY517,EC517)</f>
        <v>-1004264.5840438672</v>
      </c>
      <c r="EH517" s="13"/>
    </row>
    <row r="518" spans="1:138" x14ac:dyDescent="0.15">
      <c r="A518" s="199" t="s">
        <v>376</v>
      </c>
      <c r="B518" s="199"/>
      <c r="C518" s="202">
        <v>564336</v>
      </c>
      <c r="D518" s="202">
        <v>452550</v>
      </c>
      <c r="E518" s="202">
        <v>29617</v>
      </c>
      <c r="F518" s="202"/>
      <c r="G518" s="202">
        <v>11662</v>
      </c>
      <c r="I518" s="46">
        <f t="shared" si="515"/>
        <v>1058165</v>
      </c>
      <c r="J518" s="70"/>
      <c r="K518" s="199"/>
      <c r="L518" s="202"/>
      <c r="M518" s="202"/>
      <c r="N518" s="202"/>
      <c r="O518" s="202"/>
      <c r="P518" s="202"/>
      <c r="Q518" s="202"/>
      <c r="R518" s="202"/>
      <c r="S518" s="202"/>
      <c r="T518" s="202"/>
      <c r="U518" s="202"/>
      <c r="Y518" s="46"/>
      <c r="Z518" s="70"/>
      <c r="AA518" s="199"/>
      <c r="AB518" s="202"/>
      <c r="AC518" s="202"/>
      <c r="AD518" s="202"/>
      <c r="AE518" s="202"/>
      <c r="AF518" s="202"/>
      <c r="AG518" s="202"/>
      <c r="AH518" s="202"/>
      <c r="AI518" s="202"/>
      <c r="AJ518" s="202"/>
      <c r="AK518" s="202"/>
      <c r="AO518" s="46"/>
      <c r="AP518" s="70"/>
      <c r="AQ518" s="199"/>
      <c r="AR518" s="202"/>
      <c r="AS518" s="202"/>
      <c r="AT518" s="202"/>
      <c r="AU518" s="202"/>
      <c r="AV518" s="202"/>
      <c r="AW518" s="202"/>
      <c r="AX518" s="202"/>
      <c r="AY518" s="202"/>
      <c r="AZ518" s="202"/>
      <c r="BA518" s="202"/>
      <c r="BE518" s="46"/>
      <c r="BF518" s="70"/>
      <c r="BG518" s="199"/>
      <c r="BH518" s="202"/>
      <c r="BI518" s="202"/>
      <c r="BJ518" s="202"/>
      <c r="BK518" s="202"/>
      <c r="BL518" s="202"/>
      <c r="BM518" s="202"/>
      <c r="BN518" s="202"/>
      <c r="BO518" s="202"/>
      <c r="BP518" s="202"/>
      <c r="BQ518" s="202"/>
      <c r="BU518" s="46"/>
      <c r="BV518" s="70"/>
      <c r="CL518" s="13"/>
      <c r="DB518" s="13"/>
      <c r="DR518" s="13"/>
      <c r="EH518" s="13"/>
    </row>
    <row r="519" spans="1:138" x14ac:dyDescent="0.15">
      <c r="A519" s="200" t="s">
        <v>377</v>
      </c>
      <c r="B519" s="200"/>
      <c r="C519" s="201">
        <v>32117</v>
      </c>
      <c r="D519" s="201">
        <v>42550</v>
      </c>
      <c r="E519" s="200" t="s">
        <v>17</v>
      </c>
      <c r="F519" s="200"/>
      <c r="G519" s="200" t="s">
        <v>17</v>
      </c>
      <c r="I519" s="46">
        <f t="shared" si="515"/>
        <v>74667</v>
      </c>
      <c r="J519" s="70"/>
      <c r="K519" s="200"/>
      <c r="L519" s="201"/>
      <c r="M519" s="201"/>
      <c r="N519" s="201"/>
      <c r="O519" s="201"/>
      <c r="P519" s="200"/>
      <c r="Q519" s="200"/>
      <c r="R519" s="200"/>
      <c r="S519" s="200"/>
      <c r="T519" s="200"/>
      <c r="U519" s="200"/>
      <c r="Y519" s="46"/>
      <c r="Z519" s="70"/>
      <c r="AA519" s="200"/>
      <c r="AB519" s="201"/>
      <c r="AC519" s="201"/>
      <c r="AD519" s="201"/>
      <c r="AE519" s="201"/>
      <c r="AF519" s="200"/>
      <c r="AG519" s="200"/>
      <c r="AH519" s="200"/>
      <c r="AI519" s="200"/>
      <c r="AJ519" s="200"/>
      <c r="AK519" s="200"/>
      <c r="AO519" s="46"/>
      <c r="AP519" s="70"/>
      <c r="AQ519" s="200"/>
      <c r="AR519" s="201"/>
      <c r="AS519" s="201"/>
      <c r="AT519" s="201"/>
      <c r="AU519" s="201"/>
      <c r="AV519" s="200"/>
      <c r="AW519" s="200"/>
      <c r="AX519" s="200"/>
      <c r="AY519" s="200"/>
      <c r="AZ519" s="200"/>
      <c r="BA519" s="200"/>
      <c r="BE519" s="46"/>
      <c r="BF519" s="70"/>
      <c r="BG519" s="200"/>
      <c r="BH519" s="201"/>
      <c r="BI519" s="201"/>
      <c r="BJ519" s="201"/>
      <c r="BK519" s="201"/>
      <c r="BL519" s="200"/>
      <c r="BM519" s="200"/>
      <c r="BN519" s="200"/>
      <c r="BO519" s="200"/>
      <c r="BP519" s="200"/>
      <c r="BQ519" s="200"/>
      <c r="BU519" s="46"/>
      <c r="BV519" s="70"/>
      <c r="CL519" s="13"/>
      <c r="DB519" s="13"/>
      <c r="DR519" s="13"/>
      <c r="EH519" s="13"/>
    </row>
    <row r="520" spans="1:138" x14ac:dyDescent="0.15">
      <c r="A520" s="199" t="s">
        <v>378</v>
      </c>
      <c r="B520" s="199"/>
      <c r="C520" s="202">
        <v>596453</v>
      </c>
      <c r="D520" s="202">
        <v>495100</v>
      </c>
      <c r="E520" s="202">
        <v>29617</v>
      </c>
      <c r="F520" s="202"/>
      <c r="G520" s="202">
        <v>11662</v>
      </c>
      <c r="I520" s="46">
        <f t="shared" si="515"/>
        <v>1132832</v>
      </c>
      <c r="J520" s="70"/>
      <c r="K520" s="199"/>
      <c r="L520" s="202"/>
      <c r="M520" s="202"/>
      <c r="N520" s="202"/>
      <c r="O520" s="202"/>
      <c r="P520" s="202"/>
      <c r="Q520" s="202"/>
      <c r="R520" s="202"/>
      <c r="S520" s="202"/>
      <c r="T520" s="202"/>
      <c r="U520" s="202"/>
      <c r="Y520" s="46"/>
      <c r="Z520" s="70"/>
      <c r="AA520" s="199"/>
      <c r="AB520" s="202"/>
      <c r="AC520" s="202"/>
      <c r="AD520" s="202"/>
      <c r="AE520" s="202"/>
      <c r="AF520" s="202"/>
      <c r="AG520" s="202"/>
      <c r="AH520" s="202"/>
      <c r="AI520" s="202"/>
      <c r="AJ520" s="202"/>
      <c r="AK520" s="202"/>
      <c r="AO520" s="46"/>
      <c r="AP520" s="70"/>
      <c r="AQ520" s="199"/>
      <c r="AR520" s="202"/>
      <c r="AS520" s="202"/>
      <c r="AT520" s="202"/>
      <c r="AU520" s="202"/>
      <c r="AV520" s="202"/>
      <c r="AW520" s="202"/>
      <c r="AX520" s="202"/>
      <c r="AY520" s="202"/>
      <c r="AZ520" s="202"/>
      <c r="BA520" s="202"/>
      <c r="BE520" s="46"/>
      <c r="BF520" s="70"/>
      <c r="BG520" s="199"/>
      <c r="BH520" s="202"/>
      <c r="BI520" s="202"/>
      <c r="BJ520" s="202"/>
      <c r="BK520" s="202"/>
      <c r="BL520" s="202"/>
      <c r="BM520" s="202"/>
      <c r="BN520" s="202"/>
      <c r="BO520" s="202"/>
      <c r="BP520" s="202"/>
      <c r="BQ520" s="202"/>
      <c r="BU520" s="46"/>
      <c r="BV520" s="70"/>
      <c r="CL520" s="13"/>
      <c r="DB520" s="13"/>
      <c r="DR520" s="13"/>
      <c r="EH520" s="13"/>
    </row>
    <row r="521" spans="1:138" x14ac:dyDescent="0.15">
      <c r="A521" s="200"/>
      <c r="B521" s="200"/>
      <c r="C521" s="200"/>
      <c r="D521" s="200"/>
      <c r="E521" s="200"/>
      <c r="F521" s="200"/>
      <c r="G521" s="200"/>
      <c r="I521" s="46"/>
      <c r="J521" s="7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Y521" s="46"/>
      <c r="Z521" s="70"/>
      <c r="AA521" s="200"/>
      <c r="AB521" s="200"/>
      <c r="AC521" s="200"/>
      <c r="AD521" s="200"/>
      <c r="AE521" s="200"/>
      <c r="AF521" s="200"/>
      <c r="AG521" s="200"/>
      <c r="AH521" s="200"/>
      <c r="AI521" s="200"/>
      <c r="AJ521" s="200"/>
      <c r="AK521" s="200"/>
      <c r="AO521" s="46"/>
      <c r="AP521" s="70"/>
      <c r="AQ521" s="200"/>
      <c r="AR521" s="200"/>
      <c r="AS521" s="200"/>
      <c r="AT521" s="200"/>
      <c r="AU521" s="200"/>
      <c r="AV521" s="200"/>
      <c r="AW521" s="200"/>
      <c r="AX521" s="200"/>
      <c r="AY521" s="200"/>
      <c r="AZ521" s="200"/>
      <c r="BA521" s="200"/>
      <c r="BE521" s="46"/>
      <c r="BF521" s="70"/>
      <c r="BG521" s="200"/>
      <c r="BH521" s="200"/>
      <c r="BI521" s="200"/>
      <c r="BJ521" s="200"/>
      <c r="BK521" s="200"/>
      <c r="BL521" s="200"/>
      <c r="BM521" s="200"/>
      <c r="BN521" s="200"/>
      <c r="BO521" s="200"/>
      <c r="BP521" s="200"/>
      <c r="BQ521" s="200"/>
      <c r="BU521" s="46"/>
      <c r="BV521" s="70"/>
      <c r="CL521" s="13"/>
      <c r="DB521" s="13"/>
      <c r="DR521" s="13"/>
      <c r="EH521" s="13"/>
    </row>
    <row r="522" spans="1:138" x14ac:dyDescent="0.15">
      <c r="A522" s="199" t="s">
        <v>379</v>
      </c>
      <c r="B522" s="199"/>
      <c r="C522" s="202">
        <v>3275062</v>
      </c>
      <c r="D522" s="202">
        <v>12548840</v>
      </c>
      <c r="E522" s="202">
        <v>557323</v>
      </c>
      <c r="F522" s="202"/>
      <c r="G522" s="202">
        <v>211593</v>
      </c>
      <c r="I522" s="46">
        <f t="shared" si="515"/>
        <v>16592818</v>
      </c>
      <c r="J522" s="70"/>
      <c r="K522" s="199"/>
      <c r="L522" s="202"/>
      <c r="M522" s="202"/>
      <c r="N522" s="202"/>
      <c r="O522" s="202"/>
      <c r="P522" s="202"/>
      <c r="Q522" s="202"/>
      <c r="R522" s="202"/>
      <c r="S522" s="202"/>
      <c r="T522" s="202"/>
      <c r="U522" s="202"/>
      <c r="Y522" s="46"/>
      <c r="Z522" s="70"/>
      <c r="AA522" s="199"/>
      <c r="AB522" s="202"/>
      <c r="AC522" s="202"/>
      <c r="AD522" s="202"/>
      <c r="AE522" s="202"/>
      <c r="AF522" s="202"/>
      <c r="AG522" s="202"/>
      <c r="AH522" s="202"/>
      <c r="AI522" s="202"/>
      <c r="AJ522" s="202"/>
      <c r="AK522" s="202"/>
      <c r="AO522" s="46"/>
      <c r="AP522" s="70"/>
      <c r="AQ522" s="199"/>
      <c r="AR522" s="202"/>
      <c r="AS522" s="202"/>
      <c r="AT522" s="202"/>
      <c r="AU522" s="202"/>
      <c r="AV522" s="202"/>
      <c r="AW522" s="202"/>
      <c r="AX522" s="202"/>
      <c r="AY522" s="202"/>
      <c r="AZ522" s="202"/>
      <c r="BA522" s="202"/>
      <c r="BE522" s="46"/>
      <c r="BF522" s="70"/>
      <c r="BG522" s="199"/>
      <c r="BH522" s="202"/>
      <c r="BI522" s="202"/>
      <c r="BJ522" s="202"/>
      <c r="BK522" s="202"/>
      <c r="BL522" s="202"/>
      <c r="BM522" s="202"/>
      <c r="BN522" s="202"/>
      <c r="BO522" s="202"/>
      <c r="BP522" s="202"/>
      <c r="BQ522" s="202"/>
      <c r="BU522" s="46"/>
      <c r="BV522" s="70"/>
      <c r="CL522" s="13"/>
      <c r="DB522" s="13"/>
      <c r="DR522" s="13"/>
      <c r="EH522" s="13"/>
    </row>
    <row r="523" spans="1:138" x14ac:dyDescent="0.15">
      <c r="A523" s="200"/>
      <c r="B523" s="200"/>
      <c r="C523" s="200"/>
      <c r="D523" s="200"/>
      <c r="E523" s="200"/>
      <c r="F523" s="200"/>
      <c r="G523" s="200"/>
      <c r="I523" s="46"/>
      <c r="J523" s="7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Y523" s="46"/>
      <c r="Z523" s="70"/>
      <c r="AA523" s="200"/>
      <c r="AB523" s="200"/>
      <c r="AC523" s="200"/>
      <c r="AD523" s="200"/>
      <c r="AE523" s="200"/>
      <c r="AF523" s="200"/>
      <c r="AG523" s="200"/>
      <c r="AH523" s="200"/>
      <c r="AI523" s="200"/>
      <c r="AJ523" s="200"/>
      <c r="AK523" s="200"/>
      <c r="AO523" s="46"/>
      <c r="AP523" s="70"/>
      <c r="AQ523" s="200"/>
      <c r="AR523" s="200"/>
      <c r="AS523" s="200"/>
      <c r="AT523" s="200"/>
      <c r="AU523" s="200"/>
      <c r="AV523" s="200"/>
      <c r="AW523" s="200"/>
      <c r="AX523" s="200"/>
      <c r="AY523" s="200"/>
      <c r="AZ523" s="200"/>
      <c r="BA523" s="200"/>
      <c r="BE523" s="46"/>
      <c r="BF523" s="70"/>
      <c r="BG523" s="200"/>
      <c r="BH523" s="200"/>
      <c r="BI523" s="200"/>
      <c r="BJ523" s="200"/>
      <c r="BK523" s="200"/>
      <c r="BL523" s="200"/>
      <c r="BM523" s="200"/>
      <c r="BN523" s="200"/>
      <c r="BO523" s="200"/>
      <c r="BP523" s="200"/>
      <c r="BQ523" s="200"/>
      <c r="BU523" s="46"/>
      <c r="BV523" s="70"/>
      <c r="CL523" s="13"/>
      <c r="DB523" s="13"/>
      <c r="DR523" s="13"/>
      <c r="EH523" s="13"/>
    </row>
    <row r="524" spans="1:138" x14ac:dyDescent="0.15">
      <c r="A524" s="199" t="s">
        <v>380</v>
      </c>
      <c r="B524" s="199"/>
      <c r="C524" s="200"/>
      <c r="D524" s="200"/>
      <c r="E524" s="200"/>
      <c r="F524" s="200"/>
      <c r="G524" s="200"/>
      <c r="I524" s="46"/>
      <c r="J524" s="70"/>
      <c r="K524" s="199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Y524" s="46"/>
      <c r="Z524" s="70"/>
      <c r="AA524" s="199"/>
      <c r="AB524" s="200"/>
      <c r="AC524" s="200"/>
      <c r="AD524" s="200"/>
      <c r="AE524" s="200"/>
      <c r="AF524" s="200"/>
      <c r="AG524" s="200"/>
      <c r="AH524" s="200"/>
      <c r="AI524" s="200"/>
      <c r="AJ524" s="200"/>
      <c r="AK524" s="200"/>
      <c r="AO524" s="46"/>
      <c r="AP524" s="70"/>
      <c r="AQ524" s="199"/>
      <c r="AR524" s="200"/>
      <c r="AS524" s="200"/>
      <c r="AT524" s="200"/>
      <c r="AU524" s="200"/>
      <c r="AV524" s="200"/>
      <c r="AW524" s="200"/>
      <c r="AX524" s="200"/>
      <c r="AY524" s="200"/>
      <c r="AZ524" s="200"/>
      <c r="BA524" s="200"/>
      <c r="BE524" s="46"/>
      <c r="BF524" s="70"/>
      <c r="BG524" s="199"/>
      <c r="BH524" s="200"/>
      <c r="BI524" s="200"/>
      <c r="BJ524" s="200"/>
      <c r="BK524" s="200"/>
      <c r="BL524" s="200"/>
      <c r="BM524" s="200"/>
      <c r="BN524" s="200"/>
      <c r="BO524" s="200"/>
      <c r="BP524" s="200"/>
      <c r="BQ524" s="200"/>
      <c r="BU524" s="46"/>
      <c r="BV524" s="70"/>
      <c r="CL524" s="13"/>
      <c r="DB524" s="13"/>
      <c r="DR524" s="13"/>
      <c r="EH524" s="13"/>
    </row>
    <row r="525" spans="1:138" x14ac:dyDescent="0.15">
      <c r="A525" s="199" t="s">
        <v>381</v>
      </c>
      <c r="B525" s="199"/>
      <c r="C525" s="199">
        <v>1.1100000000000001</v>
      </c>
      <c r="D525" s="199">
        <v>1.1499999999999999</v>
      </c>
      <c r="E525" s="199">
        <v>15.42</v>
      </c>
      <c r="F525" s="199"/>
      <c r="G525" s="199">
        <v>13.55</v>
      </c>
      <c r="I525" s="46">
        <f t="shared" si="515"/>
        <v>31.23</v>
      </c>
      <c r="J525" s="70"/>
      <c r="K525" s="199"/>
      <c r="L525" s="199"/>
      <c r="M525" s="199"/>
      <c r="N525" s="199"/>
      <c r="O525" s="199"/>
      <c r="P525" s="199"/>
      <c r="Q525" s="199"/>
      <c r="R525" s="199"/>
      <c r="S525" s="199"/>
      <c r="T525" s="199"/>
      <c r="U525" s="199"/>
      <c r="Y525" s="46"/>
      <c r="Z525" s="70"/>
      <c r="AA525" s="199"/>
      <c r="AB525" s="199"/>
      <c r="AC525" s="199"/>
      <c r="AD525" s="199"/>
      <c r="AE525" s="199"/>
      <c r="AF525" s="199"/>
      <c r="AG525" s="199"/>
      <c r="AH525" s="199"/>
      <c r="AI525" s="199"/>
      <c r="AJ525" s="199"/>
      <c r="AK525" s="199"/>
      <c r="AO525" s="46"/>
      <c r="AP525" s="70"/>
      <c r="AQ525" s="199"/>
      <c r="AR525" s="199"/>
      <c r="AS525" s="199"/>
      <c r="AT525" s="199"/>
      <c r="AU525" s="199"/>
      <c r="AV525" s="199"/>
      <c r="AW525" s="199"/>
      <c r="AX525" s="199"/>
      <c r="AY525" s="199"/>
      <c r="AZ525" s="199"/>
      <c r="BA525" s="199"/>
      <c r="BE525" s="46"/>
      <c r="BF525" s="70"/>
      <c r="BG525" s="199"/>
      <c r="BH525" s="199"/>
      <c r="BI525" s="199"/>
      <c r="BJ525" s="199"/>
      <c r="BK525" s="199"/>
      <c r="BL525" s="199"/>
      <c r="BM525" s="199"/>
      <c r="BN525" s="199"/>
      <c r="BO525" s="199"/>
      <c r="BP525" s="199"/>
      <c r="BQ525" s="199"/>
      <c r="BU525" s="46"/>
      <c r="BV525" s="70"/>
      <c r="CL525" s="13"/>
      <c r="DB525" s="13"/>
      <c r="DR525" s="13"/>
      <c r="EH525" s="13"/>
    </row>
    <row r="526" spans="1:138" x14ac:dyDescent="0.15">
      <c r="A526" s="199" t="s">
        <v>382</v>
      </c>
      <c r="B526" s="199"/>
      <c r="C526" s="199">
        <v>0.18</v>
      </c>
      <c r="D526" s="199">
        <v>0.04</v>
      </c>
      <c r="E526" s="199">
        <v>0.05</v>
      </c>
      <c r="F526" s="199"/>
      <c r="G526" s="199">
        <v>0.06</v>
      </c>
      <c r="I526" s="46">
        <f t="shared" si="515"/>
        <v>0.33</v>
      </c>
      <c r="J526" s="70"/>
      <c r="K526" s="199"/>
      <c r="L526" s="199"/>
      <c r="M526" s="199"/>
      <c r="N526" s="199"/>
      <c r="O526" s="199"/>
      <c r="P526" s="199"/>
      <c r="Q526" s="199"/>
      <c r="R526" s="199"/>
      <c r="S526" s="199"/>
      <c r="T526" s="199"/>
      <c r="U526" s="199"/>
      <c r="Y526" s="46"/>
      <c r="Z526" s="70"/>
      <c r="AA526" s="199"/>
      <c r="AB526" s="199"/>
      <c r="AC526" s="199"/>
      <c r="AD526" s="199"/>
      <c r="AE526" s="199"/>
      <c r="AF526" s="199"/>
      <c r="AG526" s="199"/>
      <c r="AH526" s="199"/>
      <c r="AI526" s="199"/>
      <c r="AJ526" s="199"/>
      <c r="AK526" s="199"/>
      <c r="AO526" s="46"/>
      <c r="AP526" s="70"/>
      <c r="AQ526" s="199"/>
      <c r="AR526" s="199"/>
      <c r="AS526" s="199"/>
      <c r="AT526" s="199"/>
      <c r="AU526" s="199"/>
      <c r="AV526" s="199"/>
      <c r="AW526" s="199"/>
      <c r="AX526" s="199"/>
      <c r="AY526" s="199"/>
      <c r="AZ526" s="199"/>
      <c r="BA526" s="199"/>
      <c r="BE526" s="46"/>
      <c r="BF526" s="70"/>
      <c r="BG526" s="199"/>
      <c r="BH526" s="199"/>
      <c r="BI526" s="199"/>
      <c r="BJ526" s="199"/>
      <c r="BK526" s="199"/>
      <c r="BL526" s="199"/>
      <c r="BM526" s="199"/>
      <c r="BN526" s="199"/>
      <c r="BO526" s="199"/>
      <c r="BP526" s="199"/>
      <c r="BQ526" s="199"/>
      <c r="BU526" s="46"/>
      <c r="BV526" s="70"/>
      <c r="CL526" s="13"/>
      <c r="DB526" s="13"/>
      <c r="DR526" s="13"/>
      <c r="EH526" s="13"/>
    </row>
    <row r="527" spans="1:138" x14ac:dyDescent="0.15">
      <c r="J527" s="70"/>
      <c r="Z527" s="70"/>
      <c r="AP527" s="70"/>
      <c r="BF527" s="70"/>
      <c r="BV527" s="70"/>
      <c r="CL527" s="13"/>
      <c r="DB527" s="13"/>
      <c r="DR527" s="13"/>
      <c r="EH527" s="13"/>
    </row>
    <row r="528" spans="1:138" x14ac:dyDescent="0.15">
      <c r="J528" s="70"/>
      <c r="Z528" s="70"/>
      <c r="AP528" s="70"/>
      <c r="BF528" s="70"/>
      <c r="BV528" s="70"/>
      <c r="CL528" s="13"/>
      <c r="DB528" s="13"/>
      <c r="DR528" s="13"/>
      <c r="EH528" s="13"/>
    </row>
    <row r="529" spans="1:137" s="29" customFormat="1" ht="41" customHeight="1" x14ac:dyDescent="0.15">
      <c r="A529" s="215" t="s">
        <v>974</v>
      </c>
      <c r="J529" s="70"/>
      <c r="K529" s="242" t="s">
        <v>969</v>
      </c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70"/>
      <c r="AA529" s="247" t="s">
        <v>969</v>
      </c>
      <c r="AB529" s="249"/>
      <c r="AC529" s="249"/>
      <c r="AD529" s="249"/>
      <c r="AE529" s="249"/>
      <c r="AF529" s="249"/>
      <c r="AG529" s="249"/>
      <c r="AH529" s="249"/>
      <c r="AI529" s="249"/>
      <c r="AJ529" s="249"/>
      <c r="AK529" s="249"/>
      <c r="AL529" s="249"/>
      <c r="AM529" s="249"/>
      <c r="AN529" s="249"/>
      <c r="AO529" s="249"/>
      <c r="AP529" s="70"/>
      <c r="AQ529" s="306" t="s">
        <v>969</v>
      </c>
      <c r="AR529" s="307"/>
      <c r="AS529" s="307"/>
      <c r="AT529" s="307"/>
      <c r="AU529" s="307"/>
      <c r="AV529" s="307"/>
      <c r="AW529" s="307"/>
      <c r="AX529" s="307"/>
      <c r="AY529" s="307"/>
      <c r="AZ529" s="307"/>
      <c r="BA529" s="307"/>
      <c r="BB529" s="307"/>
      <c r="BC529" s="307"/>
      <c r="BD529" s="307"/>
      <c r="BE529" s="307"/>
      <c r="BF529" s="70"/>
      <c r="BG529" s="320" t="s">
        <v>969</v>
      </c>
      <c r="BH529" s="322"/>
      <c r="BI529" s="322"/>
      <c r="BJ529" s="322"/>
      <c r="BK529" s="322"/>
      <c r="BL529" s="322"/>
      <c r="BM529" s="322"/>
      <c r="BN529" s="322"/>
      <c r="BO529" s="322"/>
      <c r="BP529" s="322"/>
      <c r="BQ529" s="322"/>
      <c r="BR529" s="322"/>
      <c r="BS529" s="322"/>
      <c r="BT529" s="322"/>
      <c r="BU529" s="322"/>
      <c r="BV529" s="70"/>
      <c r="BW529" s="343" t="s">
        <v>969</v>
      </c>
      <c r="BX529" s="51"/>
      <c r="BY529" s="51"/>
      <c r="BZ529" s="51"/>
      <c r="CA529" s="51"/>
      <c r="CB529" s="51"/>
      <c r="CC529" s="51"/>
      <c r="CD529" s="51"/>
      <c r="CE529" s="51"/>
      <c r="CF529" s="51"/>
      <c r="CG529" s="51"/>
      <c r="CH529" s="51"/>
      <c r="CI529" s="51"/>
      <c r="CJ529" s="51"/>
      <c r="CK529" s="51"/>
      <c r="CM529" s="339" t="s">
        <v>969</v>
      </c>
      <c r="CN529" s="341"/>
      <c r="CO529" s="341"/>
      <c r="CP529" s="341"/>
      <c r="CQ529" s="341"/>
      <c r="CR529" s="341"/>
      <c r="CS529" s="341"/>
      <c r="CT529" s="341"/>
      <c r="CU529" s="341"/>
      <c r="CV529" s="341"/>
      <c r="CW529" s="341"/>
      <c r="CX529" s="341"/>
      <c r="CY529" s="341"/>
      <c r="CZ529" s="341"/>
      <c r="DA529" s="341"/>
      <c r="DC529" s="350" t="s">
        <v>969</v>
      </c>
      <c r="DD529" s="57"/>
      <c r="DE529" s="57"/>
      <c r="DF529" s="57"/>
      <c r="DG529" s="57"/>
      <c r="DH529" s="57"/>
      <c r="DI529" s="57"/>
      <c r="DJ529" s="57"/>
      <c r="DK529" s="57"/>
      <c r="DL529" s="57"/>
      <c r="DM529" s="57"/>
      <c r="DN529" s="57"/>
      <c r="DO529" s="57"/>
      <c r="DP529" s="57"/>
      <c r="DQ529" s="57"/>
      <c r="DS529" s="362" t="s">
        <v>969</v>
      </c>
      <c r="DT529" s="310"/>
      <c r="DU529" s="310"/>
      <c r="DV529" s="310"/>
      <c r="DW529" s="310"/>
      <c r="DX529" s="310"/>
      <c r="DY529" s="310"/>
      <c r="DZ529" s="310"/>
      <c r="EA529" s="310"/>
      <c r="EB529" s="310"/>
      <c r="EC529" s="310"/>
      <c r="ED529" s="310"/>
      <c r="EE529" s="310"/>
      <c r="EF529" s="310"/>
      <c r="EG529" s="310"/>
    </row>
    <row r="530" spans="1:137" x14ac:dyDescent="0.15">
      <c r="J530" s="70"/>
      <c r="Z530" s="70"/>
      <c r="AP530" s="70"/>
      <c r="BF530" s="70"/>
      <c r="BV530" s="70"/>
    </row>
    <row r="531" spans="1:137" x14ac:dyDescent="0.15">
      <c r="J531" s="70"/>
      <c r="K531" s="72" t="s">
        <v>970</v>
      </c>
      <c r="Z531" s="70"/>
      <c r="AA531" s="72" t="s">
        <v>970</v>
      </c>
      <c r="AP531" s="70"/>
      <c r="AQ531" s="72" t="s">
        <v>970</v>
      </c>
      <c r="BF531" s="70"/>
      <c r="BG531" s="72" t="s">
        <v>970</v>
      </c>
      <c r="BV531" s="70"/>
      <c r="BW531" s="72" t="s">
        <v>970</v>
      </c>
      <c r="CM531" s="72" t="s">
        <v>970</v>
      </c>
      <c r="DC531" s="72" t="s">
        <v>970</v>
      </c>
      <c r="DS531" s="72" t="s">
        <v>970</v>
      </c>
    </row>
    <row r="532" spans="1:137" x14ac:dyDescent="0.15">
      <c r="J532" s="70"/>
      <c r="K532" s="3" t="s">
        <v>973</v>
      </c>
      <c r="Z532" s="70"/>
      <c r="AA532" s="3" t="s">
        <v>973</v>
      </c>
      <c r="AP532" s="70"/>
      <c r="AQ532" s="3" t="s">
        <v>973</v>
      </c>
      <c r="BF532" s="70"/>
      <c r="BG532" s="3" t="s">
        <v>973</v>
      </c>
      <c r="BV532" s="70"/>
      <c r="BW532" s="3" t="s">
        <v>988</v>
      </c>
      <c r="CM532" s="3" t="s">
        <v>988</v>
      </c>
      <c r="DC532" s="3" t="s">
        <v>988</v>
      </c>
      <c r="DS532" s="3" t="s">
        <v>988</v>
      </c>
    </row>
    <row r="533" spans="1:137" ht="16" x14ac:dyDescent="0.15">
      <c r="A533" s="294" t="s">
        <v>949</v>
      </c>
      <c r="C533" s="295">
        <v>-580000.00000000012</v>
      </c>
      <c r="D533" s="295">
        <v>-150000</v>
      </c>
      <c r="E533" s="295">
        <v>-7500000</v>
      </c>
      <c r="F533" s="295">
        <v>0</v>
      </c>
      <c r="G533" s="295">
        <v>0</v>
      </c>
      <c r="H533" s="295">
        <v>0</v>
      </c>
      <c r="J533" s="70"/>
      <c r="Z533" s="70"/>
      <c r="AP533" s="70"/>
      <c r="BF533" s="70"/>
      <c r="BV533" s="70"/>
      <c r="BW533" s="3" t="s">
        <v>989</v>
      </c>
      <c r="CM533" s="3" t="s">
        <v>989</v>
      </c>
      <c r="CR533" s="295">
        <f>$E536*0.75</f>
        <v>-6262500</v>
      </c>
      <c r="DC533" s="3" t="s">
        <v>1001</v>
      </c>
      <c r="DH533" s="295">
        <f>$E536</f>
        <v>-8350000</v>
      </c>
      <c r="DK533" s="295"/>
      <c r="DL533" s="295"/>
      <c r="DM533" s="295"/>
      <c r="DN533" s="295"/>
      <c r="DS533" s="3" t="s">
        <v>1001</v>
      </c>
      <c r="DX533" s="295">
        <f>$E536</f>
        <v>-8350000</v>
      </c>
      <c r="EA533" s="295"/>
      <c r="EB533" s="295"/>
      <c r="EC533" s="295"/>
      <c r="ED533" s="295"/>
    </row>
    <row r="534" spans="1:137" x14ac:dyDescent="0.15">
      <c r="A534" s="3" t="s">
        <v>950</v>
      </c>
      <c r="C534" s="295">
        <v>-389999.99999999994</v>
      </c>
      <c r="D534" s="295">
        <v>-5600000</v>
      </c>
      <c r="E534" s="295">
        <v>-850000</v>
      </c>
      <c r="F534" s="295">
        <v>-500000</v>
      </c>
      <c r="G534" s="295">
        <v>0</v>
      </c>
      <c r="H534" s="295">
        <v>-120000</v>
      </c>
      <c r="J534" s="70"/>
      <c r="Z534" s="70"/>
      <c r="AP534" s="70"/>
      <c r="BF534" s="70"/>
      <c r="BV534" s="70"/>
      <c r="DC534" s="3" t="s">
        <v>1002</v>
      </c>
      <c r="DK534" s="364">
        <v>1000000</v>
      </c>
      <c r="DL534" s="295"/>
      <c r="DM534" s="295"/>
      <c r="DN534" s="364">
        <v>1000000</v>
      </c>
      <c r="DS534" s="3" t="s">
        <v>1002</v>
      </c>
      <c r="EA534" s="364">
        <v>1000000</v>
      </c>
      <c r="EB534" s="295"/>
      <c r="EC534" s="295"/>
      <c r="ED534" s="364">
        <v>1000000</v>
      </c>
    </row>
    <row r="535" spans="1:137" x14ac:dyDescent="0.15">
      <c r="A535" s="3" t="s">
        <v>951</v>
      </c>
      <c r="C535" s="295">
        <v>0</v>
      </c>
      <c r="D535" s="295">
        <v>0</v>
      </c>
      <c r="E535" s="295">
        <v>0</v>
      </c>
      <c r="F535" s="295">
        <v>0</v>
      </c>
      <c r="G535" s="295">
        <v>0</v>
      </c>
      <c r="H535" s="295">
        <v>-20000</v>
      </c>
      <c r="J535" s="70"/>
      <c r="Z535" s="70"/>
      <c r="AP535" s="70"/>
      <c r="BF535" s="70"/>
      <c r="BV535" s="70"/>
      <c r="DK535" s="295"/>
      <c r="DL535" s="295"/>
      <c r="DM535" s="295"/>
      <c r="DN535" s="295"/>
      <c r="EA535" s="295"/>
      <c r="EB535" s="295"/>
      <c r="EC535" s="295"/>
      <c r="ED535" s="295"/>
    </row>
    <row r="536" spans="1:137" x14ac:dyDescent="0.15">
      <c r="A536" s="3" t="s">
        <v>975</v>
      </c>
      <c r="C536" s="295">
        <f>SUM(C533:C535)</f>
        <v>-970000</v>
      </c>
      <c r="D536" s="295">
        <f t="shared" ref="D536:H536" si="524">SUM(D533:D535)</f>
        <v>-5750000</v>
      </c>
      <c r="E536" s="295">
        <f t="shared" si="524"/>
        <v>-8350000</v>
      </c>
      <c r="F536" s="295">
        <f t="shared" si="524"/>
        <v>-500000</v>
      </c>
      <c r="G536" s="295">
        <f t="shared" si="524"/>
        <v>0</v>
      </c>
      <c r="H536" s="295">
        <f t="shared" si="524"/>
        <v>-140000</v>
      </c>
      <c r="J536" s="70"/>
      <c r="K536" s="221" t="s">
        <v>961</v>
      </c>
      <c r="L536" s="221">
        <v>0</v>
      </c>
      <c r="M536" s="221">
        <v>0</v>
      </c>
      <c r="N536" s="221">
        <v>0</v>
      </c>
      <c r="O536" s="221">
        <v>0</v>
      </c>
      <c r="P536" s="221">
        <v>0</v>
      </c>
      <c r="Q536" s="221">
        <v>0</v>
      </c>
      <c r="R536" s="221">
        <v>0</v>
      </c>
      <c r="S536" s="221">
        <v>0</v>
      </c>
      <c r="T536" s="221">
        <v>0</v>
      </c>
      <c r="U536" s="221">
        <v>0</v>
      </c>
      <c r="V536" s="221">
        <v>0</v>
      </c>
      <c r="W536" s="221">
        <v>0</v>
      </c>
      <c r="X536" s="204">
        <f>SUM(L536,N536,P536,T536)</f>
        <v>0</v>
      </c>
      <c r="Y536" s="204">
        <f>SUM(M536,O536,Q536,U536)</f>
        <v>0</v>
      </c>
      <c r="Z536" s="70"/>
      <c r="AA536" s="221" t="s">
        <v>961</v>
      </c>
      <c r="AB536" s="221">
        <v>0</v>
      </c>
      <c r="AC536" s="221">
        <v>0</v>
      </c>
      <c r="AD536" s="221">
        <v>0</v>
      </c>
      <c r="AE536" s="221">
        <v>0</v>
      </c>
      <c r="AF536" s="221">
        <v>0</v>
      </c>
      <c r="AG536" s="221">
        <v>0</v>
      </c>
      <c r="AH536" s="221">
        <v>0</v>
      </c>
      <c r="AI536" s="221">
        <v>0</v>
      </c>
      <c r="AJ536" s="221">
        <v>0</v>
      </c>
      <c r="AK536" s="221">
        <v>0</v>
      </c>
      <c r="AL536" s="221">
        <v>0</v>
      </c>
      <c r="AM536" s="221">
        <v>0</v>
      </c>
      <c r="AN536" s="204">
        <f>SUM(AB536,AD536,AF536,AJ536)</f>
        <v>0</v>
      </c>
      <c r="AO536" s="204">
        <f>SUM(AC536,AE536,AG536,AK536)</f>
        <v>0</v>
      </c>
      <c r="AP536" s="70"/>
      <c r="AQ536" s="221" t="s">
        <v>961</v>
      </c>
      <c r="AR536" s="221">
        <v>0</v>
      </c>
      <c r="AS536" s="221">
        <v>0</v>
      </c>
      <c r="AT536" s="221">
        <v>0</v>
      </c>
      <c r="AU536" s="221">
        <v>0</v>
      </c>
      <c r="AV536" s="221">
        <v>0</v>
      </c>
      <c r="AW536" s="221">
        <v>0</v>
      </c>
      <c r="AX536" s="221">
        <v>0</v>
      </c>
      <c r="AY536" s="221">
        <v>0</v>
      </c>
      <c r="AZ536" s="221">
        <v>0</v>
      </c>
      <c r="BA536" s="221">
        <v>0</v>
      </c>
      <c r="BB536" s="221">
        <v>0</v>
      </c>
      <c r="BC536" s="221">
        <v>0</v>
      </c>
      <c r="BD536" s="204">
        <f>SUM(AR536,AT536,AV536,AZ536)</f>
        <v>0</v>
      </c>
      <c r="BE536" s="204">
        <f>SUM(AS536,AU536,AW536,BA536)</f>
        <v>0</v>
      </c>
      <c r="BF536" s="70"/>
      <c r="BG536" s="221" t="s">
        <v>961</v>
      </c>
      <c r="BH536" s="221">
        <v>0</v>
      </c>
      <c r="BI536" s="221">
        <v>0</v>
      </c>
      <c r="BJ536" s="221">
        <v>0</v>
      </c>
      <c r="BK536" s="221">
        <v>0</v>
      </c>
      <c r="BL536" s="221">
        <v>0</v>
      </c>
      <c r="BM536" s="221">
        <v>0</v>
      </c>
      <c r="BN536" s="221">
        <v>0</v>
      </c>
      <c r="BO536" s="221">
        <v>0</v>
      </c>
      <c r="BP536" s="221">
        <v>0</v>
      </c>
      <c r="BQ536" s="221">
        <v>0</v>
      </c>
      <c r="BR536" s="221">
        <v>0</v>
      </c>
      <c r="BS536" s="221">
        <v>0</v>
      </c>
      <c r="BT536" s="204">
        <f>SUM(BH536,BJ536,BL536,BP536)</f>
        <v>0</v>
      </c>
      <c r="BU536" s="204">
        <f>SUM(BI536,BK536,BM536,BQ536)</f>
        <v>0</v>
      </c>
      <c r="BV536" s="70"/>
      <c r="BW536" s="221" t="s">
        <v>961</v>
      </c>
      <c r="BX536" s="221">
        <v>0</v>
      </c>
      <c r="BY536" s="221">
        <v>0</v>
      </c>
      <c r="BZ536" s="221">
        <v>0</v>
      </c>
      <c r="CA536" s="221">
        <v>0</v>
      </c>
      <c r="CB536" s="334">
        <f>$E536*0.75</f>
        <v>-6262500</v>
      </c>
      <c r="CC536" s="221"/>
      <c r="CD536" s="221">
        <v>0</v>
      </c>
      <c r="CE536" s="221">
        <v>0</v>
      </c>
      <c r="CF536" s="221">
        <v>0</v>
      </c>
      <c r="CG536" s="221">
        <v>0</v>
      </c>
      <c r="CH536" s="221">
        <v>0</v>
      </c>
      <c r="CI536" s="221">
        <v>0</v>
      </c>
      <c r="CJ536" s="204">
        <f>SUM(BX536,BZ536,CB536,CF536)</f>
        <v>-6262500</v>
      </c>
      <c r="CK536" s="204">
        <f>SUM(BY536,CA536,CC536,CG536)</f>
        <v>0</v>
      </c>
      <c r="CM536" s="221" t="s">
        <v>961</v>
      </c>
      <c r="CN536" s="221">
        <v>0</v>
      </c>
      <c r="CO536" s="221">
        <v>0</v>
      </c>
      <c r="CP536" s="221">
        <v>0</v>
      </c>
      <c r="CQ536" s="221">
        <v>0</v>
      </c>
      <c r="CR536" s="334">
        <f>SUM(CR532:CR533)</f>
        <v>-6262500</v>
      </c>
      <c r="CS536" s="221">
        <v>0</v>
      </c>
      <c r="CT536" s="221">
        <v>0</v>
      </c>
      <c r="CU536" s="221">
        <v>0</v>
      </c>
      <c r="CV536" s="221">
        <v>0</v>
      </c>
      <c r="CW536" s="221">
        <v>0</v>
      </c>
      <c r="CX536" s="221">
        <v>0</v>
      </c>
      <c r="CY536" s="221">
        <v>0</v>
      </c>
      <c r="CZ536" s="204">
        <f>SUM(CN536,CP536,CR536,CV536)</f>
        <v>-6262500</v>
      </c>
      <c r="DA536" s="204">
        <f>SUM(CO536,CQ536,CS536,CW536)</f>
        <v>0</v>
      </c>
      <c r="DC536" s="221" t="s">
        <v>961</v>
      </c>
      <c r="DD536" s="221">
        <v>0</v>
      </c>
      <c r="DE536" s="221">
        <v>0</v>
      </c>
      <c r="DF536" s="221">
        <v>0</v>
      </c>
      <c r="DG536" s="221">
        <v>0</v>
      </c>
      <c r="DH536" s="334">
        <f>SUM(DH532:DH534)</f>
        <v>-8350000</v>
      </c>
      <c r="DI536" s="334">
        <f t="shared" ref="DI536:DO536" si="525">SUM(DI532:DI534)</f>
        <v>0</v>
      </c>
      <c r="DJ536" s="334">
        <f t="shared" si="525"/>
        <v>0</v>
      </c>
      <c r="DK536" s="334">
        <f t="shared" si="525"/>
        <v>1000000</v>
      </c>
      <c r="DL536" s="334">
        <f t="shared" si="525"/>
        <v>0</v>
      </c>
      <c r="DM536" s="334">
        <f t="shared" si="525"/>
        <v>0</v>
      </c>
      <c r="DN536" s="334">
        <f t="shared" si="525"/>
        <v>1000000</v>
      </c>
      <c r="DO536" s="334">
        <f t="shared" si="525"/>
        <v>0</v>
      </c>
      <c r="DP536" s="204">
        <f>SUM(DD536,DF536,DH536,DJ536,DL536,DN536)</f>
        <v>-7350000</v>
      </c>
      <c r="DQ536" s="204">
        <f>SUM(DE536,DG536,DI536,DK536,DM536,DO536)</f>
        <v>1000000</v>
      </c>
      <c r="DS536" s="221" t="s">
        <v>961</v>
      </c>
      <c r="DT536" s="221">
        <v>0</v>
      </c>
      <c r="DU536" s="221">
        <v>0</v>
      </c>
      <c r="DV536" s="221">
        <v>0</v>
      </c>
      <c r="DW536" s="221">
        <v>0</v>
      </c>
      <c r="DX536" s="334">
        <f>SUM(DX532:DX534)</f>
        <v>-8350000</v>
      </c>
      <c r="DY536" s="334">
        <f t="shared" ref="DY536:EE536" si="526">SUM(DY532:DY534)</f>
        <v>0</v>
      </c>
      <c r="DZ536" s="334">
        <f t="shared" si="526"/>
        <v>0</v>
      </c>
      <c r="EA536" s="334">
        <f t="shared" si="526"/>
        <v>1000000</v>
      </c>
      <c r="EB536" s="334">
        <f t="shared" si="526"/>
        <v>0</v>
      </c>
      <c r="EC536" s="334">
        <f t="shared" si="526"/>
        <v>0</v>
      </c>
      <c r="ED536" s="334">
        <f t="shared" si="526"/>
        <v>1000000</v>
      </c>
      <c r="EE536" s="334">
        <f t="shared" si="526"/>
        <v>0</v>
      </c>
      <c r="EF536" s="204">
        <f>SUM(DT536,DV536,DX536,DZ536,EB536,ED536)</f>
        <v>-7350000</v>
      </c>
      <c r="EG536" s="204">
        <f>SUM(DU536,DW536,DY536,EA536,EC536,EE536)</f>
        <v>1000000</v>
      </c>
    </row>
    <row r="537" spans="1:137" x14ac:dyDescent="0.15">
      <c r="J537" s="70"/>
      <c r="Z537" s="70"/>
      <c r="AP537" s="70"/>
      <c r="BF537" s="70"/>
      <c r="BV537" s="70"/>
    </row>
    <row r="538" spans="1:137" x14ac:dyDescent="0.15">
      <c r="J538" s="70"/>
      <c r="Z538" s="70"/>
      <c r="AP538" s="70"/>
      <c r="BF538" s="70"/>
      <c r="BV538" s="70"/>
    </row>
    <row r="539" spans="1:137" s="220" customFormat="1" ht="37" customHeight="1" x14ac:dyDescent="0.2">
      <c r="A539" s="215" t="s">
        <v>976</v>
      </c>
      <c r="B539" s="218"/>
      <c r="C539" s="216"/>
      <c r="D539" s="216"/>
      <c r="E539" s="219"/>
      <c r="F539" s="219"/>
      <c r="G539" s="219"/>
      <c r="H539" s="219"/>
      <c r="I539" s="219"/>
      <c r="J539" s="217"/>
      <c r="K539" s="243"/>
      <c r="L539" s="241"/>
      <c r="M539" s="241"/>
      <c r="N539" s="241"/>
      <c r="O539" s="241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50"/>
      <c r="AA539" s="251"/>
      <c r="AB539" s="246"/>
      <c r="AC539" s="246"/>
      <c r="AD539" s="246"/>
      <c r="AE539" s="246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17"/>
      <c r="AQ539" s="308"/>
      <c r="AR539" s="305"/>
      <c r="AS539" s="305"/>
      <c r="AT539" s="305"/>
      <c r="AU539" s="305"/>
      <c r="AV539" s="309"/>
      <c r="AW539" s="309"/>
      <c r="AX539" s="309"/>
      <c r="AY539" s="309"/>
      <c r="AZ539" s="309"/>
      <c r="BA539" s="309"/>
      <c r="BB539" s="309"/>
      <c r="BC539" s="309"/>
      <c r="BD539" s="309"/>
      <c r="BE539" s="309"/>
      <c r="BF539" s="217"/>
      <c r="BG539" s="318"/>
      <c r="BH539" s="316"/>
      <c r="BI539" s="316"/>
      <c r="BJ539" s="316"/>
      <c r="BK539" s="316"/>
      <c r="BL539" s="319"/>
      <c r="BM539" s="319"/>
      <c r="BN539" s="319"/>
      <c r="BO539" s="319"/>
      <c r="BP539" s="319"/>
      <c r="BQ539" s="319"/>
      <c r="BR539" s="319"/>
      <c r="BS539" s="319"/>
      <c r="BT539" s="319"/>
      <c r="BU539" s="319"/>
      <c r="BV539" s="217"/>
      <c r="BW539" s="343" t="s">
        <v>976</v>
      </c>
      <c r="BX539" s="335"/>
      <c r="BY539" s="335"/>
      <c r="BZ539" s="335"/>
      <c r="CA539" s="335"/>
      <c r="CB539" s="335"/>
      <c r="CC539" s="335"/>
      <c r="CD539" s="335"/>
      <c r="CE539" s="335"/>
      <c r="CF539" s="335"/>
      <c r="CG539" s="335"/>
      <c r="CH539" s="335"/>
      <c r="CI539" s="335"/>
      <c r="CJ539" s="335"/>
      <c r="CK539" s="335"/>
      <c r="CM539" s="339" t="s">
        <v>976</v>
      </c>
      <c r="CN539" s="342"/>
      <c r="CO539" s="342"/>
      <c r="CP539" s="342"/>
      <c r="CQ539" s="342"/>
      <c r="CR539" s="342"/>
      <c r="CS539" s="342"/>
      <c r="CT539" s="342"/>
      <c r="CU539" s="342"/>
      <c r="CV539" s="342"/>
      <c r="CW539" s="342"/>
      <c r="CX539" s="342"/>
      <c r="CY539" s="342"/>
      <c r="CZ539" s="342"/>
      <c r="DA539" s="342"/>
      <c r="DC539" s="350" t="s">
        <v>976</v>
      </c>
      <c r="DD539" s="352"/>
      <c r="DE539" s="352"/>
      <c r="DF539" s="352"/>
      <c r="DG539" s="352"/>
      <c r="DH539" s="352"/>
      <c r="DI539" s="352"/>
      <c r="DJ539" s="352"/>
      <c r="DK539" s="352"/>
      <c r="DL539" s="352"/>
      <c r="DM539" s="352"/>
      <c r="DN539" s="352"/>
      <c r="DO539" s="352"/>
      <c r="DP539" s="352"/>
      <c r="DQ539" s="352"/>
      <c r="DS539" s="362" t="s">
        <v>976</v>
      </c>
      <c r="DT539" s="363"/>
      <c r="DU539" s="363"/>
      <c r="DV539" s="363"/>
      <c r="DW539" s="363"/>
      <c r="DX539" s="363"/>
      <c r="DY539" s="363"/>
      <c r="DZ539" s="363"/>
      <c r="EA539" s="363"/>
      <c r="EB539" s="363"/>
      <c r="EC539" s="363"/>
      <c r="ED539" s="363"/>
      <c r="EE539" s="363"/>
      <c r="EF539" s="363"/>
      <c r="EG539" s="363"/>
    </row>
    <row r="540" spans="1:137" s="220" customFormat="1" ht="37" customHeight="1" x14ac:dyDescent="0.2">
      <c r="A540" s="215"/>
      <c r="B540" s="218"/>
      <c r="C540" s="216"/>
      <c r="D540" s="216"/>
      <c r="E540" s="219"/>
      <c r="F540" s="219"/>
      <c r="G540" s="219"/>
      <c r="H540" s="219"/>
      <c r="I540" s="219"/>
      <c r="J540" s="217"/>
      <c r="K540" s="5"/>
      <c r="L540" s="260" t="s">
        <v>294</v>
      </c>
      <c r="M540" s="260"/>
      <c r="N540" s="260" t="s">
        <v>295</v>
      </c>
      <c r="O540" s="260"/>
      <c r="P540" s="260" t="s">
        <v>296</v>
      </c>
      <c r="Q540" s="260"/>
      <c r="R540" s="260" t="s">
        <v>354</v>
      </c>
      <c r="S540" s="260"/>
      <c r="T540" s="260" t="s">
        <v>297</v>
      </c>
      <c r="U540" s="260"/>
      <c r="V540" s="260" t="s">
        <v>353</v>
      </c>
      <c r="W540" s="260"/>
      <c r="X540" s="260" t="s">
        <v>298</v>
      </c>
      <c r="Y540" s="260"/>
      <c r="Z540" s="250"/>
      <c r="AA540" s="5"/>
      <c r="AB540" s="260" t="s">
        <v>294</v>
      </c>
      <c r="AC540" s="260"/>
      <c r="AD540" s="260" t="s">
        <v>295</v>
      </c>
      <c r="AE540" s="260"/>
      <c r="AF540" s="260" t="s">
        <v>296</v>
      </c>
      <c r="AG540" s="260"/>
      <c r="AH540" s="260" t="s">
        <v>354</v>
      </c>
      <c r="AI540" s="260"/>
      <c r="AJ540" s="260" t="s">
        <v>297</v>
      </c>
      <c r="AK540" s="260"/>
      <c r="AL540" s="260" t="s">
        <v>353</v>
      </c>
      <c r="AM540" s="260"/>
      <c r="AN540" s="260" t="s">
        <v>298</v>
      </c>
      <c r="AO540" s="260"/>
      <c r="AP540" s="217"/>
      <c r="AQ540" s="5"/>
      <c r="AR540" s="260" t="s">
        <v>294</v>
      </c>
      <c r="AS540" s="260"/>
      <c r="AT540" s="260" t="s">
        <v>295</v>
      </c>
      <c r="AU540" s="260"/>
      <c r="AV540" s="260" t="s">
        <v>296</v>
      </c>
      <c r="AW540" s="260"/>
      <c r="AX540" s="260" t="s">
        <v>354</v>
      </c>
      <c r="AY540" s="260"/>
      <c r="AZ540" s="260" t="s">
        <v>297</v>
      </c>
      <c r="BA540" s="260"/>
      <c r="BB540" s="260" t="s">
        <v>353</v>
      </c>
      <c r="BC540" s="260"/>
      <c r="BD540" s="260" t="s">
        <v>298</v>
      </c>
      <c r="BE540" s="260"/>
      <c r="BF540" s="217"/>
      <c r="BG540" s="5"/>
      <c r="BH540" s="260" t="s">
        <v>294</v>
      </c>
      <c r="BI540" s="260"/>
      <c r="BJ540" s="260" t="s">
        <v>295</v>
      </c>
      <c r="BK540" s="260"/>
      <c r="BL540" s="260" t="s">
        <v>296</v>
      </c>
      <c r="BM540" s="260"/>
      <c r="BN540" s="260" t="s">
        <v>354</v>
      </c>
      <c r="BO540" s="260"/>
      <c r="BP540" s="260" t="s">
        <v>297</v>
      </c>
      <c r="BQ540" s="260"/>
      <c r="BR540" s="260" t="s">
        <v>353</v>
      </c>
      <c r="BS540" s="260"/>
      <c r="BT540" s="260" t="s">
        <v>298</v>
      </c>
      <c r="BU540" s="260"/>
      <c r="BV540" s="217"/>
      <c r="BX540" s="260" t="s">
        <v>294</v>
      </c>
      <c r="BY540" s="260"/>
      <c r="BZ540" s="260" t="s">
        <v>295</v>
      </c>
      <c r="CA540" s="260"/>
      <c r="CB540" s="260" t="s">
        <v>296</v>
      </c>
      <c r="CC540" s="260"/>
      <c r="CD540" s="260" t="s">
        <v>354</v>
      </c>
      <c r="CE540" s="260"/>
      <c r="CF540" s="260" t="s">
        <v>297</v>
      </c>
      <c r="CG540" s="260"/>
      <c r="CH540" s="260" t="s">
        <v>353</v>
      </c>
      <c r="CI540" s="260"/>
      <c r="CJ540" s="260" t="s">
        <v>298</v>
      </c>
      <c r="CK540" s="260"/>
      <c r="CN540" s="260" t="s">
        <v>294</v>
      </c>
      <c r="CO540" s="260"/>
      <c r="CP540" s="260" t="s">
        <v>295</v>
      </c>
      <c r="CQ540" s="260"/>
      <c r="CR540" s="260" t="s">
        <v>296</v>
      </c>
      <c r="CS540" s="260"/>
      <c r="CT540" s="260" t="s">
        <v>354</v>
      </c>
      <c r="CU540" s="260"/>
      <c r="CV540" s="260" t="s">
        <v>297</v>
      </c>
      <c r="CW540" s="260"/>
      <c r="CX540" s="260" t="s">
        <v>353</v>
      </c>
      <c r="CY540" s="260"/>
      <c r="CZ540" s="260" t="s">
        <v>298</v>
      </c>
      <c r="DA540" s="260"/>
      <c r="DD540" s="260" t="s">
        <v>294</v>
      </c>
      <c r="DE540" s="260"/>
      <c r="DF540" s="260" t="s">
        <v>295</v>
      </c>
      <c r="DG540" s="260"/>
      <c r="DH540" s="260" t="s">
        <v>296</v>
      </c>
      <c r="DI540" s="260"/>
      <c r="DJ540" s="353" t="s">
        <v>997</v>
      </c>
      <c r="DK540" s="353"/>
      <c r="DL540" s="260" t="s">
        <v>297</v>
      </c>
      <c r="DM540" s="260"/>
      <c r="DN540" s="260" t="s">
        <v>353</v>
      </c>
      <c r="DO540" s="260"/>
      <c r="DP540" s="260" t="s">
        <v>298</v>
      </c>
      <c r="DQ540" s="260"/>
      <c r="DT540" s="260" t="s">
        <v>294</v>
      </c>
      <c r="DU540" s="260"/>
      <c r="DV540" s="260" t="s">
        <v>295</v>
      </c>
      <c r="DW540" s="260"/>
      <c r="DX540" s="260" t="s">
        <v>296</v>
      </c>
      <c r="DY540" s="260"/>
      <c r="DZ540" s="260" t="s">
        <v>354</v>
      </c>
      <c r="EA540" s="260"/>
      <c r="EB540" s="260" t="s">
        <v>297</v>
      </c>
      <c r="EC540" s="260"/>
      <c r="ED540" s="260" t="s">
        <v>353</v>
      </c>
      <c r="EE540" s="260"/>
      <c r="EF540" s="260" t="s">
        <v>298</v>
      </c>
      <c r="EG540" s="260"/>
    </row>
    <row r="541" spans="1:137" s="196" customFormat="1" ht="17" x14ac:dyDescent="0.2">
      <c r="A541" s="13"/>
      <c r="B541" s="296"/>
      <c r="C541" s="13"/>
      <c r="D541" s="13"/>
      <c r="E541" s="17"/>
      <c r="F541" s="17"/>
      <c r="G541" s="17"/>
      <c r="H541" s="17"/>
      <c r="I541" s="17"/>
      <c r="J541" s="70"/>
      <c r="K541" s="299"/>
      <c r="L541" s="232" t="s">
        <v>389</v>
      </c>
      <c r="M541" s="232" t="s">
        <v>390</v>
      </c>
      <c r="N541" s="232" t="s">
        <v>389</v>
      </c>
      <c r="O541" s="232" t="s">
        <v>390</v>
      </c>
      <c r="P541" s="232" t="s">
        <v>389</v>
      </c>
      <c r="Q541" s="232" t="s">
        <v>390</v>
      </c>
      <c r="R541" s="232" t="s">
        <v>389</v>
      </c>
      <c r="S541" s="232" t="s">
        <v>390</v>
      </c>
      <c r="T541" s="232" t="s">
        <v>389</v>
      </c>
      <c r="U541" s="232" t="s">
        <v>390</v>
      </c>
      <c r="V541" s="232" t="s">
        <v>389</v>
      </c>
      <c r="W541" s="232" t="s">
        <v>390</v>
      </c>
      <c r="X541" s="232" t="s">
        <v>389</v>
      </c>
      <c r="Y541" s="232" t="s">
        <v>390</v>
      </c>
      <c r="Z541" s="70"/>
      <c r="AA541" s="299"/>
      <c r="AB541" s="232" t="s">
        <v>389</v>
      </c>
      <c r="AC541" s="232" t="s">
        <v>390</v>
      </c>
      <c r="AD541" s="232" t="s">
        <v>389</v>
      </c>
      <c r="AE541" s="232" t="s">
        <v>390</v>
      </c>
      <c r="AF541" s="232" t="s">
        <v>389</v>
      </c>
      <c r="AG541" s="232" t="s">
        <v>390</v>
      </c>
      <c r="AH541" s="232" t="s">
        <v>389</v>
      </c>
      <c r="AI541" s="232" t="s">
        <v>390</v>
      </c>
      <c r="AJ541" s="232" t="s">
        <v>389</v>
      </c>
      <c r="AK541" s="232" t="s">
        <v>390</v>
      </c>
      <c r="AL541" s="232" t="s">
        <v>389</v>
      </c>
      <c r="AM541" s="232" t="s">
        <v>390</v>
      </c>
      <c r="AN541" s="232" t="s">
        <v>389</v>
      </c>
      <c r="AO541" s="232" t="s">
        <v>390</v>
      </c>
      <c r="AP541" s="70"/>
      <c r="AQ541" s="299"/>
      <c r="AR541" s="232" t="s">
        <v>389</v>
      </c>
      <c r="AS541" s="232" t="s">
        <v>390</v>
      </c>
      <c r="AT541" s="232" t="s">
        <v>389</v>
      </c>
      <c r="AU541" s="232" t="s">
        <v>390</v>
      </c>
      <c r="AV541" s="232" t="s">
        <v>389</v>
      </c>
      <c r="AW541" s="232" t="s">
        <v>390</v>
      </c>
      <c r="AX541" s="232" t="s">
        <v>389</v>
      </c>
      <c r="AY541" s="232" t="s">
        <v>390</v>
      </c>
      <c r="AZ541" s="232" t="s">
        <v>389</v>
      </c>
      <c r="BA541" s="232" t="s">
        <v>390</v>
      </c>
      <c r="BB541" s="232" t="s">
        <v>389</v>
      </c>
      <c r="BC541" s="232" t="s">
        <v>390</v>
      </c>
      <c r="BD541" s="232" t="s">
        <v>389</v>
      </c>
      <c r="BE541" s="232" t="s">
        <v>390</v>
      </c>
      <c r="BF541" s="70"/>
      <c r="BG541" s="299"/>
      <c r="BH541" s="232" t="s">
        <v>389</v>
      </c>
      <c r="BI541" s="232" t="s">
        <v>390</v>
      </c>
      <c r="BJ541" s="232" t="s">
        <v>389</v>
      </c>
      <c r="BK541" s="232" t="s">
        <v>390</v>
      </c>
      <c r="BL541" s="232" t="s">
        <v>389</v>
      </c>
      <c r="BM541" s="232" t="s">
        <v>390</v>
      </c>
      <c r="BN541" s="232" t="s">
        <v>389</v>
      </c>
      <c r="BO541" s="232" t="s">
        <v>390</v>
      </c>
      <c r="BP541" s="232" t="s">
        <v>389</v>
      </c>
      <c r="BQ541" s="232" t="s">
        <v>390</v>
      </c>
      <c r="BR541" s="232" t="s">
        <v>389</v>
      </c>
      <c r="BS541" s="232" t="s">
        <v>390</v>
      </c>
      <c r="BT541" s="232" t="s">
        <v>389</v>
      </c>
      <c r="BU541" s="232" t="s">
        <v>390</v>
      </c>
      <c r="BV541" s="70"/>
      <c r="BX541" s="232" t="s">
        <v>389</v>
      </c>
      <c r="BY541" s="232" t="s">
        <v>390</v>
      </c>
      <c r="BZ541" s="232" t="s">
        <v>389</v>
      </c>
      <c r="CA541" s="232" t="s">
        <v>390</v>
      </c>
      <c r="CB541" s="232" t="s">
        <v>389</v>
      </c>
      <c r="CC541" s="232" t="s">
        <v>390</v>
      </c>
      <c r="CD541" s="232" t="s">
        <v>389</v>
      </c>
      <c r="CE541" s="232" t="s">
        <v>390</v>
      </c>
      <c r="CF541" s="232" t="s">
        <v>389</v>
      </c>
      <c r="CG541" s="232" t="s">
        <v>390</v>
      </c>
      <c r="CH541" s="232" t="s">
        <v>389</v>
      </c>
      <c r="CI541" s="232" t="s">
        <v>390</v>
      </c>
      <c r="CJ541" s="232" t="s">
        <v>389</v>
      </c>
      <c r="CK541" s="232" t="s">
        <v>390</v>
      </c>
      <c r="CN541" s="232" t="s">
        <v>389</v>
      </c>
      <c r="CO541" s="232" t="s">
        <v>390</v>
      </c>
      <c r="CP541" s="232" t="s">
        <v>389</v>
      </c>
      <c r="CQ541" s="232" t="s">
        <v>390</v>
      </c>
      <c r="CR541" s="232" t="s">
        <v>389</v>
      </c>
      <c r="CS541" s="232" t="s">
        <v>390</v>
      </c>
      <c r="CT541" s="232" t="s">
        <v>389</v>
      </c>
      <c r="CU541" s="232" t="s">
        <v>390</v>
      </c>
      <c r="CV541" s="232" t="s">
        <v>389</v>
      </c>
      <c r="CW541" s="232" t="s">
        <v>390</v>
      </c>
      <c r="CX541" s="232" t="s">
        <v>389</v>
      </c>
      <c r="CY541" s="232" t="s">
        <v>390</v>
      </c>
      <c r="CZ541" s="232" t="s">
        <v>389</v>
      </c>
      <c r="DA541" s="232" t="s">
        <v>390</v>
      </c>
      <c r="DD541" s="232" t="s">
        <v>389</v>
      </c>
      <c r="DE541" s="232" t="s">
        <v>390</v>
      </c>
      <c r="DF541" s="232" t="s">
        <v>389</v>
      </c>
      <c r="DG541" s="232" t="s">
        <v>390</v>
      </c>
      <c r="DH541" s="232" t="s">
        <v>389</v>
      </c>
      <c r="DI541" s="232" t="s">
        <v>390</v>
      </c>
      <c r="DJ541" s="232" t="s">
        <v>389</v>
      </c>
      <c r="DK541" s="232" t="s">
        <v>390</v>
      </c>
      <c r="DL541" s="232" t="s">
        <v>389</v>
      </c>
      <c r="DM541" s="232" t="s">
        <v>390</v>
      </c>
      <c r="DN541" s="232" t="s">
        <v>389</v>
      </c>
      <c r="DO541" s="232" t="s">
        <v>390</v>
      </c>
      <c r="DP541" s="232" t="s">
        <v>389</v>
      </c>
      <c r="DQ541" s="232" t="s">
        <v>390</v>
      </c>
      <c r="DT541" s="232" t="s">
        <v>389</v>
      </c>
      <c r="DU541" s="232" t="s">
        <v>390</v>
      </c>
      <c r="DV541" s="232" t="s">
        <v>389</v>
      </c>
      <c r="DW541" s="232" t="s">
        <v>390</v>
      </c>
      <c r="DX541" s="232" t="s">
        <v>389</v>
      </c>
      <c r="DY541" s="232" t="s">
        <v>390</v>
      </c>
      <c r="DZ541" s="232" t="s">
        <v>389</v>
      </c>
      <c r="EA541" s="232" t="s">
        <v>390</v>
      </c>
      <c r="EB541" s="232" t="s">
        <v>389</v>
      </c>
      <c r="EC541" s="232" t="s">
        <v>390</v>
      </c>
      <c r="ED541" s="232" t="s">
        <v>389</v>
      </c>
      <c r="EE541" s="232" t="s">
        <v>390</v>
      </c>
      <c r="EF541" s="232" t="s">
        <v>389</v>
      </c>
      <c r="EG541" s="232" t="s">
        <v>390</v>
      </c>
    </row>
    <row r="542" spans="1:137" s="196" customFormat="1" ht="16" x14ac:dyDescent="0.2">
      <c r="A542" s="13"/>
      <c r="B542" s="296"/>
      <c r="C542" s="13"/>
      <c r="D542" s="13"/>
      <c r="E542" s="17"/>
      <c r="F542" s="17"/>
      <c r="G542" s="17"/>
      <c r="H542" s="17"/>
      <c r="I542" s="17"/>
      <c r="J542" s="70"/>
      <c r="K542" s="299"/>
      <c r="L542" s="299"/>
      <c r="M542" s="299"/>
      <c r="N542" s="299"/>
      <c r="O542" s="299"/>
      <c r="P542" s="299"/>
      <c r="Q542" s="299"/>
      <c r="R542" s="299"/>
      <c r="S542" s="299"/>
      <c r="T542" s="299"/>
      <c r="U542" s="299"/>
      <c r="V542" s="299"/>
      <c r="W542" s="299"/>
      <c r="X542" s="299"/>
      <c r="Y542" s="299"/>
      <c r="Z542" s="70"/>
      <c r="AA542" s="43"/>
      <c r="AB542" s="283"/>
      <c r="AC542" s="283"/>
      <c r="AD542" s="283"/>
      <c r="AE542" s="283"/>
      <c r="AF542" s="282"/>
      <c r="AG542" s="282"/>
      <c r="AH542" s="282"/>
      <c r="AI542" s="282"/>
      <c r="AJ542" s="282"/>
      <c r="AK542" s="282"/>
      <c r="AL542" s="282"/>
      <c r="AM542" s="282"/>
      <c r="AN542" s="282"/>
      <c r="AO542" s="282"/>
      <c r="AP542" s="70"/>
      <c r="AQ542" s="43"/>
      <c r="AR542" s="283"/>
      <c r="AS542" s="283"/>
      <c r="AT542" s="283"/>
      <c r="AU542" s="283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70"/>
      <c r="BG542" s="43"/>
      <c r="BH542" s="283"/>
      <c r="BI542" s="283"/>
      <c r="BJ542" s="283"/>
      <c r="BK542" s="283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70"/>
    </row>
    <row r="543" spans="1:137" s="196" customFormat="1" ht="16" x14ac:dyDescent="0.2">
      <c r="A543" s="13"/>
      <c r="B543" s="296"/>
      <c r="C543" s="17"/>
      <c r="D543" s="17"/>
      <c r="E543" s="17"/>
      <c r="F543" s="17"/>
      <c r="G543" s="17"/>
      <c r="H543" s="17"/>
      <c r="I543" s="17"/>
      <c r="J543" s="70"/>
      <c r="K543" s="283" t="s">
        <v>938</v>
      </c>
      <c r="L543" s="300">
        <f>L345</f>
        <v>-206319.95307692309</v>
      </c>
      <c r="M543" s="300">
        <f t="shared" ref="M543:W543" si="527">M345</f>
        <v>-202487.8107692308</v>
      </c>
      <c r="N543" s="300">
        <f t="shared" si="527"/>
        <v>-231873.64192307694</v>
      </c>
      <c r="O543" s="300">
        <f t="shared" si="527"/>
        <v>-227792.02615384615</v>
      </c>
      <c r="P543" s="300">
        <f t="shared" si="527"/>
        <v>-11797.603125000007</v>
      </c>
      <c r="Q543" s="300">
        <f t="shared" si="527"/>
        <v>-11039.775000000001</v>
      </c>
      <c r="R543" s="300">
        <f t="shared" si="527"/>
        <v>0</v>
      </c>
      <c r="S543" s="300">
        <f t="shared" si="527"/>
        <v>0</v>
      </c>
      <c r="T543" s="300">
        <f t="shared" si="527"/>
        <v>-224272</v>
      </c>
      <c r="U543" s="300">
        <f t="shared" si="527"/>
        <v>-224272</v>
      </c>
      <c r="V543" s="300">
        <f t="shared" si="527"/>
        <v>0</v>
      </c>
      <c r="W543" s="300">
        <f t="shared" si="527"/>
        <v>0</v>
      </c>
      <c r="X543" s="300">
        <f>SUM(L543,N543,P543,T543)</f>
        <v>-674263.19812500011</v>
      </c>
      <c r="Y543" s="300">
        <f>SUM(M543,O543,Q543,U543)</f>
        <v>-665591.61192307691</v>
      </c>
      <c r="Z543" s="70"/>
      <c r="AA543" s="283" t="s">
        <v>938</v>
      </c>
      <c r="AB543" s="300">
        <f>AB345</f>
        <v>-192779.71692307692</v>
      </c>
      <c r="AC543" s="300">
        <f t="shared" ref="AC543:AM543" si="528">AC345</f>
        <v>-189458.52692307695</v>
      </c>
      <c r="AD543" s="300">
        <f t="shared" si="528"/>
        <v>-217734.89307692306</v>
      </c>
      <c r="AE543" s="300">
        <f t="shared" si="528"/>
        <v>-214266.8980769231</v>
      </c>
      <c r="AF543" s="300">
        <f t="shared" si="528"/>
        <v>-9119.9437499999967</v>
      </c>
      <c r="AG543" s="300">
        <f t="shared" si="528"/>
        <v>-8463.1593750000011</v>
      </c>
      <c r="AH543" s="300">
        <f t="shared" si="528"/>
        <v>0</v>
      </c>
      <c r="AI543" s="300">
        <f t="shared" si="528"/>
        <v>0</v>
      </c>
      <c r="AJ543" s="300">
        <f t="shared" si="528"/>
        <v>-224272</v>
      </c>
      <c r="AK543" s="300">
        <f t="shared" si="528"/>
        <v>-224272</v>
      </c>
      <c r="AL543" s="300">
        <f t="shared" si="528"/>
        <v>0</v>
      </c>
      <c r="AM543" s="300">
        <f t="shared" si="528"/>
        <v>0</v>
      </c>
      <c r="AN543" s="300">
        <f>SUM(AB543,AD543,AF543,AJ543)</f>
        <v>-643906.55374999996</v>
      </c>
      <c r="AO543" s="300">
        <f>SUM(AC543,AE543,AG543,AK543)</f>
        <v>-636460.58437500009</v>
      </c>
      <c r="AP543" s="70"/>
      <c r="AQ543" s="283" t="s">
        <v>429</v>
      </c>
      <c r="AR543" s="300">
        <f>AR345</f>
        <v>-206319.95307692309</v>
      </c>
      <c r="AS543" s="300">
        <f t="shared" ref="AS543:BC543" si="529">AS345</f>
        <v>-202487.8107692308</v>
      </c>
      <c r="AT543" s="300">
        <f t="shared" si="529"/>
        <v>-231873.64192307694</v>
      </c>
      <c r="AU543" s="300">
        <f t="shared" si="529"/>
        <v>-227792.02615384615</v>
      </c>
      <c r="AV543" s="300">
        <f t="shared" si="529"/>
        <v>-105545.78413461539</v>
      </c>
      <c r="AW543" s="300">
        <f t="shared" si="529"/>
        <v>-104668.31153846154</v>
      </c>
      <c r="AX543" s="300">
        <f t="shared" si="529"/>
        <v>0</v>
      </c>
      <c r="AY543" s="300">
        <f t="shared" si="529"/>
        <v>0</v>
      </c>
      <c r="AZ543" s="300">
        <f t="shared" si="529"/>
        <v>-224272</v>
      </c>
      <c r="BA543" s="300">
        <f t="shared" si="529"/>
        <v>-224272</v>
      </c>
      <c r="BB543" s="300">
        <f t="shared" si="529"/>
        <v>0</v>
      </c>
      <c r="BC543" s="300">
        <f t="shared" si="529"/>
        <v>0</v>
      </c>
      <c r="BD543" s="284">
        <f>SUM(AR543,AT543,AV543,AZ543)</f>
        <v>-768011.37913461542</v>
      </c>
      <c r="BE543" s="284">
        <f>SUM(AS543,AU543,AW543,BA543)</f>
        <v>-759220.14846153848</v>
      </c>
      <c r="BF543" s="70"/>
      <c r="BG543" s="283" t="s">
        <v>938</v>
      </c>
      <c r="BH543" s="300">
        <f>BH345</f>
        <v>-192779.71692307692</v>
      </c>
      <c r="BI543" s="300">
        <f t="shared" ref="BI543:BS543" si="530">BI345</f>
        <v>-189458.52692307695</v>
      </c>
      <c r="BJ543" s="300">
        <f t="shared" si="530"/>
        <v>-217734.89307692306</v>
      </c>
      <c r="BK543" s="300">
        <f t="shared" si="530"/>
        <v>-214266.8980769231</v>
      </c>
      <c r="BL543" s="300">
        <f t="shared" si="530"/>
        <v>-149767.65096153843</v>
      </c>
      <c r="BM543" s="300">
        <f t="shared" si="530"/>
        <v>-149108.49471153846</v>
      </c>
      <c r="BN543" s="300">
        <f t="shared" si="530"/>
        <v>0</v>
      </c>
      <c r="BO543" s="300">
        <f t="shared" si="530"/>
        <v>0</v>
      </c>
      <c r="BP543" s="300">
        <f t="shared" si="530"/>
        <v>-224272</v>
      </c>
      <c r="BQ543" s="300">
        <f t="shared" si="530"/>
        <v>-224272</v>
      </c>
      <c r="BR543" s="300">
        <f t="shared" si="530"/>
        <v>0</v>
      </c>
      <c r="BS543" s="300">
        <f t="shared" si="530"/>
        <v>0</v>
      </c>
      <c r="BT543" s="300">
        <f>SUM(BH543,BJ543,BL543,BP543)</f>
        <v>-784554.26096153841</v>
      </c>
      <c r="BU543" s="300">
        <f>SUM(BI543,BK543,BM543,BQ543)</f>
        <v>-777105.91971153847</v>
      </c>
      <c r="BV543" s="70"/>
      <c r="BW543" s="283" t="s">
        <v>938</v>
      </c>
      <c r="BX543" s="300">
        <f>BX345</f>
        <v>-357895.68900000001</v>
      </c>
      <c r="BY543" s="300">
        <f t="shared" ref="BY543:CI543" si="531">BY345</f>
        <v>-352913.90400000004</v>
      </c>
      <c r="BZ543" s="300">
        <f t="shared" si="531"/>
        <v>-341716.72377403849</v>
      </c>
      <c r="CA543" s="300">
        <f t="shared" si="531"/>
        <v>-336464.71211538464</v>
      </c>
      <c r="CB543" s="300">
        <f t="shared" si="531"/>
        <v>94415.75</v>
      </c>
      <c r="CC543" s="300">
        <f t="shared" si="531"/>
        <v>94415.75</v>
      </c>
      <c r="CD543" s="300">
        <f t="shared" si="531"/>
        <v>0</v>
      </c>
      <c r="CE543" s="300">
        <f t="shared" si="531"/>
        <v>0</v>
      </c>
      <c r="CF543" s="300">
        <f t="shared" si="531"/>
        <v>-224272</v>
      </c>
      <c r="CG543" s="300">
        <f t="shared" si="531"/>
        <v>-224272</v>
      </c>
      <c r="CH543" s="300">
        <f t="shared" si="531"/>
        <v>0</v>
      </c>
      <c r="CI543" s="300">
        <f t="shared" si="531"/>
        <v>0</v>
      </c>
      <c r="CJ543" s="300">
        <f>SUM(BX543,BZ543,CB543,CF543)</f>
        <v>-829468.6627740385</v>
      </c>
      <c r="CK543" s="300">
        <f>SUM(BY543,CA543,CC543,CG543)</f>
        <v>-819234.86611538474</v>
      </c>
      <c r="CM543" s="283" t="s">
        <v>938</v>
      </c>
      <c r="CN543" s="300">
        <f>CN345</f>
        <v>-340293.38199999998</v>
      </c>
      <c r="CO543" s="300">
        <f t="shared" ref="CO543:CY543" si="532">CO345</f>
        <v>-335975.83500000008</v>
      </c>
      <c r="CP543" s="300">
        <f t="shared" si="532"/>
        <v>-323159.61591346154</v>
      </c>
      <c r="CQ543" s="300">
        <f t="shared" si="532"/>
        <v>-318607.87247596157</v>
      </c>
      <c r="CR543" s="300">
        <f t="shared" si="532"/>
        <v>94415.75</v>
      </c>
      <c r="CS543" s="300">
        <f t="shared" si="532"/>
        <v>94415.75</v>
      </c>
      <c r="CT543" s="300">
        <f t="shared" si="532"/>
        <v>0</v>
      </c>
      <c r="CU543" s="300">
        <f t="shared" si="532"/>
        <v>0</v>
      </c>
      <c r="CV543" s="300">
        <f t="shared" si="532"/>
        <v>-224272</v>
      </c>
      <c r="CW543" s="300">
        <f t="shared" si="532"/>
        <v>-224272</v>
      </c>
      <c r="CX543" s="300">
        <f t="shared" si="532"/>
        <v>0</v>
      </c>
      <c r="CY543" s="300">
        <f t="shared" si="532"/>
        <v>0</v>
      </c>
      <c r="CZ543" s="300">
        <f>SUM(CN543,CP543,CR543,CV543)</f>
        <v>-793309.24791346153</v>
      </c>
      <c r="DA543" s="300">
        <f>SUM(CO543,CQ543,CS543,CW543)</f>
        <v>-784439.95747596165</v>
      </c>
      <c r="DC543" s="283" t="s">
        <v>938</v>
      </c>
      <c r="DD543" s="300">
        <f>DD345</f>
        <v>-1596275.5415000001</v>
      </c>
      <c r="DE543" s="300">
        <f t="shared" ref="DE543:DO543" si="533">DE345</f>
        <v>-1592500.844</v>
      </c>
      <c r="DF543" s="300">
        <f t="shared" si="533"/>
        <v>-1404979.8737740386</v>
      </c>
      <c r="DG543" s="300">
        <f t="shared" si="533"/>
        <v>-1399727.8621153845</v>
      </c>
      <c r="DH543" s="300">
        <f t="shared" si="533"/>
        <v>-71686</v>
      </c>
      <c r="DI543" s="300">
        <f t="shared" si="533"/>
        <v>-71686</v>
      </c>
      <c r="DJ543" s="300">
        <f t="shared" si="533"/>
        <v>1699507.2000000002</v>
      </c>
      <c r="DK543" s="300">
        <f t="shared" si="533"/>
        <v>1699507.2000000002</v>
      </c>
      <c r="DL543" s="300">
        <f t="shared" si="533"/>
        <v>-224272</v>
      </c>
      <c r="DM543" s="300">
        <f t="shared" si="533"/>
        <v>-224272</v>
      </c>
      <c r="DN543" s="300">
        <f t="shared" si="533"/>
        <v>0</v>
      </c>
      <c r="DO543" s="300">
        <f t="shared" si="533"/>
        <v>0</v>
      </c>
      <c r="DP543" s="300">
        <f>SUM(DD543,DF543,DH543,DL543,DJ543,DN543)</f>
        <v>-1597706.2152740387</v>
      </c>
      <c r="DQ543" s="300">
        <f>SUM(DE543,DG543,DI543,DM543,DK543,DO543)</f>
        <v>-1588679.5061153844</v>
      </c>
      <c r="DS543" s="283" t="s">
        <v>938</v>
      </c>
      <c r="DT543" s="300">
        <f>DT345</f>
        <v>-1582938.277</v>
      </c>
      <c r="DU543" s="300">
        <f t="shared" ref="DU543:EE543" si="534">DU345</f>
        <v>-1579666.8725000001</v>
      </c>
      <c r="DV543" s="300">
        <f t="shared" si="534"/>
        <v>-1386422.7659134616</v>
      </c>
      <c r="DW543" s="300">
        <f t="shared" si="534"/>
        <v>-1381871.0224759614</v>
      </c>
      <c r="DX543" s="300">
        <f t="shared" si="534"/>
        <v>-71686</v>
      </c>
      <c r="DY543" s="300">
        <f t="shared" si="534"/>
        <v>-71686</v>
      </c>
      <c r="DZ543" s="300">
        <f t="shared" si="534"/>
        <v>1699507.2000000002</v>
      </c>
      <c r="EA543" s="300">
        <f t="shared" si="534"/>
        <v>1699507.2000000002</v>
      </c>
      <c r="EB543" s="300">
        <f t="shared" si="534"/>
        <v>-224272</v>
      </c>
      <c r="EC543" s="300">
        <f t="shared" si="534"/>
        <v>-224272</v>
      </c>
      <c r="ED543" s="300">
        <f t="shared" si="534"/>
        <v>0</v>
      </c>
      <c r="EE543" s="300">
        <f t="shared" si="534"/>
        <v>0</v>
      </c>
      <c r="EF543" s="300">
        <f t="shared" ref="EF543:EF546" si="535">SUM(DT543,DV543,DX543,EB543,DZ543,ED543)</f>
        <v>-1565811.8429134614</v>
      </c>
      <c r="EG543" s="300">
        <f t="shared" ref="EG543:EG546" si="536">SUM(DU543,DW543,DY543,EC543,EA543,EE543)</f>
        <v>-1557988.694975961</v>
      </c>
    </row>
    <row r="544" spans="1:137" s="196" customFormat="1" ht="16" x14ac:dyDescent="0.2">
      <c r="A544" s="13"/>
      <c r="B544" s="296"/>
      <c r="C544" s="258"/>
      <c r="D544" s="258"/>
      <c r="E544" s="258"/>
      <c r="F544" s="258"/>
      <c r="G544" s="258"/>
      <c r="H544" s="258"/>
      <c r="I544" s="17"/>
      <c r="J544" s="70"/>
      <c r="K544" s="283" t="s">
        <v>940</v>
      </c>
      <c r="L544" s="300">
        <f>L374</f>
        <v>-15958.070769230737</v>
      </c>
      <c r="M544" s="300">
        <f t="shared" ref="M544:W544" si="537">M374</f>
        <v>-28556.547692307675</v>
      </c>
      <c r="N544" s="300">
        <f t="shared" si="537"/>
        <v>-15936.96615384606</v>
      </c>
      <c r="O544" s="300">
        <f t="shared" si="537"/>
        <v>-28518.781538461521</v>
      </c>
      <c r="P544" s="300">
        <f t="shared" si="537"/>
        <v>-38138.020673076884</v>
      </c>
      <c r="Q544" s="300">
        <f t="shared" si="537"/>
        <v>-47315.619230769204</v>
      </c>
      <c r="R544" s="300">
        <f t="shared" si="537"/>
        <v>0</v>
      </c>
      <c r="S544" s="300">
        <f t="shared" si="537"/>
        <v>0</v>
      </c>
      <c r="T544" s="300">
        <f t="shared" si="537"/>
        <v>-71347</v>
      </c>
      <c r="U544" s="300">
        <f t="shared" si="537"/>
        <v>-71347</v>
      </c>
      <c r="V544" s="300">
        <f t="shared" si="537"/>
        <v>0</v>
      </c>
      <c r="W544" s="300">
        <f t="shared" si="537"/>
        <v>0</v>
      </c>
      <c r="X544" s="300">
        <f t="shared" ref="X544:X547" si="538">SUM(L544,N544,P544,T544)</f>
        <v>-141380.0575961537</v>
      </c>
      <c r="Y544" s="300">
        <f t="shared" ref="Y544:Y547" si="539">SUM(M544,O544,Q544,U544)</f>
        <v>-175737.94846153841</v>
      </c>
      <c r="Z544" s="70"/>
      <c r="AA544" s="283" t="s">
        <v>940</v>
      </c>
      <c r="AB544" s="300">
        <f>AB374</f>
        <v>-60472.689230769269</v>
      </c>
      <c r="AC544" s="300">
        <f t="shared" ref="AC544:AM544" si="540">AC374</f>
        <v>-71391.369230769153</v>
      </c>
      <c r="AD544" s="300">
        <f t="shared" si="540"/>
        <v>-60392.713846153827</v>
      </c>
      <c r="AE544" s="300">
        <f t="shared" si="540"/>
        <v>-71296.953846153832</v>
      </c>
      <c r="AF544" s="300">
        <f t="shared" si="540"/>
        <v>-70565.535576923066</v>
      </c>
      <c r="AG544" s="300">
        <f t="shared" si="540"/>
        <v>-78519.454326923078</v>
      </c>
      <c r="AH544" s="300">
        <f t="shared" si="540"/>
        <v>0</v>
      </c>
      <c r="AI544" s="300">
        <f t="shared" si="540"/>
        <v>0</v>
      </c>
      <c r="AJ544" s="300">
        <f t="shared" si="540"/>
        <v>-71347</v>
      </c>
      <c r="AK544" s="300">
        <f t="shared" si="540"/>
        <v>-71347</v>
      </c>
      <c r="AL544" s="300">
        <f t="shared" si="540"/>
        <v>0</v>
      </c>
      <c r="AM544" s="300">
        <f t="shared" si="540"/>
        <v>0</v>
      </c>
      <c r="AN544" s="300">
        <f t="shared" ref="AN544:AN547" si="541">SUM(AB544,AD544,AF544,AJ544)</f>
        <v>-262777.93865384615</v>
      </c>
      <c r="AO544" s="300">
        <f t="shared" ref="AO544:AO547" si="542">SUM(AC544,AE544,AG544,AK544)</f>
        <v>-292554.77740384603</v>
      </c>
      <c r="AP544" s="70"/>
      <c r="AQ544" s="283" t="s">
        <v>940</v>
      </c>
      <c r="AR544" s="300">
        <f>AR374</f>
        <v>-15958.070769230737</v>
      </c>
      <c r="AS544" s="300">
        <f t="shared" ref="AS544:BC544" si="543">AS374</f>
        <v>-28556.547692307675</v>
      </c>
      <c r="AT544" s="300">
        <f t="shared" si="543"/>
        <v>-15936.96615384606</v>
      </c>
      <c r="AU544" s="300">
        <f t="shared" si="543"/>
        <v>-28518.781538461521</v>
      </c>
      <c r="AV544" s="300">
        <f t="shared" si="543"/>
        <v>-38138.020673076884</v>
      </c>
      <c r="AW544" s="300">
        <f t="shared" si="543"/>
        <v>-47315.619230769204</v>
      </c>
      <c r="AX544" s="300">
        <f t="shared" si="543"/>
        <v>0</v>
      </c>
      <c r="AY544" s="300">
        <f t="shared" si="543"/>
        <v>0</v>
      </c>
      <c r="AZ544" s="300">
        <f t="shared" si="543"/>
        <v>-71347</v>
      </c>
      <c r="BA544" s="300">
        <f t="shared" si="543"/>
        <v>-71347</v>
      </c>
      <c r="BB544" s="300">
        <f t="shared" si="543"/>
        <v>0</v>
      </c>
      <c r="BC544" s="300">
        <f t="shared" si="543"/>
        <v>0</v>
      </c>
      <c r="BD544" s="284">
        <f t="shared" ref="BD544:BD547" si="544">SUM(AR544,AT544,AV544,AZ544)</f>
        <v>-141380.0575961537</v>
      </c>
      <c r="BE544" s="284">
        <f t="shared" ref="BE544:BE547" si="545">SUM(AS544,AU544,AW544,BA544)</f>
        <v>-175737.94846153841</v>
      </c>
      <c r="BF544" s="70"/>
      <c r="BG544" s="283" t="s">
        <v>940</v>
      </c>
      <c r="BH544" s="300">
        <f>BH374</f>
        <v>-60472.689230769269</v>
      </c>
      <c r="BI544" s="300">
        <f t="shared" ref="BI544:BS544" si="546">BI374</f>
        <v>-71391.369230769153</v>
      </c>
      <c r="BJ544" s="300">
        <f t="shared" si="546"/>
        <v>-60392.713846153827</v>
      </c>
      <c r="BK544" s="300">
        <f t="shared" si="546"/>
        <v>-71296.953846153832</v>
      </c>
      <c r="BL544" s="300">
        <f t="shared" si="546"/>
        <v>-70565.535576923066</v>
      </c>
      <c r="BM544" s="300">
        <f t="shared" si="546"/>
        <v>-78519.454326923078</v>
      </c>
      <c r="BN544" s="300">
        <f t="shared" si="546"/>
        <v>0</v>
      </c>
      <c r="BO544" s="300">
        <f t="shared" si="546"/>
        <v>0</v>
      </c>
      <c r="BP544" s="300">
        <f t="shared" si="546"/>
        <v>-71347</v>
      </c>
      <c r="BQ544" s="300">
        <f t="shared" si="546"/>
        <v>-71347</v>
      </c>
      <c r="BR544" s="300">
        <f t="shared" si="546"/>
        <v>0</v>
      </c>
      <c r="BS544" s="300">
        <f t="shared" si="546"/>
        <v>0</v>
      </c>
      <c r="BT544" s="300">
        <f t="shared" ref="BT544:BT547" si="547">SUM(BH544,BJ544,BL544,BP544)</f>
        <v>-262777.93865384615</v>
      </c>
      <c r="BU544" s="300">
        <f t="shared" ref="BU544:BU547" si="548">SUM(BI544,BK544,BM544,BQ544)</f>
        <v>-292554.77740384603</v>
      </c>
      <c r="BV544" s="70"/>
      <c r="BW544" s="283" t="s">
        <v>940</v>
      </c>
      <c r="BX544" s="300">
        <f>BX374</f>
        <v>143034.70800000001</v>
      </c>
      <c r="BY544" s="300">
        <f t="shared" ref="BY544:CI544" si="549">BY374</f>
        <v>126656.68799999999</v>
      </c>
      <c r="BZ544" s="300">
        <f t="shared" si="549"/>
        <v>149461.48192307702</v>
      </c>
      <c r="CA544" s="300">
        <f t="shared" si="549"/>
        <v>132947.84923076921</v>
      </c>
      <c r="CB544" s="300">
        <f t="shared" si="549"/>
        <v>-424209</v>
      </c>
      <c r="CC544" s="300">
        <f t="shared" si="549"/>
        <v>-424209</v>
      </c>
      <c r="CD544" s="300">
        <f t="shared" si="549"/>
        <v>0</v>
      </c>
      <c r="CE544" s="300">
        <f t="shared" si="549"/>
        <v>0</v>
      </c>
      <c r="CF544" s="300">
        <f t="shared" si="549"/>
        <v>-71347</v>
      </c>
      <c r="CG544" s="300">
        <f t="shared" si="549"/>
        <v>-71347</v>
      </c>
      <c r="CH544" s="300">
        <f t="shared" si="549"/>
        <v>0</v>
      </c>
      <c r="CI544" s="300">
        <f t="shared" si="549"/>
        <v>0</v>
      </c>
      <c r="CJ544" s="300">
        <f t="shared" ref="CJ544:CJ547" si="550">SUM(BX544,BZ544,CB544,CF544)</f>
        <v>-203059.81007692299</v>
      </c>
      <c r="CK544" s="300">
        <f t="shared" ref="CK544:CK547" si="551">SUM(BY544,CA544,CC544,CG544)</f>
        <v>-235951.4627692308</v>
      </c>
      <c r="CM544" s="283" t="s">
        <v>940</v>
      </c>
      <c r="CN544" s="300">
        <f>CN374</f>
        <v>85165.703999999954</v>
      </c>
      <c r="CO544" s="300">
        <f t="shared" ref="CO544:CY544" si="552">CO374</f>
        <v>70971.420000000056</v>
      </c>
      <c r="CP544" s="300">
        <f t="shared" si="552"/>
        <v>91113.313076923048</v>
      </c>
      <c r="CQ544" s="300">
        <f t="shared" si="552"/>
        <v>76801.498076923104</v>
      </c>
      <c r="CR544" s="300">
        <f t="shared" si="552"/>
        <v>-424209</v>
      </c>
      <c r="CS544" s="300">
        <f t="shared" si="552"/>
        <v>-424209</v>
      </c>
      <c r="CT544" s="300">
        <f t="shared" si="552"/>
        <v>0</v>
      </c>
      <c r="CU544" s="300">
        <f t="shared" si="552"/>
        <v>0</v>
      </c>
      <c r="CV544" s="300">
        <f t="shared" si="552"/>
        <v>-71347</v>
      </c>
      <c r="CW544" s="300">
        <f t="shared" si="552"/>
        <v>-71347</v>
      </c>
      <c r="CX544" s="300">
        <f t="shared" si="552"/>
        <v>0</v>
      </c>
      <c r="CY544" s="300">
        <f t="shared" si="552"/>
        <v>0</v>
      </c>
      <c r="CZ544" s="300">
        <f t="shared" ref="CZ544:CZ547" si="553">SUM(CN544,CP544,CR544,CV544)</f>
        <v>-319276.98292307701</v>
      </c>
      <c r="DA544" s="300">
        <f t="shared" ref="DA544:DA547" si="554">SUM(CO544,CQ544,CS544,CW544)</f>
        <v>-347783.08192307682</v>
      </c>
      <c r="DC544" s="283" t="s">
        <v>940</v>
      </c>
      <c r="DD544" s="300">
        <f>DD374</f>
        <v>143034.70800000001</v>
      </c>
      <c r="DE544" s="300">
        <f t="shared" ref="DE544:DO544" si="555">DE374</f>
        <v>126656.68799999999</v>
      </c>
      <c r="DF544" s="300">
        <f t="shared" si="555"/>
        <v>149461.48192307702</v>
      </c>
      <c r="DG544" s="300">
        <f t="shared" si="555"/>
        <v>132947.84923076921</v>
      </c>
      <c r="DH544" s="300">
        <f t="shared" si="555"/>
        <v>-424209</v>
      </c>
      <c r="DI544" s="300">
        <f t="shared" si="555"/>
        <v>-424209</v>
      </c>
      <c r="DJ544" s="300">
        <f t="shared" si="555"/>
        <v>0</v>
      </c>
      <c r="DK544" s="300">
        <f t="shared" si="555"/>
        <v>0</v>
      </c>
      <c r="DL544" s="300">
        <f t="shared" si="555"/>
        <v>-71347</v>
      </c>
      <c r="DM544" s="300">
        <f t="shared" si="555"/>
        <v>-71347</v>
      </c>
      <c r="DN544" s="300">
        <f t="shared" si="555"/>
        <v>0</v>
      </c>
      <c r="DO544" s="300">
        <f t="shared" si="555"/>
        <v>0</v>
      </c>
      <c r="DP544" s="300">
        <f t="shared" ref="DP544:DP546" si="556">SUM(DD544,DF544,DH544,DL544,DJ544,DN544)</f>
        <v>-203059.81007692299</v>
      </c>
      <c r="DQ544" s="300">
        <f t="shared" ref="DQ544:DQ547" si="557">SUM(DE544,DG544,DI544,DM544,DK544,DO544)</f>
        <v>-235951.4627692308</v>
      </c>
      <c r="DS544" s="283" t="s">
        <v>940</v>
      </c>
      <c r="DT544" s="300">
        <f>DT374</f>
        <v>85165.703999999954</v>
      </c>
      <c r="DU544" s="300">
        <f t="shared" ref="DU544:EE544" si="558">DU374</f>
        <v>70971.420000000056</v>
      </c>
      <c r="DV544" s="300">
        <f t="shared" si="558"/>
        <v>91113.313076923048</v>
      </c>
      <c r="DW544" s="300">
        <f t="shared" si="558"/>
        <v>76801.498076923104</v>
      </c>
      <c r="DX544" s="300">
        <f t="shared" si="558"/>
        <v>-424209</v>
      </c>
      <c r="DY544" s="300">
        <f t="shared" si="558"/>
        <v>-424209</v>
      </c>
      <c r="DZ544" s="300">
        <f t="shared" si="558"/>
        <v>0</v>
      </c>
      <c r="EA544" s="300">
        <f t="shared" si="558"/>
        <v>0</v>
      </c>
      <c r="EB544" s="300">
        <f t="shared" si="558"/>
        <v>-71347</v>
      </c>
      <c r="EC544" s="300">
        <f t="shared" si="558"/>
        <v>-71347</v>
      </c>
      <c r="ED544" s="300">
        <f t="shared" si="558"/>
        <v>0</v>
      </c>
      <c r="EE544" s="300">
        <f t="shared" si="558"/>
        <v>0</v>
      </c>
      <c r="EF544" s="300">
        <f t="shared" si="535"/>
        <v>-319276.98292307701</v>
      </c>
      <c r="EG544" s="300">
        <f t="shared" si="536"/>
        <v>-347783.08192307682</v>
      </c>
    </row>
    <row r="545" spans="1:137" s="196" customFormat="1" ht="16" x14ac:dyDescent="0.2">
      <c r="A545" s="13"/>
      <c r="B545" s="13"/>
      <c r="C545" s="17"/>
      <c r="D545" s="17"/>
      <c r="E545" s="17"/>
      <c r="F545" s="17"/>
      <c r="G545" s="17"/>
      <c r="H545" s="17"/>
      <c r="I545" s="17"/>
      <c r="J545" s="70"/>
      <c r="K545" s="283" t="s">
        <v>941</v>
      </c>
      <c r="L545" s="300">
        <f>L485</f>
        <v>0</v>
      </c>
      <c r="M545" s="300">
        <f t="shared" ref="M545:W545" si="559">M485</f>
        <v>0</v>
      </c>
      <c r="N545" s="300">
        <f t="shared" si="559"/>
        <v>0</v>
      </c>
      <c r="O545" s="300">
        <f t="shared" si="559"/>
        <v>0</v>
      </c>
      <c r="P545" s="300">
        <f t="shared" si="559"/>
        <v>0</v>
      </c>
      <c r="Q545" s="300">
        <f t="shared" si="559"/>
        <v>0</v>
      </c>
      <c r="R545" s="300">
        <f t="shared" si="559"/>
        <v>0</v>
      </c>
      <c r="S545" s="300">
        <f t="shared" si="559"/>
        <v>0</v>
      </c>
      <c r="T545" s="300">
        <f t="shared" si="559"/>
        <v>-214569</v>
      </c>
      <c r="U545" s="300">
        <f t="shared" si="559"/>
        <v>-214569</v>
      </c>
      <c r="V545" s="300">
        <f t="shared" si="559"/>
        <v>0</v>
      </c>
      <c r="W545" s="300">
        <f t="shared" si="559"/>
        <v>0</v>
      </c>
      <c r="X545" s="300">
        <f t="shared" si="538"/>
        <v>-214569</v>
      </c>
      <c r="Y545" s="300">
        <f t="shared" si="539"/>
        <v>-214569</v>
      </c>
      <c r="Z545" s="70"/>
      <c r="AA545" s="283" t="s">
        <v>941</v>
      </c>
      <c r="AB545" s="300">
        <f>AB485</f>
        <v>0</v>
      </c>
      <c r="AC545" s="300">
        <f t="shared" ref="AC545:AM545" si="560">AC485</f>
        <v>0</v>
      </c>
      <c r="AD545" s="300">
        <f t="shared" si="560"/>
        <v>0</v>
      </c>
      <c r="AE545" s="300">
        <f t="shared" si="560"/>
        <v>0</v>
      </c>
      <c r="AF545" s="300">
        <f t="shared" si="560"/>
        <v>0</v>
      </c>
      <c r="AG545" s="300">
        <f t="shared" si="560"/>
        <v>0</v>
      </c>
      <c r="AH545" s="300">
        <f t="shared" si="560"/>
        <v>0</v>
      </c>
      <c r="AI545" s="300">
        <f t="shared" si="560"/>
        <v>0</v>
      </c>
      <c r="AJ545" s="300">
        <f t="shared" si="560"/>
        <v>-214569</v>
      </c>
      <c r="AK545" s="300">
        <f t="shared" si="560"/>
        <v>-214569</v>
      </c>
      <c r="AL545" s="300">
        <f t="shared" si="560"/>
        <v>0</v>
      </c>
      <c r="AM545" s="300">
        <f t="shared" si="560"/>
        <v>0</v>
      </c>
      <c r="AN545" s="300">
        <f t="shared" si="541"/>
        <v>-214569</v>
      </c>
      <c r="AO545" s="300">
        <f t="shared" si="542"/>
        <v>-214569</v>
      </c>
      <c r="AP545" s="70"/>
      <c r="AQ545" s="283" t="s">
        <v>941</v>
      </c>
      <c r="AR545" s="300">
        <f>AR485</f>
        <v>0</v>
      </c>
      <c r="AS545" s="300">
        <f t="shared" ref="AS545:BC545" si="561">AS485</f>
        <v>0</v>
      </c>
      <c r="AT545" s="300">
        <f t="shared" si="561"/>
        <v>0</v>
      </c>
      <c r="AU545" s="300">
        <f t="shared" si="561"/>
        <v>0</v>
      </c>
      <c r="AV545" s="300">
        <f t="shared" si="561"/>
        <v>0</v>
      </c>
      <c r="AW545" s="300">
        <f t="shared" si="561"/>
        <v>0</v>
      </c>
      <c r="AX545" s="300">
        <f t="shared" si="561"/>
        <v>0</v>
      </c>
      <c r="AY545" s="300">
        <f t="shared" si="561"/>
        <v>0</v>
      </c>
      <c r="AZ545" s="300">
        <f>AZ485</f>
        <v>-214569</v>
      </c>
      <c r="BA545" s="300">
        <f>BA485</f>
        <v>-214569</v>
      </c>
      <c r="BB545" s="300">
        <f t="shared" si="561"/>
        <v>0</v>
      </c>
      <c r="BC545" s="300">
        <f t="shared" si="561"/>
        <v>0</v>
      </c>
      <c r="BD545" s="284">
        <f t="shared" si="544"/>
        <v>-214569</v>
      </c>
      <c r="BE545" s="284">
        <f t="shared" si="545"/>
        <v>-214569</v>
      </c>
      <c r="BF545" s="70"/>
      <c r="BG545" s="283" t="s">
        <v>941</v>
      </c>
      <c r="BH545" s="300">
        <f>BH485</f>
        <v>0</v>
      </c>
      <c r="BI545" s="300">
        <f t="shared" ref="BI545:BS545" si="562">BI485</f>
        <v>0</v>
      </c>
      <c r="BJ545" s="300">
        <f t="shared" si="562"/>
        <v>0</v>
      </c>
      <c r="BK545" s="300">
        <f t="shared" si="562"/>
        <v>0</v>
      </c>
      <c r="BL545" s="300">
        <f t="shared" si="562"/>
        <v>0</v>
      </c>
      <c r="BM545" s="300">
        <f t="shared" si="562"/>
        <v>0</v>
      </c>
      <c r="BN545" s="300">
        <f t="shared" si="562"/>
        <v>0</v>
      </c>
      <c r="BO545" s="300">
        <f t="shared" si="562"/>
        <v>0</v>
      </c>
      <c r="BP545" s="300">
        <f t="shared" si="562"/>
        <v>-214569</v>
      </c>
      <c r="BQ545" s="300">
        <f t="shared" si="562"/>
        <v>-214569</v>
      </c>
      <c r="BR545" s="300">
        <f t="shared" si="562"/>
        <v>0</v>
      </c>
      <c r="BS545" s="300">
        <f t="shared" si="562"/>
        <v>0</v>
      </c>
      <c r="BT545" s="300">
        <f t="shared" si="547"/>
        <v>-214569</v>
      </c>
      <c r="BU545" s="300">
        <f t="shared" si="548"/>
        <v>-214569</v>
      </c>
      <c r="BV545" s="70"/>
      <c r="BW545" s="283" t="s">
        <v>941</v>
      </c>
      <c r="BX545" s="300">
        <f>BX485</f>
        <v>0</v>
      </c>
      <c r="BY545" s="300">
        <f t="shared" ref="BY545:CI545" si="563">BY485</f>
        <v>0</v>
      </c>
      <c r="BZ545" s="300">
        <f t="shared" si="563"/>
        <v>0</v>
      </c>
      <c r="CA545" s="300">
        <f t="shared" si="563"/>
        <v>0</v>
      </c>
      <c r="CB545" s="300">
        <f t="shared" si="563"/>
        <v>-256550.1</v>
      </c>
      <c r="CC545" s="300">
        <f t="shared" si="563"/>
        <v>-256550.1</v>
      </c>
      <c r="CD545" s="300">
        <f t="shared" si="563"/>
        <v>0</v>
      </c>
      <c r="CE545" s="300">
        <f t="shared" si="563"/>
        <v>0</v>
      </c>
      <c r="CF545" s="300">
        <f t="shared" si="563"/>
        <v>-214569</v>
      </c>
      <c r="CG545" s="300">
        <f t="shared" si="563"/>
        <v>-214569</v>
      </c>
      <c r="CH545" s="300">
        <f t="shared" si="563"/>
        <v>0</v>
      </c>
      <c r="CI545" s="300">
        <f t="shared" si="563"/>
        <v>0</v>
      </c>
      <c r="CJ545" s="300">
        <f t="shared" si="550"/>
        <v>-471119.1</v>
      </c>
      <c r="CK545" s="300">
        <f t="shared" si="551"/>
        <v>-471119.1</v>
      </c>
      <c r="CM545" s="283" t="s">
        <v>941</v>
      </c>
      <c r="CN545" s="300">
        <f>CN485</f>
        <v>0</v>
      </c>
      <c r="CO545" s="300">
        <f t="shared" ref="CO545:CY545" si="564">CO485</f>
        <v>0</v>
      </c>
      <c r="CP545" s="300">
        <f t="shared" si="564"/>
        <v>0</v>
      </c>
      <c r="CQ545" s="300">
        <f t="shared" si="564"/>
        <v>0</v>
      </c>
      <c r="CR545" s="300">
        <f t="shared" si="564"/>
        <v>-256550.1</v>
      </c>
      <c r="CS545" s="300">
        <f t="shared" si="564"/>
        <v>-256550.1</v>
      </c>
      <c r="CT545" s="300">
        <f t="shared" si="564"/>
        <v>0</v>
      </c>
      <c r="CU545" s="300">
        <f t="shared" si="564"/>
        <v>0</v>
      </c>
      <c r="CV545" s="300">
        <f t="shared" si="564"/>
        <v>-214569</v>
      </c>
      <c r="CW545" s="300">
        <f t="shared" si="564"/>
        <v>-214569</v>
      </c>
      <c r="CX545" s="300">
        <f t="shared" si="564"/>
        <v>0</v>
      </c>
      <c r="CY545" s="300">
        <f t="shared" si="564"/>
        <v>0</v>
      </c>
      <c r="CZ545" s="300">
        <f t="shared" si="553"/>
        <v>-471119.1</v>
      </c>
      <c r="DA545" s="300">
        <f t="shared" si="554"/>
        <v>-471119.1</v>
      </c>
      <c r="DC545" s="283" t="s">
        <v>941</v>
      </c>
      <c r="DD545" s="300">
        <f>DD485</f>
        <v>0</v>
      </c>
      <c r="DE545" s="300">
        <f t="shared" ref="DE545:DO545" si="565">DE485</f>
        <v>0</v>
      </c>
      <c r="DF545" s="300">
        <f t="shared" si="565"/>
        <v>0</v>
      </c>
      <c r="DG545" s="300">
        <f t="shared" si="565"/>
        <v>0</v>
      </c>
      <c r="DH545" s="300">
        <f t="shared" si="565"/>
        <v>-719316</v>
      </c>
      <c r="DI545" s="300">
        <f t="shared" si="565"/>
        <v>-719316</v>
      </c>
      <c r="DJ545" s="300">
        <f t="shared" si="565"/>
        <v>271559.39600000001</v>
      </c>
      <c r="DK545" s="300">
        <f t="shared" si="565"/>
        <v>271559.39600000001</v>
      </c>
      <c r="DL545" s="300">
        <f t="shared" si="565"/>
        <v>0</v>
      </c>
      <c r="DM545" s="300">
        <f t="shared" si="565"/>
        <v>0</v>
      </c>
      <c r="DN545" s="300">
        <f t="shared" si="565"/>
        <v>252569.60000000001</v>
      </c>
      <c r="DO545" s="300">
        <f t="shared" si="565"/>
        <v>252569.60000000001</v>
      </c>
      <c r="DP545" s="300">
        <f t="shared" si="556"/>
        <v>-195187.00399999999</v>
      </c>
      <c r="DQ545" s="300">
        <f t="shared" si="557"/>
        <v>-195187.00399999999</v>
      </c>
      <c r="DS545" s="283" t="s">
        <v>941</v>
      </c>
      <c r="DT545" s="300">
        <f>DT485</f>
        <v>0</v>
      </c>
      <c r="DU545" s="300">
        <f t="shared" ref="DU545:EE545" si="566">DU485</f>
        <v>0</v>
      </c>
      <c r="DV545" s="300">
        <f t="shared" si="566"/>
        <v>0</v>
      </c>
      <c r="DW545" s="300">
        <f t="shared" si="566"/>
        <v>0</v>
      </c>
      <c r="DX545" s="300">
        <f t="shared" si="566"/>
        <v>-719316</v>
      </c>
      <c r="DY545" s="300">
        <f t="shared" si="566"/>
        <v>-719316</v>
      </c>
      <c r="DZ545" s="300">
        <f t="shared" si="566"/>
        <v>271559.39600000001</v>
      </c>
      <c r="EA545" s="300">
        <f t="shared" si="566"/>
        <v>271559.39600000001</v>
      </c>
      <c r="EB545" s="300">
        <f t="shared" si="566"/>
        <v>0</v>
      </c>
      <c r="EC545" s="300">
        <f t="shared" si="566"/>
        <v>0</v>
      </c>
      <c r="ED545" s="300">
        <f t="shared" si="566"/>
        <v>252569.60000000001</v>
      </c>
      <c r="EE545" s="300">
        <f t="shared" si="566"/>
        <v>252569.60000000001</v>
      </c>
      <c r="EF545" s="300">
        <f>SUM(DT545,DV545,DX545,EB545,DZ545,ED545)</f>
        <v>-195187.00399999999</v>
      </c>
      <c r="EG545" s="300">
        <f t="shared" si="536"/>
        <v>-195187.00399999999</v>
      </c>
    </row>
    <row r="546" spans="1:137" s="196" customFormat="1" ht="16" x14ac:dyDescent="0.2">
      <c r="A546" s="13"/>
      <c r="B546" s="13"/>
      <c r="C546" s="17"/>
      <c r="D546" s="17"/>
      <c r="E546" s="17"/>
      <c r="F546" s="17"/>
      <c r="G546" s="17"/>
      <c r="H546" s="17"/>
      <c r="I546" s="17"/>
      <c r="J546" s="70"/>
      <c r="K546" s="283" t="s">
        <v>977</v>
      </c>
      <c r="L546" s="300">
        <f>L517</f>
        <v>-75374.819623664283</v>
      </c>
      <c r="M546" s="300">
        <f t="shared" ref="M546:W546" si="567">M517</f>
        <v>-129213.97649771004</v>
      </c>
      <c r="N546" s="300">
        <f t="shared" si="567"/>
        <v>-123658.61500881529</v>
      </c>
      <c r="O546" s="300">
        <f t="shared" si="567"/>
        <v>-196488.22875633885</v>
      </c>
      <c r="P546" s="300">
        <f t="shared" si="567"/>
        <v>-102779.63425804995</v>
      </c>
      <c r="Q546" s="300">
        <f t="shared" si="567"/>
        <v>-138018.36600366715</v>
      </c>
      <c r="R546" s="300">
        <f t="shared" si="567"/>
        <v>0</v>
      </c>
      <c r="S546" s="300">
        <f t="shared" si="567"/>
        <v>0</v>
      </c>
      <c r="T546" s="300">
        <f t="shared" si="567"/>
        <v>-103900</v>
      </c>
      <c r="U546" s="300">
        <f t="shared" si="567"/>
        <v>-103900</v>
      </c>
      <c r="V546" s="300">
        <f t="shared" si="567"/>
        <v>0</v>
      </c>
      <c r="W546" s="300">
        <f t="shared" si="567"/>
        <v>0</v>
      </c>
      <c r="X546" s="300">
        <f t="shared" si="538"/>
        <v>-405713.06889052951</v>
      </c>
      <c r="Y546" s="300">
        <f t="shared" si="539"/>
        <v>-567620.57125771604</v>
      </c>
      <c r="Z546" s="70"/>
      <c r="AA546" s="283" t="s">
        <v>977</v>
      </c>
      <c r="AB546" s="300">
        <f>AB517</f>
        <v>-272785.0614951661</v>
      </c>
      <c r="AC546" s="300">
        <f t="shared" ref="AC546:AM546" si="568">AC517</f>
        <v>-322137.62196304137</v>
      </c>
      <c r="AD546" s="300">
        <f t="shared" si="568"/>
        <v>-390700.53208306769</v>
      </c>
      <c r="AE546" s="300">
        <f t="shared" si="568"/>
        <v>-457461.01135163038</v>
      </c>
      <c r="AF546" s="300">
        <f t="shared" si="568"/>
        <v>-231988.31732531282</v>
      </c>
      <c r="AG546" s="300">
        <f t="shared" si="568"/>
        <v>-264290.48809212854</v>
      </c>
      <c r="AH546" s="300">
        <f t="shared" si="568"/>
        <v>0</v>
      </c>
      <c r="AI546" s="300">
        <f t="shared" si="568"/>
        <v>0</v>
      </c>
      <c r="AJ546" s="300">
        <f t="shared" si="568"/>
        <v>-103900</v>
      </c>
      <c r="AK546" s="300">
        <f t="shared" si="568"/>
        <v>-103900</v>
      </c>
      <c r="AL546" s="300">
        <f t="shared" si="568"/>
        <v>0</v>
      </c>
      <c r="AM546" s="300">
        <f t="shared" si="568"/>
        <v>0</v>
      </c>
      <c r="AN546" s="300">
        <f t="shared" si="541"/>
        <v>-999373.91090354673</v>
      </c>
      <c r="AO546" s="300">
        <f t="shared" si="542"/>
        <v>-1147789.1214068001</v>
      </c>
      <c r="AP546" s="70"/>
      <c r="AQ546" s="283" t="s">
        <v>977</v>
      </c>
      <c r="AR546" s="300">
        <f>AR517</f>
        <v>-75374.819623664283</v>
      </c>
      <c r="AS546" s="300">
        <f t="shared" ref="AS546:BC546" si="569">AS517</f>
        <v>-129213.97649771004</v>
      </c>
      <c r="AT546" s="300">
        <f t="shared" si="569"/>
        <v>-123658.61500881529</v>
      </c>
      <c r="AU546" s="300">
        <f t="shared" si="569"/>
        <v>-196488.22875633885</v>
      </c>
      <c r="AV546" s="300">
        <f t="shared" si="569"/>
        <v>-102779.63425804995</v>
      </c>
      <c r="AW546" s="300">
        <f t="shared" si="569"/>
        <v>-138018.36600366715</v>
      </c>
      <c r="AX546" s="300">
        <f t="shared" si="569"/>
        <v>0</v>
      </c>
      <c r="AY546" s="300">
        <f t="shared" si="569"/>
        <v>0</v>
      </c>
      <c r="AZ546" s="300">
        <f t="shared" si="569"/>
        <v>-103900</v>
      </c>
      <c r="BA546" s="300">
        <f t="shared" si="569"/>
        <v>-103900</v>
      </c>
      <c r="BB546" s="300">
        <f t="shared" si="569"/>
        <v>0</v>
      </c>
      <c r="BC546" s="300">
        <f t="shared" si="569"/>
        <v>0</v>
      </c>
      <c r="BD546" s="284">
        <f t="shared" si="544"/>
        <v>-405713.06889052951</v>
      </c>
      <c r="BE546" s="284">
        <f t="shared" si="545"/>
        <v>-567620.57125771604</v>
      </c>
      <c r="BF546" s="70"/>
      <c r="BG546" s="283" t="s">
        <v>977</v>
      </c>
      <c r="BH546" s="300">
        <f>BH517</f>
        <v>-272785.0614951661</v>
      </c>
      <c r="BI546" s="300">
        <f t="shared" ref="BI546:BS546" si="570">BI517</f>
        <v>-322137.62196304137</v>
      </c>
      <c r="BJ546" s="300">
        <f t="shared" si="570"/>
        <v>-390700.53208306769</v>
      </c>
      <c r="BK546" s="300">
        <f t="shared" si="570"/>
        <v>-457461.01135163038</v>
      </c>
      <c r="BL546" s="300">
        <f t="shared" si="570"/>
        <v>-231988.31732531282</v>
      </c>
      <c r="BM546" s="300">
        <f t="shared" si="570"/>
        <v>-264290.48809212854</v>
      </c>
      <c r="BN546" s="300">
        <f t="shared" si="570"/>
        <v>0</v>
      </c>
      <c r="BO546" s="300">
        <f t="shared" si="570"/>
        <v>0</v>
      </c>
      <c r="BP546" s="300">
        <f t="shared" si="570"/>
        <v>-103900</v>
      </c>
      <c r="BQ546" s="300">
        <f t="shared" si="570"/>
        <v>-103900</v>
      </c>
      <c r="BR546" s="300">
        <f t="shared" si="570"/>
        <v>0</v>
      </c>
      <c r="BS546" s="300">
        <f t="shared" si="570"/>
        <v>0</v>
      </c>
      <c r="BT546" s="300">
        <f t="shared" si="547"/>
        <v>-999373.91090354673</v>
      </c>
      <c r="BU546" s="300">
        <f t="shared" si="548"/>
        <v>-1147789.1214068001</v>
      </c>
      <c r="BV546" s="70"/>
      <c r="BW546" s="283" t="s">
        <v>977</v>
      </c>
      <c r="BX546" s="300">
        <f>BX517</f>
        <v>629918.13542633713</v>
      </c>
      <c r="BY546" s="300">
        <f t="shared" ref="BY546:CI546" si="571">BY517</f>
        <v>559927.2314900778</v>
      </c>
      <c r="BZ546" s="300">
        <f t="shared" si="571"/>
        <v>870162.15592092997</v>
      </c>
      <c r="CA546" s="300">
        <f t="shared" si="571"/>
        <v>774573.28787730529</v>
      </c>
      <c r="CB546" s="300">
        <f t="shared" si="571"/>
        <v>-1641537.5871499989</v>
      </c>
      <c r="CC546" s="300">
        <f t="shared" si="571"/>
        <v>-1641537.5871499989</v>
      </c>
      <c r="CD546" s="300">
        <f t="shared" si="571"/>
        <v>0</v>
      </c>
      <c r="CE546" s="300">
        <f t="shared" si="571"/>
        <v>0</v>
      </c>
      <c r="CF546" s="300">
        <f t="shared" si="571"/>
        <v>-103900</v>
      </c>
      <c r="CG546" s="300">
        <f t="shared" si="571"/>
        <v>-103900</v>
      </c>
      <c r="CH546" s="300">
        <f t="shared" si="571"/>
        <v>0</v>
      </c>
      <c r="CI546" s="300">
        <f t="shared" si="571"/>
        <v>0</v>
      </c>
      <c r="CJ546" s="300">
        <f t="shared" si="550"/>
        <v>-245357.29580273177</v>
      </c>
      <c r="CK546" s="300">
        <f t="shared" si="551"/>
        <v>-410937.06778261578</v>
      </c>
      <c r="CM546" s="283" t="s">
        <v>977</v>
      </c>
      <c r="CN546" s="300">
        <f>CN517</f>
        <v>373284.82099338481</v>
      </c>
      <c r="CO546" s="300">
        <f t="shared" ref="CO546:CY546" si="572">CO517</f>
        <v>309126.49238514726</v>
      </c>
      <c r="CP546" s="300">
        <f t="shared" si="572"/>
        <v>519669.63976097311</v>
      </c>
      <c r="CQ546" s="300">
        <f t="shared" si="572"/>
        <v>432046.51072098437</v>
      </c>
      <c r="CR546" s="300">
        <f t="shared" si="572"/>
        <v>-1641537.5871499989</v>
      </c>
      <c r="CS546" s="300">
        <f t="shared" si="572"/>
        <v>-1641537.5871499989</v>
      </c>
      <c r="CT546" s="300">
        <f t="shared" si="572"/>
        <v>0</v>
      </c>
      <c r="CU546" s="300">
        <f t="shared" si="572"/>
        <v>0</v>
      </c>
      <c r="CV546" s="300">
        <f t="shared" si="572"/>
        <v>-103900</v>
      </c>
      <c r="CW546" s="300">
        <f t="shared" si="572"/>
        <v>-103900</v>
      </c>
      <c r="CX546" s="300">
        <f t="shared" si="572"/>
        <v>0</v>
      </c>
      <c r="CY546" s="300">
        <f t="shared" si="572"/>
        <v>0</v>
      </c>
      <c r="CZ546" s="300">
        <f t="shared" si="553"/>
        <v>-852483.12639564089</v>
      </c>
      <c r="DA546" s="300">
        <f t="shared" si="554"/>
        <v>-1004264.5840438672</v>
      </c>
      <c r="DC546" s="283" t="s">
        <v>977</v>
      </c>
      <c r="DD546" s="300">
        <f>DD517</f>
        <v>629918.13542633713</v>
      </c>
      <c r="DE546" s="300">
        <f t="shared" ref="DE546:DO546" si="573">DE517</f>
        <v>559927.2314900778</v>
      </c>
      <c r="DF546" s="300">
        <f t="shared" si="573"/>
        <v>870162.15592092997</v>
      </c>
      <c r="DG546" s="300">
        <f t="shared" si="573"/>
        <v>774573.28787730529</v>
      </c>
      <c r="DH546" s="300">
        <f t="shared" si="573"/>
        <v>-1641537.5871499989</v>
      </c>
      <c r="DI546" s="300">
        <f t="shared" si="573"/>
        <v>-1641537.5871499989</v>
      </c>
      <c r="DJ546" s="300">
        <f t="shared" si="573"/>
        <v>0</v>
      </c>
      <c r="DK546" s="300">
        <f t="shared" si="573"/>
        <v>0</v>
      </c>
      <c r="DL546" s="300">
        <f t="shared" si="573"/>
        <v>-103900</v>
      </c>
      <c r="DM546" s="300">
        <f t="shared" si="573"/>
        <v>-103900</v>
      </c>
      <c r="DN546" s="300">
        <f t="shared" si="573"/>
        <v>0</v>
      </c>
      <c r="DO546" s="300">
        <f t="shared" si="573"/>
        <v>0</v>
      </c>
      <c r="DP546" s="300">
        <f t="shared" si="556"/>
        <v>-245357.29580273177</v>
      </c>
      <c r="DQ546" s="300">
        <f t="shared" si="557"/>
        <v>-410937.06778261578</v>
      </c>
      <c r="DS546" s="283" t="s">
        <v>977</v>
      </c>
      <c r="DT546" s="300">
        <f>DT517</f>
        <v>373284.82099338481</v>
      </c>
      <c r="DU546" s="300">
        <f t="shared" ref="DU546:EE546" si="574">DU517</f>
        <v>309126.49238514726</v>
      </c>
      <c r="DV546" s="300">
        <f t="shared" si="574"/>
        <v>519669.63976097311</v>
      </c>
      <c r="DW546" s="300">
        <f t="shared" si="574"/>
        <v>432046.51072098437</v>
      </c>
      <c r="DX546" s="300">
        <f t="shared" si="574"/>
        <v>-1641537.5871499989</v>
      </c>
      <c r="DY546" s="300">
        <f t="shared" si="574"/>
        <v>-1641537.5871499989</v>
      </c>
      <c r="DZ546" s="300">
        <f t="shared" si="574"/>
        <v>0</v>
      </c>
      <c r="EA546" s="300">
        <f t="shared" si="574"/>
        <v>0</v>
      </c>
      <c r="EB546" s="300">
        <f t="shared" si="574"/>
        <v>-103900</v>
      </c>
      <c r="EC546" s="300">
        <f t="shared" si="574"/>
        <v>-103900</v>
      </c>
      <c r="ED546" s="300">
        <f t="shared" si="574"/>
        <v>0</v>
      </c>
      <c r="EE546" s="300">
        <f t="shared" si="574"/>
        <v>0</v>
      </c>
      <c r="EF546" s="300">
        <f t="shared" si="535"/>
        <v>-852483.12639564089</v>
      </c>
      <c r="EG546" s="300">
        <f t="shared" si="536"/>
        <v>-1004264.5840438672</v>
      </c>
    </row>
    <row r="547" spans="1:137" s="196" customFormat="1" ht="16" x14ac:dyDescent="0.2">
      <c r="A547" s="13"/>
      <c r="B547" s="13"/>
      <c r="C547" s="17"/>
      <c r="D547" s="17"/>
      <c r="E547" s="17"/>
      <c r="F547" s="17"/>
      <c r="G547" s="17"/>
      <c r="H547" s="17"/>
      <c r="I547" s="17"/>
      <c r="J547" s="70"/>
      <c r="K547" s="283" t="s">
        <v>969</v>
      </c>
      <c r="L547" s="300">
        <f>L536</f>
        <v>0</v>
      </c>
      <c r="M547" s="300">
        <f t="shared" ref="M547:W547" si="575">M536</f>
        <v>0</v>
      </c>
      <c r="N547" s="300">
        <f t="shared" si="575"/>
        <v>0</v>
      </c>
      <c r="O547" s="300">
        <f t="shared" si="575"/>
        <v>0</v>
      </c>
      <c r="P547" s="300">
        <f t="shared" si="575"/>
        <v>0</v>
      </c>
      <c r="Q547" s="300">
        <f t="shared" si="575"/>
        <v>0</v>
      </c>
      <c r="R547" s="300">
        <f t="shared" si="575"/>
        <v>0</v>
      </c>
      <c r="S547" s="300">
        <f t="shared" si="575"/>
        <v>0</v>
      </c>
      <c r="T547" s="300">
        <f t="shared" si="575"/>
        <v>0</v>
      </c>
      <c r="U547" s="300">
        <f t="shared" si="575"/>
        <v>0</v>
      </c>
      <c r="V547" s="300">
        <f t="shared" si="575"/>
        <v>0</v>
      </c>
      <c r="W547" s="300">
        <f t="shared" si="575"/>
        <v>0</v>
      </c>
      <c r="X547" s="300">
        <f t="shared" si="538"/>
        <v>0</v>
      </c>
      <c r="Y547" s="300">
        <f t="shared" si="539"/>
        <v>0</v>
      </c>
      <c r="Z547" s="70"/>
      <c r="AA547" s="283" t="s">
        <v>969</v>
      </c>
      <c r="AB547" s="300">
        <f>AB536</f>
        <v>0</v>
      </c>
      <c r="AC547" s="300">
        <f t="shared" ref="AC547:AM547" si="576">AC536</f>
        <v>0</v>
      </c>
      <c r="AD547" s="300">
        <f t="shared" si="576"/>
        <v>0</v>
      </c>
      <c r="AE547" s="300">
        <f t="shared" si="576"/>
        <v>0</v>
      </c>
      <c r="AF547" s="300">
        <f t="shared" si="576"/>
        <v>0</v>
      </c>
      <c r="AG547" s="300">
        <f t="shared" si="576"/>
        <v>0</v>
      </c>
      <c r="AH547" s="300">
        <f t="shared" si="576"/>
        <v>0</v>
      </c>
      <c r="AI547" s="300">
        <f t="shared" si="576"/>
        <v>0</v>
      </c>
      <c r="AJ547" s="300">
        <f t="shared" si="576"/>
        <v>0</v>
      </c>
      <c r="AK547" s="300">
        <f t="shared" si="576"/>
        <v>0</v>
      </c>
      <c r="AL547" s="300">
        <f t="shared" si="576"/>
        <v>0</v>
      </c>
      <c r="AM547" s="300">
        <f t="shared" si="576"/>
        <v>0</v>
      </c>
      <c r="AN547" s="300">
        <f t="shared" si="541"/>
        <v>0</v>
      </c>
      <c r="AO547" s="300">
        <f t="shared" si="542"/>
        <v>0</v>
      </c>
      <c r="AP547" s="70"/>
      <c r="AQ547" s="283" t="s">
        <v>969</v>
      </c>
      <c r="AR547" s="300">
        <f>AR536</f>
        <v>0</v>
      </c>
      <c r="AS547" s="300">
        <f t="shared" ref="AS547:BC547" si="577">AS536</f>
        <v>0</v>
      </c>
      <c r="AT547" s="300">
        <f t="shared" si="577"/>
        <v>0</v>
      </c>
      <c r="AU547" s="300">
        <f t="shared" si="577"/>
        <v>0</v>
      </c>
      <c r="AV547" s="300">
        <f t="shared" si="577"/>
        <v>0</v>
      </c>
      <c r="AW547" s="300">
        <f t="shared" si="577"/>
        <v>0</v>
      </c>
      <c r="AX547" s="300">
        <f t="shared" si="577"/>
        <v>0</v>
      </c>
      <c r="AY547" s="300">
        <f t="shared" si="577"/>
        <v>0</v>
      </c>
      <c r="AZ547" s="300">
        <f t="shared" si="577"/>
        <v>0</v>
      </c>
      <c r="BA547" s="300">
        <f t="shared" si="577"/>
        <v>0</v>
      </c>
      <c r="BB547" s="300">
        <f t="shared" si="577"/>
        <v>0</v>
      </c>
      <c r="BC547" s="300">
        <f t="shared" si="577"/>
        <v>0</v>
      </c>
      <c r="BD547" s="284">
        <f t="shared" si="544"/>
        <v>0</v>
      </c>
      <c r="BE547" s="284">
        <f t="shared" si="545"/>
        <v>0</v>
      </c>
      <c r="BF547" s="70"/>
      <c r="BG547" s="283" t="s">
        <v>969</v>
      </c>
      <c r="BH547" s="300">
        <f>BH536</f>
        <v>0</v>
      </c>
      <c r="BI547" s="300">
        <f t="shared" ref="BI547:BS547" si="578">BI536</f>
        <v>0</v>
      </c>
      <c r="BJ547" s="300">
        <f t="shared" si="578"/>
        <v>0</v>
      </c>
      <c r="BK547" s="300">
        <f t="shared" si="578"/>
        <v>0</v>
      </c>
      <c r="BL547" s="300">
        <f t="shared" si="578"/>
        <v>0</v>
      </c>
      <c r="BM547" s="300">
        <f t="shared" si="578"/>
        <v>0</v>
      </c>
      <c r="BN547" s="300">
        <f t="shared" si="578"/>
        <v>0</v>
      </c>
      <c r="BO547" s="300">
        <f t="shared" si="578"/>
        <v>0</v>
      </c>
      <c r="BP547" s="300">
        <f t="shared" si="578"/>
        <v>0</v>
      </c>
      <c r="BQ547" s="300">
        <f t="shared" si="578"/>
        <v>0</v>
      </c>
      <c r="BR547" s="300">
        <f t="shared" si="578"/>
        <v>0</v>
      </c>
      <c r="BS547" s="300">
        <f t="shared" si="578"/>
        <v>0</v>
      </c>
      <c r="BT547" s="300">
        <f t="shared" si="547"/>
        <v>0</v>
      </c>
      <c r="BU547" s="300">
        <f t="shared" si="548"/>
        <v>0</v>
      </c>
      <c r="BV547" s="70"/>
      <c r="BW547" s="283" t="s">
        <v>969</v>
      </c>
      <c r="BX547" s="300">
        <f>BX536</f>
        <v>0</v>
      </c>
      <c r="BY547" s="300">
        <f t="shared" ref="BY547:CI547" si="579">BY536</f>
        <v>0</v>
      </c>
      <c r="BZ547" s="300">
        <f t="shared" si="579"/>
        <v>0</v>
      </c>
      <c r="CA547" s="300">
        <f t="shared" si="579"/>
        <v>0</v>
      </c>
      <c r="CB547" s="300">
        <f>CB536</f>
        <v>-6262500</v>
      </c>
      <c r="CC547" s="300">
        <f t="shared" si="579"/>
        <v>0</v>
      </c>
      <c r="CD547" s="300">
        <f t="shared" si="579"/>
        <v>0</v>
      </c>
      <c r="CE547" s="300">
        <f t="shared" si="579"/>
        <v>0</v>
      </c>
      <c r="CF547" s="300">
        <f t="shared" si="579"/>
        <v>0</v>
      </c>
      <c r="CG547" s="300">
        <f t="shared" si="579"/>
        <v>0</v>
      </c>
      <c r="CH547" s="300">
        <f t="shared" si="579"/>
        <v>0</v>
      </c>
      <c r="CI547" s="300">
        <f t="shared" si="579"/>
        <v>0</v>
      </c>
      <c r="CJ547" s="300">
        <f t="shared" si="550"/>
        <v>-6262500</v>
      </c>
      <c r="CK547" s="300">
        <f t="shared" si="551"/>
        <v>0</v>
      </c>
      <c r="CM547" s="283" t="s">
        <v>969</v>
      </c>
      <c r="CN547" s="300">
        <f>CN536</f>
        <v>0</v>
      </c>
      <c r="CO547" s="300">
        <f t="shared" ref="CO547:CY547" si="580">CO536</f>
        <v>0</v>
      </c>
      <c r="CP547" s="300">
        <f t="shared" si="580"/>
        <v>0</v>
      </c>
      <c r="CQ547" s="300">
        <f t="shared" si="580"/>
        <v>0</v>
      </c>
      <c r="CR547" s="300">
        <f t="shared" si="580"/>
        <v>-6262500</v>
      </c>
      <c r="CS547" s="300">
        <f t="shared" si="580"/>
        <v>0</v>
      </c>
      <c r="CT547" s="300">
        <f t="shared" si="580"/>
        <v>0</v>
      </c>
      <c r="CU547" s="300">
        <f t="shared" si="580"/>
        <v>0</v>
      </c>
      <c r="CV547" s="300">
        <f t="shared" si="580"/>
        <v>0</v>
      </c>
      <c r="CW547" s="300">
        <f t="shared" si="580"/>
        <v>0</v>
      </c>
      <c r="CX547" s="300">
        <f t="shared" si="580"/>
        <v>0</v>
      </c>
      <c r="CY547" s="300">
        <f t="shared" si="580"/>
        <v>0</v>
      </c>
      <c r="CZ547" s="300">
        <f t="shared" si="553"/>
        <v>-6262500</v>
      </c>
      <c r="DA547" s="300">
        <f t="shared" si="554"/>
        <v>0</v>
      </c>
      <c r="DC547" s="283" t="s">
        <v>969</v>
      </c>
      <c r="DD547" s="300">
        <f>DD536</f>
        <v>0</v>
      </c>
      <c r="DE547" s="300">
        <f t="shared" ref="DE547:DO547" si="581">DE536</f>
        <v>0</v>
      </c>
      <c r="DF547" s="300">
        <f t="shared" si="581"/>
        <v>0</v>
      </c>
      <c r="DG547" s="300">
        <f t="shared" si="581"/>
        <v>0</v>
      </c>
      <c r="DH547" s="300">
        <f t="shared" si="581"/>
        <v>-8350000</v>
      </c>
      <c r="DI547" s="300">
        <f t="shared" si="581"/>
        <v>0</v>
      </c>
      <c r="DJ547" s="300">
        <f t="shared" si="581"/>
        <v>0</v>
      </c>
      <c r="DK547" s="300">
        <f t="shared" si="581"/>
        <v>1000000</v>
      </c>
      <c r="DL547" s="300">
        <f t="shared" si="581"/>
        <v>0</v>
      </c>
      <c r="DM547" s="300">
        <f t="shared" si="581"/>
        <v>0</v>
      </c>
      <c r="DN547" s="300">
        <f t="shared" si="581"/>
        <v>1000000</v>
      </c>
      <c r="DO547" s="300">
        <f t="shared" si="581"/>
        <v>0</v>
      </c>
      <c r="DP547" s="300">
        <f>SUM(DD547,DF547,DH547,DL547,DJ547,DN547)</f>
        <v>-7350000</v>
      </c>
      <c r="DQ547" s="300">
        <f t="shared" si="557"/>
        <v>1000000</v>
      </c>
      <c r="DS547" s="283" t="s">
        <v>969</v>
      </c>
      <c r="DT547" s="300">
        <f>DT536</f>
        <v>0</v>
      </c>
      <c r="DU547" s="300">
        <f t="shared" ref="DU547:EE547" si="582">DU536</f>
        <v>0</v>
      </c>
      <c r="DV547" s="300">
        <f t="shared" si="582"/>
        <v>0</v>
      </c>
      <c r="DW547" s="300">
        <f t="shared" si="582"/>
        <v>0</v>
      </c>
      <c r="DX547" s="300">
        <f t="shared" si="582"/>
        <v>-8350000</v>
      </c>
      <c r="DY547" s="300">
        <f t="shared" si="582"/>
        <v>0</v>
      </c>
      <c r="DZ547" s="300">
        <f t="shared" si="582"/>
        <v>0</v>
      </c>
      <c r="EA547" s="300">
        <f t="shared" si="582"/>
        <v>1000000</v>
      </c>
      <c r="EB547" s="300">
        <f t="shared" si="582"/>
        <v>0</v>
      </c>
      <c r="EC547" s="300">
        <f t="shared" si="582"/>
        <v>0</v>
      </c>
      <c r="ED547" s="300">
        <f t="shared" si="582"/>
        <v>1000000</v>
      </c>
      <c r="EE547" s="300">
        <f t="shared" si="582"/>
        <v>0</v>
      </c>
      <c r="EF547" s="300">
        <f>SUM(DT547,DV547,DX547,EB547,DZ547,ED547)</f>
        <v>-7350000</v>
      </c>
      <c r="EG547" s="300">
        <f>SUM(DU547,DW547,DY547,EC547,EA547,EE547)</f>
        <v>1000000</v>
      </c>
    </row>
    <row r="548" spans="1:137" s="196" customFormat="1" ht="16" x14ac:dyDescent="0.2">
      <c r="A548" s="13"/>
      <c r="B548" s="13"/>
      <c r="C548" s="17"/>
      <c r="D548" s="17"/>
      <c r="E548" s="17"/>
      <c r="F548" s="17"/>
      <c r="G548" s="17"/>
      <c r="H548" s="17"/>
      <c r="I548" s="17"/>
      <c r="J548" s="70"/>
      <c r="K548" s="3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70"/>
      <c r="AA548" s="3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70"/>
      <c r="AQ548" s="3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70"/>
      <c r="BG548" s="3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70"/>
    </row>
    <row r="549" spans="1:137" s="222" customFormat="1" ht="16" x14ac:dyDescent="0.2">
      <c r="A549" s="297"/>
      <c r="B549" s="13"/>
      <c r="C549" s="203"/>
      <c r="D549" s="203"/>
      <c r="E549" s="203"/>
      <c r="F549" s="203"/>
      <c r="G549" s="203"/>
      <c r="H549" s="203"/>
      <c r="I549" s="203"/>
      <c r="J549" s="204"/>
      <c r="K549" s="221" t="s">
        <v>961</v>
      </c>
      <c r="L549" s="204">
        <f>SUM(L543:L547)</f>
        <v>-297652.84346981812</v>
      </c>
      <c r="M549" s="204">
        <f t="shared" ref="M549:Y549" si="583">SUM(M543:M547)</f>
        <v>-360258.33495924855</v>
      </c>
      <c r="N549" s="204">
        <f t="shared" si="583"/>
        <v>-371469.22308573831</v>
      </c>
      <c r="O549" s="204">
        <f t="shared" si="583"/>
        <v>-452799.03644864651</v>
      </c>
      <c r="P549" s="204">
        <f t="shared" si="583"/>
        <v>-152715.25805612683</v>
      </c>
      <c r="Q549" s="204">
        <f t="shared" si="583"/>
        <v>-196373.76023443637</v>
      </c>
      <c r="R549" s="204">
        <f t="shared" si="583"/>
        <v>0</v>
      </c>
      <c r="S549" s="204">
        <f t="shared" si="583"/>
        <v>0</v>
      </c>
      <c r="T549" s="204">
        <f t="shared" si="583"/>
        <v>-614088</v>
      </c>
      <c r="U549" s="204">
        <f t="shared" si="583"/>
        <v>-614088</v>
      </c>
      <c r="V549" s="204">
        <f t="shared" si="583"/>
        <v>0</v>
      </c>
      <c r="W549" s="204">
        <f t="shared" si="583"/>
        <v>0</v>
      </c>
      <c r="X549" s="204">
        <f t="shared" si="583"/>
        <v>-1435925.3246116834</v>
      </c>
      <c r="Y549" s="204">
        <f t="shared" si="583"/>
        <v>-1623519.1316423314</v>
      </c>
      <c r="Z549" s="204"/>
      <c r="AA549" s="221" t="s">
        <v>961</v>
      </c>
      <c r="AB549" s="204">
        <f>SUM(AB543:AB547)</f>
        <v>-526037.46764901234</v>
      </c>
      <c r="AC549" s="204">
        <f t="shared" ref="AC549:AO549" si="584">SUM(AC543:AC547)</f>
        <v>-582987.51811688743</v>
      </c>
      <c r="AD549" s="204">
        <f t="shared" si="584"/>
        <v>-668828.1390061446</v>
      </c>
      <c r="AE549" s="204">
        <f t="shared" si="584"/>
        <v>-743024.86327470723</v>
      </c>
      <c r="AF549" s="204">
        <f t="shared" si="584"/>
        <v>-311673.79665223591</v>
      </c>
      <c r="AG549" s="204">
        <f t="shared" si="584"/>
        <v>-351273.10179405159</v>
      </c>
      <c r="AH549" s="204">
        <f t="shared" si="584"/>
        <v>0</v>
      </c>
      <c r="AI549" s="204">
        <f t="shared" si="584"/>
        <v>0</v>
      </c>
      <c r="AJ549" s="204">
        <f t="shared" si="584"/>
        <v>-614088</v>
      </c>
      <c r="AK549" s="204">
        <f t="shared" si="584"/>
        <v>-614088</v>
      </c>
      <c r="AL549" s="204">
        <f t="shared" si="584"/>
        <v>0</v>
      </c>
      <c r="AM549" s="204">
        <f t="shared" si="584"/>
        <v>0</v>
      </c>
      <c r="AN549" s="204">
        <f t="shared" si="584"/>
        <v>-2120627.4033073932</v>
      </c>
      <c r="AO549" s="204">
        <f t="shared" si="584"/>
        <v>-2291373.4831856461</v>
      </c>
      <c r="AP549" s="204"/>
      <c r="AQ549" s="221" t="s">
        <v>961</v>
      </c>
      <c r="AR549" s="204">
        <f>SUM(AR543:AR547)</f>
        <v>-297652.84346981812</v>
      </c>
      <c r="AS549" s="204">
        <f t="shared" ref="AS549:BE549" si="585">SUM(AS543:AS547)</f>
        <v>-360258.33495924855</v>
      </c>
      <c r="AT549" s="204">
        <f t="shared" si="585"/>
        <v>-371469.22308573831</v>
      </c>
      <c r="AU549" s="204">
        <f t="shared" si="585"/>
        <v>-452799.03644864651</v>
      </c>
      <c r="AV549" s="204">
        <f t="shared" si="585"/>
        <v>-246463.43906574222</v>
      </c>
      <c r="AW549" s="204">
        <f t="shared" si="585"/>
        <v>-290002.29677289788</v>
      </c>
      <c r="AX549" s="204">
        <f t="shared" si="585"/>
        <v>0</v>
      </c>
      <c r="AY549" s="204">
        <f t="shared" si="585"/>
        <v>0</v>
      </c>
      <c r="AZ549" s="204">
        <f t="shared" si="585"/>
        <v>-614088</v>
      </c>
      <c r="BA549" s="204">
        <f t="shared" si="585"/>
        <v>-614088</v>
      </c>
      <c r="BB549" s="204">
        <f t="shared" si="585"/>
        <v>0</v>
      </c>
      <c r="BC549" s="204">
        <f t="shared" si="585"/>
        <v>0</v>
      </c>
      <c r="BD549" s="204">
        <f t="shared" si="585"/>
        <v>-1529673.5056212984</v>
      </c>
      <c r="BE549" s="204">
        <f t="shared" si="585"/>
        <v>-1717147.6681807931</v>
      </c>
      <c r="BF549" s="204"/>
      <c r="BG549" s="221" t="s">
        <v>961</v>
      </c>
      <c r="BH549" s="204">
        <f>SUM(BH543:BH547)</f>
        <v>-526037.46764901234</v>
      </c>
      <c r="BI549" s="204">
        <f t="shared" ref="BI549:BU549" si="586">SUM(BI543:BI547)</f>
        <v>-582987.51811688743</v>
      </c>
      <c r="BJ549" s="204">
        <f t="shared" si="586"/>
        <v>-668828.1390061446</v>
      </c>
      <c r="BK549" s="204">
        <f t="shared" si="586"/>
        <v>-743024.86327470723</v>
      </c>
      <c r="BL549" s="204">
        <f t="shared" si="586"/>
        <v>-452321.5038637743</v>
      </c>
      <c r="BM549" s="204">
        <f t="shared" si="586"/>
        <v>-491918.43713059009</v>
      </c>
      <c r="BN549" s="204">
        <f t="shared" si="586"/>
        <v>0</v>
      </c>
      <c r="BO549" s="204">
        <f t="shared" si="586"/>
        <v>0</v>
      </c>
      <c r="BP549" s="204">
        <f t="shared" si="586"/>
        <v>-614088</v>
      </c>
      <c r="BQ549" s="204">
        <f t="shared" si="586"/>
        <v>-614088</v>
      </c>
      <c r="BR549" s="204">
        <f t="shared" si="586"/>
        <v>0</v>
      </c>
      <c r="BS549" s="204">
        <f t="shared" si="586"/>
        <v>0</v>
      </c>
      <c r="BT549" s="204">
        <f t="shared" si="586"/>
        <v>-2261275.1105189314</v>
      </c>
      <c r="BU549" s="204">
        <f t="shared" si="586"/>
        <v>-2432018.8185221846</v>
      </c>
      <c r="BV549" s="204"/>
      <c r="BW549" s="221" t="s">
        <v>961</v>
      </c>
      <c r="BX549" s="204">
        <f>SUM(BX543:BX547)</f>
        <v>415057.1544263371</v>
      </c>
      <c r="BY549" s="204">
        <f t="shared" ref="BY549:CK549" si="587">SUM(BY543:BY547)</f>
        <v>333670.01549007779</v>
      </c>
      <c r="BZ549" s="204">
        <f t="shared" si="587"/>
        <v>677906.91406996851</v>
      </c>
      <c r="CA549" s="204">
        <f t="shared" si="587"/>
        <v>571056.42499268986</v>
      </c>
      <c r="CB549" s="204">
        <f t="shared" si="587"/>
        <v>-8490380.9371499978</v>
      </c>
      <c r="CC549" s="204">
        <f t="shared" si="587"/>
        <v>-2227880.9371499987</v>
      </c>
      <c r="CD549" s="204">
        <f t="shared" si="587"/>
        <v>0</v>
      </c>
      <c r="CE549" s="204">
        <f t="shared" si="587"/>
        <v>0</v>
      </c>
      <c r="CF549" s="204">
        <f t="shared" si="587"/>
        <v>-614088</v>
      </c>
      <c r="CG549" s="204">
        <f t="shared" si="587"/>
        <v>-614088</v>
      </c>
      <c r="CH549" s="204">
        <f t="shared" si="587"/>
        <v>0</v>
      </c>
      <c r="CI549" s="204">
        <f t="shared" si="587"/>
        <v>0</v>
      </c>
      <c r="CJ549" s="204">
        <f t="shared" si="587"/>
        <v>-8011504.8686536932</v>
      </c>
      <c r="CK549" s="204">
        <f t="shared" si="587"/>
        <v>-1937242.4966672314</v>
      </c>
      <c r="CM549" s="221" t="s">
        <v>961</v>
      </c>
      <c r="CN549" s="204">
        <f>SUM(CN543:CN547)</f>
        <v>118157.1429933848</v>
      </c>
      <c r="CO549" s="204">
        <f t="shared" ref="CO549:DA549" si="588">SUM(CO543:CO547)</f>
        <v>44122.077385147219</v>
      </c>
      <c r="CP549" s="204">
        <f t="shared" si="588"/>
        <v>287623.33692443464</v>
      </c>
      <c r="CQ549" s="204">
        <f t="shared" si="588"/>
        <v>190240.1363219459</v>
      </c>
      <c r="CR549" s="204">
        <f t="shared" si="588"/>
        <v>-8490380.9371499978</v>
      </c>
      <c r="CS549" s="204">
        <f t="shared" si="588"/>
        <v>-2227880.9371499987</v>
      </c>
      <c r="CT549" s="204">
        <f t="shared" si="588"/>
        <v>0</v>
      </c>
      <c r="CU549" s="204">
        <f t="shared" si="588"/>
        <v>0</v>
      </c>
      <c r="CV549" s="204">
        <f t="shared" si="588"/>
        <v>-614088</v>
      </c>
      <c r="CW549" s="204">
        <f t="shared" si="588"/>
        <v>-614088</v>
      </c>
      <c r="CX549" s="204">
        <f t="shared" si="588"/>
        <v>0</v>
      </c>
      <c r="CY549" s="204">
        <f t="shared" si="588"/>
        <v>0</v>
      </c>
      <c r="CZ549" s="204">
        <f t="shared" si="588"/>
        <v>-8698688.4572321791</v>
      </c>
      <c r="DA549" s="204">
        <f t="shared" si="588"/>
        <v>-2607606.7234429056</v>
      </c>
      <c r="DC549" s="221" t="s">
        <v>961</v>
      </c>
      <c r="DD549" s="204">
        <f>SUM(DD543:DD547)</f>
        <v>-823322.69807366282</v>
      </c>
      <c r="DE549" s="204">
        <f t="shared" ref="DE549:DQ549" si="589">SUM(DE543:DE547)</f>
        <v>-905916.92450992216</v>
      </c>
      <c r="DF549" s="204">
        <f t="shared" si="589"/>
        <v>-385356.23593003163</v>
      </c>
      <c r="DG549" s="204">
        <f t="shared" si="589"/>
        <v>-492206.72500731016</v>
      </c>
      <c r="DH549" s="204">
        <f t="shared" si="589"/>
        <v>-11206748.58715</v>
      </c>
      <c r="DI549" s="204">
        <f t="shared" si="589"/>
        <v>-2856748.5871499991</v>
      </c>
      <c r="DJ549" s="204">
        <f t="shared" si="589"/>
        <v>1971066.5960000001</v>
      </c>
      <c r="DK549" s="204">
        <f t="shared" si="589"/>
        <v>2971066.5959999999</v>
      </c>
      <c r="DL549" s="204">
        <f t="shared" si="589"/>
        <v>-399519</v>
      </c>
      <c r="DM549" s="204">
        <f t="shared" si="589"/>
        <v>-399519</v>
      </c>
      <c r="DN549" s="204">
        <f t="shared" si="589"/>
        <v>1252569.6000000001</v>
      </c>
      <c r="DO549" s="204">
        <f t="shared" si="589"/>
        <v>252569.60000000001</v>
      </c>
      <c r="DP549" s="204">
        <f>SUM(DP543:DP547)</f>
        <v>-9591310.3251536936</v>
      </c>
      <c r="DQ549" s="204">
        <f t="shared" si="589"/>
        <v>-1430755.0406672312</v>
      </c>
      <c r="DS549" s="221" t="s">
        <v>961</v>
      </c>
      <c r="DT549" s="204">
        <f>SUM(DT543:DT547)</f>
        <v>-1124487.7520066153</v>
      </c>
      <c r="DU549" s="204">
        <f t="shared" ref="DU549:EG549" si="590">SUM(DU543:DU547)</f>
        <v>-1199568.9601148525</v>
      </c>
      <c r="DV549" s="204">
        <f t="shared" si="590"/>
        <v>-775639.81307556527</v>
      </c>
      <c r="DW549" s="204">
        <f t="shared" si="590"/>
        <v>-873023.01367805386</v>
      </c>
      <c r="DX549" s="204">
        <f t="shared" si="590"/>
        <v>-11206748.58715</v>
      </c>
      <c r="DY549" s="204">
        <f t="shared" si="590"/>
        <v>-2856748.5871499991</v>
      </c>
      <c r="DZ549" s="204">
        <f t="shared" si="590"/>
        <v>1971066.5960000001</v>
      </c>
      <c r="EA549" s="204">
        <f t="shared" si="590"/>
        <v>2971066.5959999999</v>
      </c>
      <c r="EB549" s="204">
        <f t="shared" si="590"/>
        <v>-399519</v>
      </c>
      <c r="EC549" s="204">
        <f t="shared" si="590"/>
        <v>-399519</v>
      </c>
      <c r="ED549" s="204">
        <f t="shared" si="590"/>
        <v>1252569.6000000001</v>
      </c>
      <c r="EE549" s="204">
        <f t="shared" si="590"/>
        <v>252569.60000000001</v>
      </c>
      <c r="EF549" s="204">
        <f>SUM(EF543:EF547)</f>
        <v>-10282758.956232179</v>
      </c>
      <c r="EG549" s="204">
        <f t="shared" ref="EG549:EH549" si="591">SUM(EG543:EG547)</f>
        <v>-2105223.3649429055</v>
      </c>
    </row>
    <row r="550" spans="1:137" x14ac:dyDescent="0.15">
      <c r="J550" s="70"/>
      <c r="Z550" s="70"/>
      <c r="AP550" s="70"/>
      <c r="BF550" s="70"/>
    </row>
    <row r="551" spans="1:137" x14ac:dyDescent="0.15">
      <c r="J551" s="70"/>
      <c r="Z551" s="70"/>
      <c r="AP551" s="70"/>
      <c r="BF551" s="70"/>
    </row>
    <row r="552" spans="1:137" x14ac:dyDescent="0.15">
      <c r="J552" s="70"/>
      <c r="Z552" s="70"/>
      <c r="AP552" s="70"/>
      <c r="BF552" s="70"/>
    </row>
    <row r="553" spans="1:137" x14ac:dyDescent="0.15">
      <c r="J553" s="70"/>
      <c r="Z553" s="70"/>
      <c r="AP553" s="70"/>
      <c r="BF553" s="70"/>
    </row>
    <row r="554" spans="1:137" x14ac:dyDescent="0.15">
      <c r="J554" s="70"/>
      <c r="Z554" s="70"/>
      <c r="AP554" s="70"/>
      <c r="BF554" s="70"/>
    </row>
    <row r="555" spans="1:137" x14ac:dyDescent="0.15">
      <c r="J555" s="70"/>
      <c r="Z555" s="70"/>
      <c r="AP555" s="70"/>
      <c r="BF555" s="70"/>
    </row>
    <row r="556" spans="1:137" x14ac:dyDescent="0.15">
      <c r="J556" s="70"/>
      <c r="Z556" s="70"/>
      <c r="AP556" s="70"/>
      <c r="BF556" s="70"/>
    </row>
    <row r="557" spans="1:137" x14ac:dyDescent="0.15">
      <c r="J557" s="70"/>
      <c r="Z557" s="70"/>
      <c r="AP557" s="70"/>
      <c r="BF557" s="70"/>
    </row>
    <row r="558" spans="1:137" x14ac:dyDescent="0.15">
      <c r="J558" s="70"/>
      <c r="Z558" s="70"/>
      <c r="AP558" s="70"/>
      <c r="BF558" s="70"/>
    </row>
    <row r="559" spans="1:137" x14ac:dyDescent="0.15">
      <c r="J559" s="70"/>
      <c r="Z559" s="70"/>
      <c r="AP559" s="70"/>
      <c r="BF559" s="70"/>
    </row>
    <row r="560" spans="1:137" x14ac:dyDescent="0.15">
      <c r="J560" s="70"/>
      <c r="Z560" s="70"/>
      <c r="AP560" s="70"/>
      <c r="BF560" s="70"/>
    </row>
    <row r="561" spans="10:58" x14ac:dyDescent="0.15">
      <c r="J561" s="70"/>
      <c r="Z561" s="70"/>
      <c r="AP561" s="70"/>
      <c r="BF561" s="70"/>
    </row>
    <row r="562" spans="10:58" x14ac:dyDescent="0.15">
      <c r="J562" s="70"/>
      <c r="Z562" s="70"/>
      <c r="AP562" s="70"/>
      <c r="BF562" s="70"/>
    </row>
    <row r="563" spans="10:58" x14ac:dyDescent="0.15">
      <c r="J563" s="70"/>
      <c r="Z563" s="70"/>
      <c r="AP563" s="70"/>
      <c r="BF563" s="70"/>
    </row>
    <row r="564" spans="10:58" x14ac:dyDescent="0.15">
      <c r="J564" s="70"/>
      <c r="Z564" s="70"/>
      <c r="AP564" s="70"/>
      <c r="BF564" s="70"/>
    </row>
    <row r="565" spans="10:58" x14ac:dyDescent="0.15">
      <c r="J565" s="70"/>
      <c r="Z565" s="70"/>
      <c r="AP565" s="70"/>
      <c r="BF565" s="70"/>
    </row>
    <row r="566" spans="10:58" x14ac:dyDescent="0.15">
      <c r="J566" s="70"/>
      <c r="Z566" s="70"/>
      <c r="AP566" s="70"/>
      <c r="BF566" s="70"/>
    </row>
    <row r="567" spans="10:58" x14ac:dyDescent="0.15">
      <c r="Z567" s="70"/>
    </row>
  </sheetData>
  <mergeCells count="243">
    <mergeCell ref="ED488:EE488"/>
    <mergeCell ref="EF488:EG488"/>
    <mergeCell ref="DT494:ED494"/>
    <mergeCell ref="DT540:DU540"/>
    <mergeCell ref="DV540:DW540"/>
    <mergeCell ref="DX540:DY540"/>
    <mergeCell ref="DZ540:EA540"/>
    <mergeCell ref="EB540:EC540"/>
    <mergeCell ref="ED540:EE540"/>
    <mergeCell ref="EF540:EG540"/>
    <mergeCell ref="DT488:DU488"/>
    <mergeCell ref="DV488:DW488"/>
    <mergeCell ref="DX488:DY488"/>
    <mergeCell ref="DZ488:EA488"/>
    <mergeCell ref="EB488:EC488"/>
    <mergeCell ref="DP540:DQ540"/>
    <mergeCell ref="DS1:EH1"/>
    <mergeCell ref="DT2:DU2"/>
    <mergeCell ref="DV2:DW2"/>
    <mergeCell ref="DX2:DY2"/>
    <mergeCell ref="DZ2:EA2"/>
    <mergeCell ref="EB2:EC2"/>
    <mergeCell ref="ED2:EE2"/>
    <mergeCell ref="EF2:EG2"/>
    <mergeCell ref="DT378:DU378"/>
    <mergeCell ref="DV378:DW378"/>
    <mergeCell ref="DX378:DY378"/>
    <mergeCell ref="DZ378:EA378"/>
    <mergeCell ref="EB378:EC378"/>
    <mergeCell ref="ED378:EE378"/>
    <mergeCell ref="EF378:EG378"/>
    <mergeCell ref="DD494:DN494"/>
    <mergeCell ref="DD540:DE540"/>
    <mergeCell ref="DF540:DG540"/>
    <mergeCell ref="DH540:DI540"/>
    <mergeCell ref="DJ540:DK540"/>
    <mergeCell ref="DL540:DM540"/>
    <mergeCell ref="DN540:DO540"/>
    <mergeCell ref="DN378:DO378"/>
    <mergeCell ref="DP378:DQ378"/>
    <mergeCell ref="DD488:DE488"/>
    <mergeCell ref="DF488:DG488"/>
    <mergeCell ref="DH488:DI488"/>
    <mergeCell ref="DJ488:DK488"/>
    <mergeCell ref="DL488:DM488"/>
    <mergeCell ref="DN488:DO488"/>
    <mergeCell ref="DP488:DQ488"/>
    <mergeCell ref="DD378:DE378"/>
    <mergeCell ref="DF378:DG378"/>
    <mergeCell ref="DH378:DI378"/>
    <mergeCell ref="DJ378:DK378"/>
    <mergeCell ref="DL378:DM378"/>
    <mergeCell ref="DC1:DR1"/>
    <mergeCell ref="DD2:DE2"/>
    <mergeCell ref="DF2:DG2"/>
    <mergeCell ref="DH2:DI2"/>
    <mergeCell ref="DJ2:DK2"/>
    <mergeCell ref="DL2:DM2"/>
    <mergeCell ref="DN2:DO2"/>
    <mergeCell ref="DP2:DQ2"/>
    <mergeCell ref="CX488:CY488"/>
    <mergeCell ref="CZ488:DA488"/>
    <mergeCell ref="CN494:CX494"/>
    <mergeCell ref="CN540:CO540"/>
    <mergeCell ref="CP540:CQ540"/>
    <mergeCell ref="CR540:CS540"/>
    <mergeCell ref="CT540:CU540"/>
    <mergeCell ref="CV540:CW540"/>
    <mergeCell ref="CX540:CY540"/>
    <mergeCell ref="CZ540:DA540"/>
    <mergeCell ref="CN488:CO488"/>
    <mergeCell ref="CP488:CQ488"/>
    <mergeCell ref="CR488:CS488"/>
    <mergeCell ref="CT488:CU488"/>
    <mergeCell ref="CV488:CW488"/>
    <mergeCell ref="CJ540:CK540"/>
    <mergeCell ref="CM1:DB1"/>
    <mergeCell ref="CN2:CO2"/>
    <mergeCell ref="CP2:CQ2"/>
    <mergeCell ref="CR2:CS2"/>
    <mergeCell ref="CT2:CU2"/>
    <mergeCell ref="CV2:CW2"/>
    <mergeCell ref="CX2:CY2"/>
    <mergeCell ref="CZ2:DA2"/>
    <mergeCell ref="CN378:CO378"/>
    <mergeCell ref="CP378:CQ378"/>
    <mergeCell ref="CR378:CS378"/>
    <mergeCell ref="CT378:CU378"/>
    <mergeCell ref="CV378:CW378"/>
    <mergeCell ref="CX378:CY378"/>
    <mergeCell ref="CZ378:DA378"/>
    <mergeCell ref="BX494:CH494"/>
    <mergeCell ref="BX540:BY540"/>
    <mergeCell ref="BZ540:CA540"/>
    <mergeCell ref="CB540:CC540"/>
    <mergeCell ref="CD540:CE540"/>
    <mergeCell ref="CF540:CG540"/>
    <mergeCell ref="CH540:CI540"/>
    <mergeCell ref="CJ378:CK378"/>
    <mergeCell ref="BX488:BY488"/>
    <mergeCell ref="BZ488:CA488"/>
    <mergeCell ref="CB488:CC488"/>
    <mergeCell ref="CD488:CE488"/>
    <mergeCell ref="CF488:CG488"/>
    <mergeCell ref="CH488:CI488"/>
    <mergeCell ref="CJ488:CK488"/>
    <mergeCell ref="BT540:BU540"/>
    <mergeCell ref="BG1:BV1"/>
    <mergeCell ref="BW1:CL1"/>
    <mergeCell ref="BX2:BY2"/>
    <mergeCell ref="BZ2:CA2"/>
    <mergeCell ref="CB2:CC2"/>
    <mergeCell ref="CD2:CE2"/>
    <mergeCell ref="CF2:CG2"/>
    <mergeCell ref="CH2:CI2"/>
    <mergeCell ref="CJ2:CK2"/>
    <mergeCell ref="BX378:BY378"/>
    <mergeCell ref="BZ378:CA378"/>
    <mergeCell ref="CB378:CC378"/>
    <mergeCell ref="CD378:CE378"/>
    <mergeCell ref="CF378:CG378"/>
    <mergeCell ref="CH378:CI378"/>
    <mergeCell ref="BH494:BR494"/>
    <mergeCell ref="BH540:BI540"/>
    <mergeCell ref="BJ540:BK540"/>
    <mergeCell ref="BL540:BM540"/>
    <mergeCell ref="BN540:BO540"/>
    <mergeCell ref="BP540:BQ540"/>
    <mergeCell ref="BR540:BS540"/>
    <mergeCell ref="BR378:BS378"/>
    <mergeCell ref="BT378:BU378"/>
    <mergeCell ref="BH488:BI488"/>
    <mergeCell ref="BJ488:BK488"/>
    <mergeCell ref="BL488:BM488"/>
    <mergeCell ref="BN488:BO488"/>
    <mergeCell ref="BP488:BQ488"/>
    <mergeCell ref="BR488:BS488"/>
    <mergeCell ref="BT488:BU488"/>
    <mergeCell ref="BH378:BI378"/>
    <mergeCell ref="BJ378:BK378"/>
    <mergeCell ref="BL378:BM378"/>
    <mergeCell ref="BN378:BO378"/>
    <mergeCell ref="BP378:BQ378"/>
    <mergeCell ref="BH2:BI2"/>
    <mergeCell ref="BJ2:BK2"/>
    <mergeCell ref="BL2:BM2"/>
    <mergeCell ref="BN2:BO2"/>
    <mergeCell ref="BP2:BQ2"/>
    <mergeCell ref="BR2:BS2"/>
    <mergeCell ref="BT2:BU2"/>
    <mergeCell ref="AJ488:AK488"/>
    <mergeCell ref="AL488:AM488"/>
    <mergeCell ref="AN488:AO488"/>
    <mergeCell ref="L488:M488"/>
    <mergeCell ref="N488:O488"/>
    <mergeCell ref="P488:Q488"/>
    <mergeCell ref="R488:S488"/>
    <mergeCell ref="T488:U488"/>
    <mergeCell ref="V488:W488"/>
    <mergeCell ref="X488:Y488"/>
    <mergeCell ref="AV488:AW488"/>
    <mergeCell ref="AX488:AY488"/>
    <mergeCell ref="AZ488:BA488"/>
    <mergeCell ref="BB488:BC488"/>
    <mergeCell ref="BD488:BE488"/>
    <mergeCell ref="AV378:AW378"/>
    <mergeCell ref="AX378:AY378"/>
    <mergeCell ref="AZ378:BA378"/>
    <mergeCell ref="BB378:BC378"/>
    <mergeCell ref="BD378:BE378"/>
    <mergeCell ref="AR2:AS2"/>
    <mergeCell ref="AT2:AU2"/>
    <mergeCell ref="AV2:AW2"/>
    <mergeCell ref="AX2:AY2"/>
    <mergeCell ref="AZ2:BA2"/>
    <mergeCell ref="BB2:BC2"/>
    <mergeCell ref="BD2:BE2"/>
    <mergeCell ref="AL540:AM540"/>
    <mergeCell ref="AN540:AO540"/>
    <mergeCell ref="AR494:BB494"/>
    <mergeCell ref="AR540:AS540"/>
    <mergeCell ref="AT540:AU540"/>
    <mergeCell ref="AV540:AW540"/>
    <mergeCell ref="AX540:AY540"/>
    <mergeCell ref="AZ540:BA540"/>
    <mergeCell ref="BB540:BC540"/>
    <mergeCell ref="BD540:BE540"/>
    <mergeCell ref="AQ1:BE1"/>
    <mergeCell ref="C544:H544"/>
    <mergeCell ref="L540:M540"/>
    <mergeCell ref="N540:O540"/>
    <mergeCell ref="P540:Q540"/>
    <mergeCell ref="R540:S540"/>
    <mergeCell ref="T540:U540"/>
    <mergeCell ref="V540:W540"/>
    <mergeCell ref="X540:Y540"/>
    <mergeCell ref="AB540:AC540"/>
    <mergeCell ref="AD540:AE540"/>
    <mergeCell ref="AF540:AG540"/>
    <mergeCell ref="AH540:AI540"/>
    <mergeCell ref="AJ540:AK540"/>
    <mergeCell ref="C1:J1"/>
    <mergeCell ref="C494:H494"/>
    <mergeCell ref="L494:V494"/>
    <mergeCell ref="K1:Z1"/>
    <mergeCell ref="AR378:AS378"/>
    <mergeCell ref="AT378:AU378"/>
    <mergeCell ref="AR488:AS488"/>
    <mergeCell ref="AT488:AU488"/>
    <mergeCell ref="AB378:AC378"/>
    <mergeCell ref="AD378:AE378"/>
    <mergeCell ref="AF378:AG378"/>
    <mergeCell ref="AH378:AI378"/>
    <mergeCell ref="AJ378:AK378"/>
    <mergeCell ref="AL378:AM378"/>
    <mergeCell ref="X378:Y378"/>
    <mergeCell ref="AA1:AP1"/>
    <mergeCell ref="AB494:AL494"/>
    <mergeCell ref="L2:M2"/>
    <mergeCell ref="N2:O2"/>
    <mergeCell ref="P2:Q2"/>
    <mergeCell ref="R2:S2"/>
    <mergeCell ref="T2:U2"/>
    <mergeCell ref="V2:W2"/>
    <mergeCell ref="X2:Y2"/>
    <mergeCell ref="V378:W378"/>
    <mergeCell ref="AN378:AO378"/>
    <mergeCell ref="AB488:AC488"/>
    <mergeCell ref="AD488:AE488"/>
    <mergeCell ref="AF488:AG488"/>
    <mergeCell ref="AH488:AI488"/>
    <mergeCell ref="T378:U378"/>
    <mergeCell ref="R378:S378"/>
    <mergeCell ref="P378:Q378"/>
    <mergeCell ref="N378:O378"/>
    <mergeCell ref="L378:M378"/>
    <mergeCell ref="AN2:AO2"/>
    <mergeCell ref="AB2:AC2"/>
    <mergeCell ref="AD2:AE2"/>
    <mergeCell ref="AF2:AG2"/>
    <mergeCell ref="AH2:AI2"/>
    <mergeCell ref="AJ2:AK2"/>
    <mergeCell ref="AL2:A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A4FE-8DBB-0449-A363-BBE9E053AE48}">
  <dimension ref="A1:BB349"/>
  <sheetViews>
    <sheetView workbookViewId="0">
      <selection activeCell="A48" sqref="A48:XFD48"/>
    </sheetView>
  </sheetViews>
  <sheetFormatPr baseColWidth="10" defaultRowHeight="16" x14ac:dyDescent="0.2"/>
  <cols>
    <col min="1" max="1" width="21.83203125" customWidth="1"/>
    <col min="2" max="2" width="2.5" customWidth="1"/>
  </cols>
  <sheetData>
    <row r="1" spans="1:54" ht="18" x14ac:dyDescent="0.2">
      <c r="A1" s="264" t="s">
        <v>472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39"/>
      <c r="AX1" s="139"/>
      <c r="AY1" s="139"/>
      <c r="AZ1" s="139"/>
      <c r="BA1" s="139"/>
      <c r="BB1" s="139"/>
    </row>
    <row r="2" spans="1:54" x14ac:dyDescent="0.2">
      <c r="A2" s="265" t="s">
        <v>473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39"/>
      <c r="AX2" s="139"/>
      <c r="AY2" s="139"/>
      <c r="AZ2" s="139"/>
      <c r="BA2" s="139"/>
      <c r="BB2" s="139"/>
    </row>
    <row r="3" spans="1:54" x14ac:dyDescent="0.2">
      <c r="A3" s="265" t="s">
        <v>474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39"/>
      <c r="AX3" s="139"/>
      <c r="AY3" s="139"/>
      <c r="AZ3" s="139"/>
      <c r="BA3" s="139"/>
      <c r="BB3" s="139"/>
    </row>
    <row r="4" spans="1:54" x14ac:dyDescent="0.2">
      <c r="A4" s="141"/>
      <c r="B4" s="141"/>
      <c r="C4" s="142"/>
      <c r="D4" s="142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39"/>
      <c r="AX4" s="139"/>
      <c r="AY4" s="139"/>
      <c r="AZ4" s="139"/>
      <c r="BA4" s="139"/>
      <c r="BB4" s="139"/>
    </row>
    <row r="5" spans="1:54" x14ac:dyDescent="0.2">
      <c r="A5" s="143" t="s">
        <v>475</v>
      </c>
      <c r="B5" s="143"/>
      <c r="C5" s="144" t="s">
        <v>476</v>
      </c>
      <c r="D5" s="144" t="s">
        <v>477</v>
      </c>
      <c r="E5" s="144" t="s">
        <v>478</v>
      </c>
      <c r="F5" s="144" t="s">
        <v>479</v>
      </c>
      <c r="G5" s="144" t="s">
        <v>480</v>
      </c>
      <c r="H5" s="144" t="s">
        <v>481</v>
      </c>
      <c r="I5" s="144" t="s">
        <v>482</v>
      </c>
      <c r="J5" s="144" t="s">
        <v>483</v>
      </c>
      <c r="K5" s="144" t="s">
        <v>484</v>
      </c>
      <c r="L5" s="144" t="s">
        <v>485</v>
      </c>
      <c r="M5" s="144" t="s">
        <v>486</v>
      </c>
      <c r="N5" s="144" t="s">
        <v>487</v>
      </c>
      <c r="O5" s="144" t="s">
        <v>488</v>
      </c>
      <c r="P5" s="144" t="s">
        <v>489</v>
      </c>
      <c r="Q5" s="144" t="s">
        <v>490</v>
      </c>
      <c r="R5" s="144" t="s">
        <v>491</v>
      </c>
      <c r="S5" s="144" t="s">
        <v>492</v>
      </c>
      <c r="T5" s="144" t="s">
        <v>493</v>
      </c>
      <c r="U5" s="144" t="s">
        <v>494</v>
      </c>
      <c r="V5" s="144" t="s">
        <v>495</v>
      </c>
      <c r="W5" s="144" t="s">
        <v>496</v>
      </c>
      <c r="X5" s="144" t="s">
        <v>497</v>
      </c>
      <c r="Y5" s="144" t="s">
        <v>498</v>
      </c>
      <c r="Z5" s="144" t="s">
        <v>499</v>
      </c>
      <c r="AA5" s="144" t="s">
        <v>500</v>
      </c>
      <c r="AB5" s="144" t="s">
        <v>501</v>
      </c>
      <c r="AC5" s="144" t="s">
        <v>502</v>
      </c>
      <c r="AD5" s="144" t="s">
        <v>503</v>
      </c>
      <c r="AE5" s="144" t="s">
        <v>504</v>
      </c>
      <c r="AF5" s="144" t="s">
        <v>505</v>
      </c>
      <c r="AG5" s="144" t="s">
        <v>506</v>
      </c>
      <c r="AH5" s="144" t="s">
        <v>507</v>
      </c>
      <c r="AI5" s="144" t="s">
        <v>508</v>
      </c>
      <c r="AJ5" s="144" t="s">
        <v>509</v>
      </c>
      <c r="AK5" s="144" t="s">
        <v>510</v>
      </c>
      <c r="AL5" s="144" t="s">
        <v>511</v>
      </c>
      <c r="AM5" s="144" t="s">
        <v>512</v>
      </c>
      <c r="AN5" s="144" t="s">
        <v>513</v>
      </c>
      <c r="AO5" s="144" t="s">
        <v>514</v>
      </c>
      <c r="AP5" s="144" t="s">
        <v>515</v>
      </c>
      <c r="AQ5" s="144" t="s">
        <v>516</v>
      </c>
      <c r="AR5" s="145" t="s">
        <v>517</v>
      </c>
      <c r="AS5" s="145"/>
      <c r="AT5" s="140"/>
      <c r="AU5" s="140"/>
      <c r="AV5" s="140"/>
      <c r="AW5" s="139"/>
      <c r="AX5" s="139"/>
      <c r="AY5" s="139"/>
      <c r="AZ5" s="139"/>
      <c r="BA5" s="139"/>
      <c r="BB5" s="139"/>
    </row>
    <row r="6" spans="1:54" ht="37" customHeight="1" x14ac:dyDescent="0.2">
      <c r="A6" s="146" t="s">
        <v>518</v>
      </c>
      <c r="B6" s="146"/>
      <c r="C6" s="147" t="s">
        <v>519</v>
      </c>
      <c r="D6" s="147" t="s">
        <v>520</v>
      </c>
      <c r="E6" s="147" t="s">
        <v>521</v>
      </c>
      <c r="F6" s="147" t="s">
        <v>522</v>
      </c>
      <c r="G6" s="147" t="s">
        <v>523</v>
      </c>
      <c r="H6" s="147" t="s">
        <v>524</v>
      </c>
      <c r="I6" s="147" t="s">
        <v>525</v>
      </c>
      <c r="J6" s="148" t="s">
        <v>526</v>
      </c>
      <c r="K6" s="148" t="s">
        <v>527</v>
      </c>
      <c r="L6" s="149" t="s">
        <v>528</v>
      </c>
      <c r="M6" s="150" t="s">
        <v>529</v>
      </c>
      <c r="N6" s="147" t="s">
        <v>530</v>
      </c>
      <c r="O6" s="147" t="s">
        <v>531</v>
      </c>
      <c r="P6" s="147" t="s">
        <v>532</v>
      </c>
      <c r="Q6" s="147" t="s">
        <v>533</v>
      </c>
      <c r="R6" s="147" t="s">
        <v>534</v>
      </c>
      <c r="S6" s="147" t="s">
        <v>535</v>
      </c>
      <c r="T6" s="148" t="s">
        <v>536</v>
      </c>
      <c r="U6" s="148" t="s">
        <v>537</v>
      </c>
      <c r="V6" s="148" t="s">
        <v>538</v>
      </c>
      <c r="W6" s="148" t="s">
        <v>539</v>
      </c>
      <c r="X6" s="148" t="s">
        <v>540</v>
      </c>
      <c r="Y6" s="149" t="s">
        <v>541</v>
      </c>
      <c r="Z6" s="150" t="s">
        <v>542</v>
      </c>
      <c r="AA6" s="151" t="s">
        <v>543</v>
      </c>
      <c r="AB6" s="147" t="s">
        <v>544</v>
      </c>
      <c r="AC6" s="147" t="s">
        <v>545</v>
      </c>
      <c r="AD6" s="147" t="s">
        <v>546</v>
      </c>
      <c r="AE6" s="147" t="s">
        <v>547</v>
      </c>
      <c r="AF6" s="149" t="s">
        <v>548</v>
      </c>
      <c r="AG6" s="149" t="s">
        <v>549</v>
      </c>
      <c r="AH6" s="149" t="s">
        <v>550</v>
      </c>
      <c r="AI6" s="149" t="s">
        <v>551</v>
      </c>
      <c r="AJ6" s="149" t="s">
        <v>552</v>
      </c>
      <c r="AK6" s="149" t="s">
        <v>553</v>
      </c>
      <c r="AL6" s="149" t="s">
        <v>554</v>
      </c>
      <c r="AM6" s="150" t="s">
        <v>555</v>
      </c>
      <c r="AN6" s="150" t="s">
        <v>556</v>
      </c>
      <c r="AO6" s="150" t="s">
        <v>557</v>
      </c>
      <c r="AP6" s="152" t="s">
        <v>558</v>
      </c>
      <c r="AQ6" s="153" t="s">
        <v>516</v>
      </c>
      <c r="AR6" s="150" t="s">
        <v>559</v>
      </c>
      <c r="AS6" s="151" t="s">
        <v>543</v>
      </c>
      <c r="AT6" s="149" t="s">
        <v>541</v>
      </c>
      <c r="AU6" s="148" t="s">
        <v>540</v>
      </c>
      <c r="AV6" s="147" t="s">
        <v>560</v>
      </c>
      <c r="AW6" s="147" t="s">
        <v>561</v>
      </c>
      <c r="AX6" s="139"/>
      <c r="AY6" s="139"/>
      <c r="AZ6" s="139"/>
      <c r="BA6" s="139"/>
      <c r="BB6" s="139"/>
    </row>
    <row r="7" spans="1:54" ht="18" customHeight="1" x14ac:dyDescent="0.2">
      <c r="A7" s="154" t="s">
        <v>562</v>
      </c>
      <c r="B7" s="154"/>
      <c r="C7" s="155">
        <v>36716302</v>
      </c>
      <c r="D7" s="155" t="s">
        <v>563</v>
      </c>
      <c r="E7" s="155" t="s">
        <v>564</v>
      </c>
      <c r="F7" s="155">
        <v>36716302</v>
      </c>
      <c r="G7" s="155" t="s">
        <v>565</v>
      </c>
      <c r="H7" s="155" t="s">
        <v>566</v>
      </c>
      <c r="I7" s="155" t="s">
        <v>565</v>
      </c>
      <c r="J7" s="156" t="s">
        <v>567</v>
      </c>
      <c r="K7" s="156" t="s">
        <v>566</v>
      </c>
      <c r="L7" s="157" t="s">
        <v>568</v>
      </c>
      <c r="M7" s="158" t="s">
        <v>566</v>
      </c>
      <c r="N7" s="155" t="s">
        <v>569</v>
      </c>
      <c r="O7" s="155" t="s">
        <v>568</v>
      </c>
      <c r="P7" s="155" t="s">
        <v>568</v>
      </c>
      <c r="Q7" s="155" t="s">
        <v>566</v>
      </c>
      <c r="R7" s="155" t="s">
        <v>570</v>
      </c>
      <c r="S7" s="155" t="s">
        <v>568</v>
      </c>
      <c r="T7" s="156" t="s">
        <v>568</v>
      </c>
      <c r="U7" s="156" t="s">
        <v>568</v>
      </c>
      <c r="V7" s="156" t="s">
        <v>568</v>
      </c>
      <c r="W7" s="156" t="s">
        <v>568</v>
      </c>
      <c r="X7" s="156" t="s">
        <v>563</v>
      </c>
      <c r="Y7" s="157" t="s">
        <v>565</v>
      </c>
      <c r="Z7" s="158" t="s">
        <v>564</v>
      </c>
      <c r="AA7" s="159" t="s">
        <v>568</v>
      </c>
      <c r="AB7" s="155" t="s">
        <v>568</v>
      </c>
      <c r="AC7" s="155" t="s">
        <v>565</v>
      </c>
      <c r="AD7" s="155" t="s">
        <v>568</v>
      </c>
      <c r="AE7" s="155" t="s">
        <v>568</v>
      </c>
      <c r="AF7" s="157" t="s">
        <v>568</v>
      </c>
      <c r="AG7" s="157" t="s">
        <v>568</v>
      </c>
      <c r="AH7" s="157" t="s">
        <v>568</v>
      </c>
      <c r="AI7" s="157" t="s">
        <v>571</v>
      </c>
      <c r="AJ7" s="157" t="s">
        <v>571</v>
      </c>
      <c r="AK7" s="157" t="s">
        <v>568</v>
      </c>
      <c r="AL7" s="157" t="s">
        <v>568</v>
      </c>
      <c r="AM7" s="158" t="s">
        <v>568</v>
      </c>
      <c r="AN7" s="158" t="s">
        <v>568</v>
      </c>
      <c r="AO7" s="158" t="s">
        <v>568</v>
      </c>
      <c r="AP7" s="160" t="s">
        <v>565</v>
      </c>
      <c r="AQ7" s="161"/>
      <c r="AR7" s="162" t="s">
        <v>572</v>
      </c>
      <c r="AS7" s="163" t="s">
        <v>563</v>
      </c>
      <c r="AT7" s="164" t="s">
        <v>573</v>
      </c>
      <c r="AU7" s="165" t="s">
        <v>574</v>
      </c>
      <c r="AV7" s="140">
        <v>36716302</v>
      </c>
      <c r="AW7" s="139"/>
      <c r="AX7" s="139"/>
      <c r="AY7" s="139"/>
      <c r="AZ7" s="139"/>
      <c r="BA7" s="139"/>
      <c r="BB7" s="139"/>
    </row>
    <row r="8" spans="1:54" ht="18" customHeight="1" x14ac:dyDescent="0.2">
      <c r="A8" s="154" t="s">
        <v>575</v>
      </c>
      <c r="B8" s="154"/>
      <c r="C8" s="155">
        <v>350000</v>
      </c>
      <c r="D8" s="155" t="s">
        <v>563</v>
      </c>
      <c r="E8" s="155" t="s">
        <v>564</v>
      </c>
      <c r="F8" s="155" t="s">
        <v>564</v>
      </c>
      <c r="G8" s="155" t="s">
        <v>565</v>
      </c>
      <c r="H8" s="155" t="s">
        <v>566</v>
      </c>
      <c r="I8" s="155" t="s">
        <v>565</v>
      </c>
      <c r="J8" s="156" t="s">
        <v>567</v>
      </c>
      <c r="K8" s="156" t="s">
        <v>566</v>
      </c>
      <c r="L8" s="157" t="s">
        <v>568</v>
      </c>
      <c r="M8" s="158" t="s">
        <v>566</v>
      </c>
      <c r="N8" s="155" t="s">
        <v>569</v>
      </c>
      <c r="O8" s="155" t="s">
        <v>568</v>
      </c>
      <c r="P8" s="155" t="s">
        <v>568</v>
      </c>
      <c r="Q8" s="155" t="s">
        <v>566</v>
      </c>
      <c r="R8" s="155" t="s">
        <v>570</v>
      </c>
      <c r="S8" s="155" t="s">
        <v>568</v>
      </c>
      <c r="T8" s="156" t="s">
        <v>568</v>
      </c>
      <c r="U8" s="156" t="s">
        <v>568</v>
      </c>
      <c r="V8" s="156" t="s">
        <v>568</v>
      </c>
      <c r="W8" s="156" t="s">
        <v>568</v>
      </c>
      <c r="X8" s="156">
        <v>300000</v>
      </c>
      <c r="Y8" s="157">
        <v>50000</v>
      </c>
      <c r="Z8" s="158" t="s">
        <v>564</v>
      </c>
      <c r="AA8" s="159" t="s">
        <v>568</v>
      </c>
      <c r="AB8" s="155" t="s">
        <v>568</v>
      </c>
      <c r="AC8" s="155" t="s">
        <v>565</v>
      </c>
      <c r="AD8" s="155" t="s">
        <v>568</v>
      </c>
      <c r="AE8" s="155" t="s">
        <v>568</v>
      </c>
      <c r="AF8" s="157" t="s">
        <v>568</v>
      </c>
      <c r="AG8" s="157" t="s">
        <v>568</v>
      </c>
      <c r="AH8" s="157" t="s">
        <v>568</v>
      </c>
      <c r="AI8" s="157" t="s">
        <v>571</v>
      </c>
      <c r="AJ8" s="157" t="s">
        <v>571</v>
      </c>
      <c r="AK8" s="157" t="s">
        <v>568</v>
      </c>
      <c r="AL8" s="157" t="s">
        <v>568</v>
      </c>
      <c r="AM8" s="158" t="s">
        <v>568</v>
      </c>
      <c r="AN8" s="158" t="s">
        <v>568</v>
      </c>
      <c r="AO8" s="158" t="s">
        <v>568</v>
      </c>
      <c r="AP8" s="160" t="s">
        <v>565</v>
      </c>
      <c r="AQ8" s="161"/>
      <c r="AR8" s="162" t="s">
        <v>572</v>
      </c>
      <c r="AS8" s="163" t="s">
        <v>563</v>
      </c>
      <c r="AT8" s="164">
        <v>50000</v>
      </c>
      <c r="AU8" s="165">
        <v>300000</v>
      </c>
      <c r="AV8" s="140" t="s">
        <v>574</v>
      </c>
      <c r="AW8" s="139"/>
      <c r="AX8" s="139"/>
      <c r="AY8" s="139"/>
      <c r="AZ8" s="139"/>
      <c r="BA8" s="139"/>
      <c r="BB8" s="139"/>
    </row>
    <row r="9" spans="1:54" ht="18" customHeight="1" x14ac:dyDescent="0.2">
      <c r="A9" s="154" t="s">
        <v>576</v>
      </c>
      <c r="B9" s="154"/>
      <c r="C9" s="155">
        <v>155673</v>
      </c>
      <c r="D9" s="155" t="s">
        <v>563</v>
      </c>
      <c r="E9" s="155" t="s">
        <v>564</v>
      </c>
      <c r="F9" s="155" t="s">
        <v>564</v>
      </c>
      <c r="G9" s="155" t="s">
        <v>565</v>
      </c>
      <c r="H9" s="155" t="s">
        <v>566</v>
      </c>
      <c r="I9" s="155" t="s">
        <v>565</v>
      </c>
      <c r="J9" s="156" t="s">
        <v>567</v>
      </c>
      <c r="K9" s="156" t="s">
        <v>566</v>
      </c>
      <c r="L9" s="157" t="s">
        <v>568</v>
      </c>
      <c r="M9" s="158" t="s">
        <v>566</v>
      </c>
      <c r="N9" s="155" t="s">
        <v>569</v>
      </c>
      <c r="O9" s="155" t="s">
        <v>568</v>
      </c>
      <c r="P9" s="155" t="s">
        <v>568</v>
      </c>
      <c r="Q9" s="155" t="s">
        <v>566</v>
      </c>
      <c r="R9" s="155" t="s">
        <v>570</v>
      </c>
      <c r="S9" s="155" t="s">
        <v>568</v>
      </c>
      <c r="T9" s="156" t="s">
        <v>568</v>
      </c>
      <c r="U9" s="156" t="s">
        <v>568</v>
      </c>
      <c r="V9" s="156" t="s">
        <v>568</v>
      </c>
      <c r="W9" s="156" t="s">
        <v>568</v>
      </c>
      <c r="X9" s="156" t="s">
        <v>563</v>
      </c>
      <c r="Y9" s="157" t="s">
        <v>565</v>
      </c>
      <c r="Z9" s="158" t="s">
        <v>564</v>
      </c>
      <c r="AA9" s="159" t="s">
        <v>568</v>
      </c>
      <c r="AB9" s="155">
        <v>155673</v>
      </c>
      <c r="AC9" s="155" t="s">
        <v>565</v>
      </c>
      <c r="AD9" s="155" t="s">
        <v>568</v>
      </c>
      <c r="AE9" s="155" t="s">
        <v>568</v>
      </c>
      <c r="AF9" s="157" t="s">
        <v>568</v>
      </c>
      <c r="AG9" s="157" t="s">
        <v>568</v>
      </c>
      <c r="AH9" s="157" t="s">
        <v>568</v>
      </c>
      <c r="AI9" s="157" t="s">
        <v>571</v>
      </c>
      <c r="AJ9" s="157" t="s">
        <v>571</v>
      </c>
      <c r="AK9" s="157" t="s">
        <v>568</v>
      </c>
      <c r="AL9" s="157" t="s">
        <v>568</v>
      </c>
      <c r="AM9" s="158" t="s">
        <v>568</v>
      </c>
      <c r="AN9" s="158" t="s">
        <v>568</v>
      </c>
      <c r="AO9" s="158" t="s">
        <v>568</v>
      </c>
      <c r="AP9" s="160" t="s">
        <v>565</v>
      </c>
      <c r="AQ9" s="161"/>
      <c r="AR9" s="162" t="s">
        <v>572</v>
      </c>
      <c r="AS9" s="163" t="s">
        <v>563</v>
      </c>
      <c r="AT9" s="164" t="s">
        <v>573</v>
      </c>
      <c r="AU9" s="165" t="s">
        <v>574</v>
      </c>
      <c r="AV9" s="140">
        <v>155673</v>
      </c>
      <c r="AW9" s="139"/>
      <c r="AX9" s="139"/>
      <c r="AY9" s="139"/>
      <c r="AZ9" s="139"/>
      <c r="BA9" s="139"/>
      <c r="BB9" s="139"/>
    </row>
    <row r="10" spans="1:54" ht="18" customHeight="1" x14ac:dyDescent="0.2">
      <c r="A10" s="154" t="s">
        <v>577</v>
      </c>
      <c r="B10" s="154"/>
      <c r="C10" s="155">
        <v>1030685</v>
      </c>
      <c r="D10" s="155" t="s">
        <v>563</v>
      </c>
      <c r="E10" s="155" t="s">
        <v>564</v>
      </c>
      <c r="F10" s="155" t="s">
        <v>564</v>
      </c>
      <c r="G10" s="155" t="s">
        <v>565</v>
      </c>
      <c r="H10" s="155" t="s">
        <v>566</v>
      </c>
      <c r="I10" s="155" t="s">
        <v>565</v>
      </c>
      <c r="J10" s="156" t="s">
        <v>567</v>
      </c>
      <c r="K10" s="156" t="s">
        <v>566</v>
      </c>
      <c r="L10" s="157" t="s">
        <v>568</v>
      </c>
      <c r="M10" s="158" t="s">
        <v>566</v>
      </c>
      <c r="N10" s="155" t="s">
        <v>569</v>
      </c>
      <c r="O10" s="155" t="s">
        <v>568</v>
      </c>
      <c r="P10" s="155" t="s">
        <v>568</v>
      </c>
      <c r="Q10" s="155" t="s">
        <v>566</v>
      </c>
      <c r="R10" s="155" t="s">
        <v>570</v>
      </c>
      <c r="S10" s="155" t="s">
        <v>568</v>
      </c>
      <c r="T10" s="156" t="s">
        <v>568</v>
      </c>
      <c r="U10" s="156" t="s">
        <v>568</v>
      </c>
      <c r="V10" s="156" t="s">
        <v>568</v>
      </c>
      <c r="W10" s="156" t="s">
        <v>568</v>
      </c>
      <c r="X10" s="156" t="s">
        <v>563</v>
      </c>
      <c r="Y10" s="157" t="s">
        <v>565</v>
      </c>
      <c r="Z10" s="158" t="s">
        <v>564</v>
      </c>
      <c r="AA10" s="159" t="s">
        <v>568</v>
      </c>
      <c r="AB10" s="155" t="s">
        <v>568</v>
      </c>
      <c r="AC10" s="155" t="s">
        <v>565</v>
      </c>
      <c r="AD10" s="155" t="s">
        <v>568</v>
      </c>
      <c r="AE10" s="155" t="s">
        <v>568</v>
      </c>
      <c r="AF10" s="157" t="s">
        <v>568</v>
      </c>
      <c r="AG10" s="157" t="s">
        <v>568</v>
      </c>
      <c r="AH10" s="157" t="s">
        <v>568</v>
      </c>
      <c r="AI10" s="157" t="s">
        <v>571</v>
      </c>
      <c r="AJ10" s="157" t="s">
        <v>571</v>
      </c>
      <c r="AK10" s="157" t="s">
        <v>568</v>
      </c>
      <c r="AL10" s="157" t="s">
        <v>568</v>
      </c>
      <c r="AM10" s="158" t="s">
        <v>568</v>
      </c>
      <c r="AN10" s="158" t="s">
        <v>568</v>
      </c>
      <c r="AO10" s="158" t="s">
        <v>568</v>
      </c>
      <c r="AP10" s="160">
        <v>1030685</v>
      </c>
      <c r="AQ10" s="161"/>
      <c r="AR10" s="162" t="s">
        <v>572</v>
      </c>
      <c r="AS10" s="163" t="s">
        <v>563</v>
      </c>
      <c r="AT10" s="164" t="s">
        <v>573</v>
      </c>
      <c r="AU10" s="165" t="s">
        <v>574</v>
      </c>
      <c r="AV10" s="140" t="s">
        <v>574</v>
      </c>
      <c r="AW10" s="139"/>
      <c r="AX10" s="139"/>
      <c r="AY10" s="139"/>
      <c r="AZ10" s="139"/>
      <c r="BA10" s="139"/>
      <c r="BB10" s="139"/>
    </row>
    <row r="11" spans="1:54" ht="18" customHeight="1" x14ac:dyDescent="0.2">
      <c r="A11" s="154" t="s">
        <v>578</v>
      </c>
      <c r="B11" s="154"/>
      <c r="C11" s="155">
        <v>788325</v>
      </c>
      <c r="D11" s="155" t="s">
        <v>563</v>
      </c>
      <c r="E11" s="155" t="s">
        <v>564</v>
      </c>
      <c r="F11" s="155" t="s">
        <v>564</v>
      </c>
      <c r="G11" s="155" t="s">
        <v>565</v>
      </c>
      <c r="H11" s="155" t="s">
        <v>566</v>
      </c>
      <c r="I11" s="155" t="s">
        <v>565</v>
      </c>
      <c r="J11" s="156" t="s">
        <v>567</v>
      </c>
      <c r="K11" s="156" t="s">
        <v>566</v>
      </c>
      <c r="L11" s="157" t="s">
        <v>568</v>
      </c>
      <c r="M11" s="158" t="s">
        <v>566</v>
      </c>
      <c r="N11" s="155" t="s">
        <v>569</v>
      </c>
      <c r="O11" s="155" t="s">
        <v>568</v>
      </c>
      <c r="P11" s="155" t="s">
        <v>568</v>
      </c>
      <c r="Q11" s="155" t="s">
        <v>566</v>
      </c>
      <c r="R11" s="155" t="s">
        <v>570</v>
      </c>
      <c r="S11" s="155" t="s">
        <v>568</v>
      </c>
      <c r="T11" s="156" t="s">
        <v>568</v>
      </c>
      <c r="U11" s="156" t="s">
        <v>568</v>
      </c>
      <c r="V11" s="156" t="s">
        <v>568</v>
      </c>
      <c r="W11" s="156" t="s">
        <v>568</v>
      </c>
      <c r="X11" s="156" t="s">
        <v>563</v>
      </c>
      <c r="Y11" s="157" t="s">
        <v>565</v>
      </c>
      <c r="Z11" s="158" t="s">
        <v>564</v>
      </c>
      <c r="AA11" s="159" t="s">
        <v>568</v>
      </c>
      <c r="AB11" s="155" t="s">
        <v>568</v>
      </c>
      <c r="AC11" s="155" t="s">
        <v>565</v>
      </c>
      <c r="AD11" s="155" t="s">
        <v>568</v>
      </c>
      <c r="AE11" s="155" t="s">
        <v>568</v>
      </c>
      <c r="AF11" s="157" t="s">
        <v>568</v>
      </c>
      <c r="AG11" s="157" t="s">
        <v>568</v>
      </c>
      <c r="AH11" s="157" t="s">
        <v>568</v>
      </c>
      <c r="AI11" s="157" t="s">
        <v>571</v>
      </c>
      <c r="AJ11" s="157" t="s">
        <v>571</v>
      </c>
      <c r="AK11" s="157" t="s">
        <v>568</v>
      </c>
      <c r="AL11" s="157" t="s">
        <v>568</v>
      </c>
      <c r="AM11" s="158" t="s">
        <v>568</v>
      </c>
      <c r="AN11" s="158" t="s">
        <v>568</v>
      </c>
      <c r="AO11" s="158" t="s">
        <v>568</v>
      </c>
      <c r="AP11" s="160">
        <v>788325</v>
      </c>
      <c r="AQ11" s="161"/>
      <c r="AR11" s="162" t="s">
        <v>572</v>
      </c>
      <c r="AS11" s="163" t="s">
        <v>563</v>
      </c>
      <c r="AT11" s="164" t="s">
        <v>573</v>
      </c>
      <c r="AU11" s="165" t="s">
        <v>574</v>
      </c>
      <c r="AV11" s="140" t="s">
        <v>574</v>
      </c>
      <c r="AW11" s="139"/>
      <c r="AX11" s="139"/>
      <c r="AY11" s="139"/>
      <c r="AZ11" s="139"/>
      <c r="BA11" s="139"/>
      <c r="BB11" s="139"/>
    </row>
    <row r="12" spans="1:54" ht="18" customHeight="1" x14ac:dyDescent="0.2">
      <c r="A12" s="154" t="s">
        <v>579</v>
      </c>
      <c r="B12" s="154"/>
      <c r="C12" s="155">
        <v>195555</v>
      </c>
      <c r="D12" s="155" t="s">
        <v>563</v>
      </c>
      <c r="E12" s="155" t="s">
        <v>564</v>
      </c>
      <c r="F12" s="155" t="s">
        <v>564</v>
      </c>
      <c r="G12" s="155" t="s">
        <v>565</v>
      </c>
      <c r="H12" s="155">
        <v>141406</v>
      </c>
      <c r="I12" s="155" t="s">
        <v>565</v>
      </c>
      <c r="J12" s="156">
        <v>21824</v>
      </c>
      <c r="K12" s="156">
        <v>22029</v>
      </c>
      <c r="L12" s="157">
        <v>10296</v>
      </c>
      <c r="M12" s="158" t="s">
        <v>566</v>
      </c>
      <c r="N12" s="155" t="s">
        <v>569</v>
      </c>
      <c r="O12" s="155" t="s">
        <v>568</v>
      </c>
      <c r="P12" s="155" t="s">
        <v>568</v>
      </c>
      <c r="Q12" s="155" t="s">
        <v>566</v>
      </c>
      <c r="R12" s="155" t="s">
        <v>570</v>
      </c>
      <c r="S12" s="155" t="s">
        <v>568</v>
      </c>
      <c r="T12" s="156" t="s">
        <v>568</v>
      </c>
      <c r="U12" s="156" t="s">
        <v>568</v>
      </c>
      <c r="V12" s="156" t="s">
        <v>568</v>
      </c>
      <c r="W12" s="156" t="s">
        <v>568</v>
      </c>
      <c r="X12" s="156" t="s">
        <v>563</v>
      </c>
      <c r="Y12" s="157" t="s">
        <v>565</v>
      </c>
      <c r="Z12" s="158" t="s">
        <v>564</v>
      </c>
      <c r="AA12" s="159" t="s">
        <v>568</v>
      </c>
      <c r="AB12" s="155" t="s">
        <v>568</v>
      </c>
      <c r="AC12" s="155" t="s">
        <v>565</v>
      </c>
      <c r="AD12" s="155" t="s">
        <v>568</v>
      </c>
      <c r="AE12" s="155" t="s">
        <v>568</v>
      </c>
      <c r="AF12" s="157" t="s">
        <v>568</v>
      </c>
      <c r="AG12" s="157" t="s">
        <v>568</v>
      </c>
      <c r="AH12" s="157" t="s">
        <v>568</v>
      </c>
      <c r="AI12" s="157" t="s">
        <v>571</v>
      </c>
      <c r="AJ12" s="157" t="s">
        <v>571</v>
      </c>
      <c r="AK12" s="157" t="s">
        <v>568</v>
      </c>
      <c r="AL12" s="157" t="s">
        <v>568</v>
      </c>
      <c r="AM12" s="158" t="s">
        <v>568</v>
      </c>
      <c r="AN12" s="158" t="s">
        <v>568</v>
      </c>
      <c r="AO12" s="158" t="s">
        <v>568</v>
      </c>
      <c r="AP12" s="160" t="s">
        <v>565</v>
      </c>
      <c r="AQ12" s="161"/>
      <c r="AR12" s="162" t="s">
        <v>572</v>
      </c>
      <c r="AS12" s="163" t="s">
        <v>563</v>
      </c>
      <c r="AT12" s="164">
        <v>10296</v>
      </c>
      <c r="AU12" s="165">
        <v>43853</v>
      </c>
      <c r="AV12" s="140">
        <v>141406</v>
      </c>
      <c r="AW12" s="139"/>
      <c r="AX12" s="139"/>
      <c r="AY12" s="139"/>
      <c r="AZ12" s="139"/>
      <c r="BA12" s="139"/>
      <c r="BB12" s="139"/>
    </row>
    <row r="13" spans="1:54" ht="18" customHeight="1" x14ac:dyDescent="0.2">
      <c r="A13" s="154" t="s">
        <v>580</v>
      </c>
      <c r="B13" s="154"/>
      <c r="C13" s="155">
        <v>4800</v>
      </c>
      <c r="D13" s="155" t="s">
        <v>563</v>
      </c>
      <c r="E13" s="155" t="s">
        <v>564</v>
      </c>
      <c r="F13" s="155" t="s">
        <v>564</v>
      </c>
      <c r="G13" s="155" t="s">
        <v>565</v>
      </c>
      <c r="H13" s="155" t="s">
        <v>566</v>
      </c>
      <c r="I13" s="155">
        <v>4800</v>
      </c>
      <c r="J13" s="156" t="s">
        <v>567</v>
      </c>
      <c r="K13" s="156" t="s">
        <v>566</v>
      </c>
      <c r="L13" s="157" t="s">
        <v>568</v>
      </c>
      <c r="M13" s="158" t="s">
        <v>566</v>
      </c>
      <c r="N13" s="155" t="s">
        <v>569</v>
      </c>
      <c r="O13" s="155" t="s">
        <v>568</v>
      </c>
      <c r="P13" s="155" t="s">
        <v>568</v>
      </c>
      <c r="Q13" s="155" t="s">
        <v>566</v>
      </c>
      <c r="R13" s="155" t="s">
        <v>570</v>
      </c>
      <c r="S13" s="155" t="s">
        <v>568</v>
      </c>
      <c r="T13" s="156" t="s">
        <v>568</v>
      </c>
      <c r="U13" s="156" t="s">
        <v>568</v>
      </c>
      <c r="V13" s="156" t="s">
        <v>568</v>
      </c>
      <c r="W13" s="156" t="s">
        <v>568</v>
      </c>
      <c r="X13" s="156" t="s">
        <v>563</v>
      </c>
      <c r="Y13" s="157" t="s">
        <v>565</v>
      </c>
      <c r="Z13" s="158" t="s">
        <v>564</v>
      </c>
      <c r="AA13" s="159" t="s">
        <v>568</v>
      </c>
      <c r="AB13" s="155" t="s">
        <v>568</v>
      </c>
      <c r="AC13" s="155" t="s">
        <v>565</v>
      </c>
      <c r="AD13" s="155" t="s">
        <v>568</v>
      </c>
      <c r="AE13" s="155" t="s">
        <v>568</v>
      </c>
      <c r="AF13" s="157" t="s">
        <v>568</v>
      </c>
      <c r="AG13" s="157" t="s">
        <v>568</v>
      </c>
      <c r="AH13" s="157" t="s">
        <v>568</v>
      </c>
      <c r="AI13" s="157" t="s">
        <v>571</v>
      </c>
      <c r="AJ13" s="157" t="s">
        <v>571</v>
      </c>
      <c r="AK13" s="157" t="s">
        <v>568</v>
      </c>
      <c r="AL13" s="157" t="s">
        <v>568</v>
      </c>
      <c r="AM13" s="158" t="s">
        <v>568</v>
      </c>
      <c r="AN13" s="158" t="s">
        <v>568</v>
      </c>
      <c r="AO13" s="158" t="s">
        <v>568</v>
      </c>
      <c r="AP13" s="160" t="s">
        <v>565</v>
      </c>
      <c r="AQ13" s="161"/>
      <c r="AR13" s="162" t="s">
        <v>572</v>
      </c>
      <c r="AS13" s="163" t="s">
        <v>563</v>
      </c>
      <c r="AT13" s="164" t="s">
        <v>573</v>
      </c>
      <c r="AU13" s="165" t="s">
        <v>574</v>
      </c>
      <c r="AV13" s="140">
        <v>4800</v>
      </c>
      <c r="AW13" s="139"/>
      <c r="AX13" s="139"/>
      <c r="AY13" s="139"/>
      <c r="AZ13" s="139"/>
      <c r="BA13" s="139"/>
      <c r="BB13" s="139"/>
    </row>
    <row r="14" spans="1:54" ht="18" customHeight="1" x14ac:dyDescent="0.2">
      <c r="A14" s="154" t="s">
        <v>581</v>
      </c>
      <c r="B14" s="154"/>
      <c r="C14" s="155">
        <v>15092</v>
      </c>
      <c r="D14" s="155" t="s">
        <v>563</v>
      </c>
      <c r="E14" s="155" t="s">
        <v>564</v>
      </c>
      <c r="F14" s="155" t="s">
        <v>564</v>
      </c>
      <c r="G14" s="155" t="s">
        <v>565</v>
      </c>
      <c r="H14" s="155" t="s">
        <v>566</v>
      </c>
      <c r="I14" s="155" t="s">
        <v>565</v>
      </c>
      <c r="J14" s="156" t="s">
        <v>567</v>
      </c>
      <c r="K14" s="156" t="s">
        <v>566</v>
      </c>
      <c r="L14" s="157" t="s">
        <v>568</v>
      </c>
      <c r="M14" s="158" t="s">
        <v>566</v>
      </c>
      <c r="N14" s="155" t="s">
        <v>569</v>
      </c>
      <c r="O14" s="155" t="s">
        <v>568</v>
      </c>
      <c r="P14" s="155" t="s">
        <v>568</v>
      </c>
      <c r="Q14" s="155" t="s">
        <v>566</v>
      </c>
      <c r="R14" s="155" t="s">
        <v>570</v>
      </c>
      <c r="S14" s="155" t="s">
        <v>568</v>
      </c>
      <c r="T14" s="156" t="s">
        <v>568</v>
      </c>
      <c r="U14" s="156" t="s">
        <v>568</v>
      </c>
      <c r="V14" s="156" t="s">
        <v>568</v>
      </c>
      <c r="W14" s="156" t="s">
        <v>568</v>
      </c>
      <c r="X14" s="156" t="s">
        <v>563</v>
      </c>
      <c r="Y14" s="157" t="s">
        <v>565</v>
      </c>
      <c r="Z14" s="158" t="s">
        <v>564</v>
      </c>
      <c r="AA14" s="159">
        <v>15092</v>
      </c>
      <c r="AB14" s="155" t="s">
        <v>568</v>
      </c>
      <c r="AC14" s="155" t="s">
        <v>565</v>
      </c>
      <c r="AD14" s="155" t="s">
        <v>568</v>
      </c>
      <c r="AE14" s="155" t="s">
        <v>568</v>
      </c>
      <c r="AF14" s="157" t="s">
        <v>568</v>
      </c>
      <c r="AG14" s="157" t="s">
        <v>568</v>
      </c>
      <c r="AH14" s="157" t="s">
        <v>568</v>
      </c>
      <c r="AI14" s="157" t="s">
        <v>571</v>
      </c>
      <c r="AJ14" s="157" t="s">
        <v>571</v>
      </c>
      <c r="AK14" s="157" t="s">
        <v>568</v>
      </c>
      <c r="AL14" s="157" t="s">
        <v>568</v>
      </c>
      <c r="AM14" s="158" t="s">
        <v>568</v>
      </c>
      <c r="AN14" s="158" t="s">
        <v>568</v>
      </c>
      <c r="AO14" s="158" t="s">
        <v>568</v>
      </c>
      <c r="AP14" s="160" t="s">
        <v>565</v>
      </c>
      <c r="AQ14" s="161"/>
      <c r="AR14" s="162" t="s">
        <v>572</v>
      </c>
      <c r="AS14" s="163">
        <v>15092</v>
      </c>
      <c r="AT14" s="164" t="s">
        <v>573</v>
      </c>
      <c r="AU14" s="165" t="s">
        <v>574</v>
      </c>
      <c r="AV14" s="140" t="s">
        <v>574</v>
      </c>
      <c r="AW14" s="139"/>
      <c r="AX14" s="139"/>
      <c r="AY14" s="139"/>
      <c r="AZ14" s="139"/>
      <c r="BA14" s="139"/>
      <c r="BB14" s="139"/>
    </row>
    <row r="15" spans="1:54" ht="18" customHeight="1" x14ac:dyDescent="0.2">
      <c r="A15" s="154" t="s">
        <v>582</v>
      </c>
      <c r="B15" s="154"/>
      <c r="C15" s="155">
        <v>1023475</v>
      </c>
      <c r="D15" s="155" t="s">
        <v>563</v>
      </c>
      <c r="E15" s="155" t="s">
        <v>564</v>
      </c>
      <c r="F15" s="155">
        <v>1023475</v>
      </c>
      <c r="G15" s="155" t="s">
        <v>565</v>
      </c>
      <c r="H15" s="155" t="s">
        <v>566</v>
      </c>
      <c r="I15" s="155" t="s">
        <v>565</v>
      </c>
      <c r="J15" s="156" t="s">
        <v>567</v>
      </c>
      <c r="K15" s="156" t="s">
        <v>566</v>
      </c>
      <c r="L15" s="157" t="s">
        <v>568</v>
      </c>
      <c r="M15" s="158" t="s">
        <v>566</v>
      </c>
      <c r="N15" s="155" t="s">
        <v>569</v>
      </c>
      <c r="O15" s="155" t="s">
        <v>568</v>
      </c>
      <c r="P15" s="155" t="s">
        <v>568</v>
      </c>
      <c r="Q15" s="155" t="s">
        <v>566</v>
      </c>
      <c r="R15" s="155" t="s">
        <v>570</v>
      </c>
      <c r="S15" s="155" t="s">
        <v>568</v>
      </c>
      <c r="T15" s="156" t="s">
        <v>568</v>
      </c>
      <c r="U15" s="156" t="s">
        <v>568</v>
      </c>
      <c r="V15" s="156" t="s">
        <v>568</v>
      </c>
      <c r="W15" s="156" t="s">
        <v>568</v>
      </c>
      <c r="X15" s="156" t="s">
        <v>563</v>
      </c>
      <c r="Y15" s="157" t="s">
        <v>565</v>
      </c>
      <c r="Z15" s="158" t="s">
        <v>564</v>
      </c>
      <c r="AA15" s="159" t="s">
        <v>568</v>
      </c>
      <c r="AB15" s="155" t="s">
        <v>568</v>
      </c>
      <c r="AC15" s="155" t="s">
        <v>565</v>
      </c>
      <c r="AD15" s="155" t="s">
        <v>568</v>
      </c>
      <c r="AE15" s="155" t="s">
        <v>568</v>
      </c>
      <c r="AF15" s="157" t="s">
        <v>568</v>
      </c>
      <c r="AG15" s="157" t="s">
        <v>568</v>
      </c>
      <c r="AH15" s="157" t="s">
        <v>568</v>
      </c>
      <c r="AI15" s="157" t="s">
        <v>571</v>
      </c>
      <c r="AJ15" s="157" t="s">
        <v>571</v>
      </c>
      <c r="AK15" s="157" t="s">
        <v>568</v>
      </c>
      <c r="AL15" s="157" t="s">
        <v>568</v>
      </c>
      <c r="AM15" s="158" t="s">
        <v>568</v>
      </c>
      <c r="AN15" s="158" t="s">
        <v>568</v>
      </c>
      <c r="AO15" s="158" t="s">
        <v>568</v>
      </c>
      <c r="AP15" s="160" t="s">
        <v>565</v>
      </c>
      <c r="AQ15" s="161"/>
      <c r="AR15" s="162" t="s">
        <v>572</v>
      </c>
      <c r="AS15" s="163" t="s">
        <v>563</v>
      </c>
      <c r="AT15" s="164" t="s">
        <v>573</v>
      </c>
      <c r="AU15" s="165" t="s">
        <v>574</v>
      </c>
      <c r="AV15" s="140">
        <v>1023475</v>
      </c>
      <c r="AW15" s="139"/>
      <c r="AX15" s="139"/>
      <c r="AY15" s="139"/>
      <c r="AZ15" s="139"/>
      <c r="BA15" s="139"/>
      <c r="BB15" s="139"/>
    </row>
    <row r="16" spans="1:54" ht="18" customHeight="1" x14ac:dyDescent="0.2">
      <c r="A16" s="154" t="s">
        <v>583</v>
      </c>
      <c r="B16" s="154"/>
      <c r="C16" s="155">
        <v>21976441</v>
      </c>
      <c r="D16" s="155" t="s">
        <v>563</v>
      </c>
      <c r="E16" s="155" t="s">
        <v>564</v>
      </c>
      <c r="F16" s="155" t="s">
        <v>564</v>
      </c>
      <c r="G16" s="155" t="s">
        <v>565</v>
      </c>
      <c r="H16" s="155" t="s">
        <v>566</v>
      </c>
      <c r="I16" s="155" t="s">
        <v>565</v>
      </c>
      <c r="J16" s="156" t="s">
        <v>567</v>
      </c>
      <c r="K16" s="156" t="s">
        <v>566</v>
      </c>
      <c r="L16" s="157" t="s">
        <v>568</v>
      </c>
      <c r="M16" s="158" t="s">
        <v>566</v>
      </c>
      <c r="N16" s="155" t="s">
        <v>569</v>
      </c>
      <c r="O16" s="155" t="s">
        <v>568</v>
      </c>
      <c r="P16" s="155" t="s">
        <v>568</v>
      </c>
      <c r="Q16" s="155" t="s">
        <v>566</v>
      </c>
      <c r="R16" s="155" t="s">
        <v>570</v>
      </c>
      <c r="S16" s="155" t="s">
        <v>568</v>
      </c>
      <c r="T16" s="156" t="s">
        <v>568</v>
      </c>
      <c r="U16" s="156" t="s">
        <v>568</v>
      </c>
      <c r="V16" s="156" t="s">
        <v>568</v>
      </c>
      <c r="W16" s="156" t="s">
        <v>568</v>
      </c>
      <c r="X16" s="156">
        <v>10470359</v>
      </c>
      <c r="Y16" s="157">
        <v>3376662</v>
      </c>
      <c r="Z16" s="158">
        <v>8129421</v>
      </c>
      <c r="AA16" s="159" t="s">
        <v>568</v>
      </c>
      <c r="AB16" s="155" t="s">
        <v>568</v>
      </c>
      <c r="AC16" s="155" t="s">
        <v>565</v>
      </c>
      <c r="AD16" s="155" t="s">
        <v>568</v>
      </c>
      <c r="AE16" s="155" t="s">
        <v>568</v>
      </c>
      <c r="AF16" s="157" t="s">
        <v>568</v>
      </c>
      <c r="AG16" s="157" t="s">
        <v>568</v>
      </c>
      <c r="AH16" s="157" t="s">
        <v>568</v>
      </c>
      <c r="AI16" s="157" t="s">
        <v>571</v>
      </c>
      <c r="AJ16" s="157" t="s">
        <v>571</v>
      </c>
      <c r="AK16" s="157" t="s">
        <v>568</v>
      </c>
      <c r="AL16" s="157" t="s">
        <v>568</v>
      </c>
      <c r="AM16" s="158" t="s">
        <v>568</v>
      </c>
      <c r="AN16" s="158" t="s">
        <v>568</v>
      </c>
      <c r="AO16" s="158" t="s">
        <v>568</v>
      </c>
      <c r="AP16" s="160" t="s">
        <v>565</v>
      </c>
      <c r="AQ16" s="161"/>
      <c r="AR16" s="162">
        <v>8129421</v>
      </c>
      <c r="AS16" s="163" t="s">
        <v>563</v>
      </c>
      <c r="AT16" s="164">
        <v>3376662</v>
      </c>
      <c r="AU16" s="165">
        <v>10470359</v>
      </c>
      <c r="AV16" s="140" t="s">
        <v>574</v>
      </c>
      <c r="AW16" s="139" t="s">
        <v>584</v>
      </c>
      <c r="AX16" s="139"/>
      <c r="AY16" s="139"/>
      <c r="AZ16" s="139"/>
      <c r="BA16" s="139"/>
      <c r="BB16" s="139"/>
    </row>
    <row r="17" spans="1:54" ht="18" customHeight="1" x14ac:dyDescent="0.2">
      <c r="A17" s="154" t="s">
        <v>585</v>
      </c>
      <c r="B17" s="154"/>
      <c r="C17" s="155">
        <v>106685</v>
      </c>
      <c r="D17" s="155" t="s">
        <v>563</v>
      </c>
      <c r="E17" s="155" t="s">
        <v>564</v>
      </c>
      <c r="F17" s="155" t="s">
        <v>564</v>
      </c>
      <c r="G17" s="155" t="s">
        <v>565</v>
      </c>
      <c r="H17" s="155" t="s">
        <v>566</v>
      </c>
      <c r="I17" s="155" t="s">
        <v>565</v>
      </c>
      <c r="J17" s="156" t="s">
        <v>567</v>
      </c>
      <c r="K17" s="156" t="s">
        <v>566</v>
      </c>
      <c r="L17" s="157" t="s">
        <v>568</v>
      </c>
      <c r="M17" s="158" t="s">
        <v>566</v>
      </c>
      <c r="N17" s="155" t="s">
        <v>569</v>
      </c>
      <c r="O17" s="155" t="s">
        <v>568</v>
      </c>
      <c r="P17" s="155" t="s">
        <v>568</v>
      </c>
      <c r="Q17" s="155" t="s">
        <v>566</v>
      </c>
      <c r="R17" s="155" t="s">
        <v>570</v>
      </c>
      <c r="S17" s="155" t="s">
        <v>568</v>
      </c>
      <c r="T17" s="156" t="s">
        <v>568</v>
      </c>
      <c r="U17" s="156" t="s">
        <v>568</v>
      </c>
      <c r="V17" s="156" t="s">
        <v>568</v>
      </c>
      <c r="W17" s="156" t="s">
        <v>568</v>
      </c>
      <c r="X17" s="156" t="s">
        <v>563</v>
      </c>
      <c r="Y17" s="157">
        <v>106685</v>
      </c>
      <c r="Z17" s="158" t="s">
        <v>564</v>
      </c>
      <c r="AA17" s="159" t="s">
        <v>568</v>
      </c>
      <c r="AB17" s="155" t="s">
        <v>568</v>
      </c>
      <c r="AC17" s="155" t="s">
        <v>565</v>
      </c>
      <c r="AD17" s="155" t="s">
        <v>568</v>
      </c>
      <c r="AE17" s="155" t="s">
        <v>568</v>
      </c>
      <c r="AF17" s="157" t="s">
        <v>568</v>
      </c>
      <c r="AG17" s="157" t="s">
        <v>568</v>
      </c>
      <c r="AH17" s="157" t="s">
        <v>568</v>
      </c>
      <c r="AI17" s="157" t="s">
        <v>571</v>
      </c>
      <c r="AJ17" s="157" t="s">
        <v>571</v>
      </c>
      <c r="AK17" s="157" t="s">
        <v>568</v>
      </c>
      <c r="AL17" s="157" t="s">
        <v>568</v>
      </c>
      <c r="AM17" s="158" t="s">
        <v>568</v>
      </c>
      <c r="AN17" s="158" t="s">
        <v>568</v>
      </c>
      <c r="AO17" s="158" t="s">
        <v>568</v>
      </c>
      <c r="AP17" s="160" t="s">
        <v>565</v>
      </c>
      <c r="AQ17" s="161"/>
      <c r="AR17" s="162" t="s">
        <v>572</v>
      </c>
      <c r="AS17" s="163" t="s">
        <v>563</v>
      </c>
      <c r="AT17" s="164">
        <v>106685</v>
      </c>
      <c r="AU17" s="165" t="s">
        <v>574</v>
      </c>
      <c r="AV17" s="140" t="s">
        <v>574</v>
      </c>
      <c r="AW17" s="139"/>
      <c r="AX17" s="139"/>
      <c r="AY17" s="139"/>
      <c r="AZ17" s="139"/>
      <c r="BA17" s="139"/>
      <c r="BB17" s="139"/>
    </row>
    <row r="18" spans="1:54" ht="18" customHeight="1" x14ac:dyDescent="0.2">
      <c r="A18" s="154" t="s">
        <v>586</v>
      </c>
      <c r="B18" s="154"/>
      <c r="C18" s="155">
        <v>886710</v>
      </c>
      <c r="D18" s="155" t="s">
        <v>563</v>
      </c>
      <c r="E18" s="155" t="s">
        <v>564</v>
      </c>
      <c r="F18" s="155" t="s">
        <v>564</v>
      </c>
      <c r="G18" s="155" t="s">
        <v>565</v>
      </c>
      <c r="H18" s="155" t="s">
        <v>566</v>
      </c>
      <c r="I18" s="155" t="s">
        <v>565</v>
      </c>
      <c r="J18" s="156" t="s">
        <v>567</v>
      </c>
      <c r="K18" s="156" t="s">
        <v>566</v>
      </c>
      <c r="L18" s="157" t="s">
        <v>568</v>
      </c>
      <c r="M18" s="158" t="s">
        <v>566</v>
      </c>
      <c r="N18" s="155" t="s">
        <v>569</v>
      </c>
      <c r="O18" s="155" t="s">
        <v>568</v>
      </c>
      <c r="P18" s="155" t="s">
        <v>568</v>
      </c>
      <c r="Q18" s="155" t="s">
        <v>566</v>
      </c>
      <c r="R18" s="155" t="s">
        <v>570</v>
      </c>
      <c r="S18" s="155" t="s">
        <v>568</v>
      </c>
      <c r="T18" s="156" t="s">
        <v>568</v>
      </c>
      <c r="U18" s="156" t="s">
        <v>568</v>
      </c>
      <c r="V18" s="156" t="s">
        <v>568</v>
      </c>
      <c r="W18" s="156" t="s">
        <v>568</v>
      </c>
      <c r="X18" s="156">
        <v>886710</v>
      </c>
      <c r="Y18" s="157" t="s">
        <v>565</v>
      </c>
      <c r="Z18" s="158" t="s">
        <v>564</v>
      </c>
      <c r="AA18" s="159" t="s">
        <v>568</v>
      </c>
      <c r="AB18" s="155" t="s">
        <v>568</v>
      </c>
      <c r="AC18" s="155" t="s">
        <v>565</v>
      </c>
      <c r="AD18" s="155" t="s">
        <v>568</v>
      </c>
      <c r="AE18" s="155" t="s">
        <v>568</v>
      </c>
      <c r="AF18" s="157" t="s">
        <v>568</v>
      </c>
      <c r="AG18" s="157" t="s">
        <v>568</v>
      </c>
      <c r="AH18" s="157" t="s">
        <v>568</v>
      </c>
      <c r="AI18" s="157" t="s">
        <v>571</v>
      </c>
      <c r="AJ18" s="157" t="s">
        <v>571</v>
      </c>
      <c r="AK18" s="157" t="s">
        <v>568</v>
      </c>
      <c r="AL18" s="157" t="s">
        <v>568</v>
      </c>
      <c r="AM18" s="158" t="s">
        <v>568</v>
      </c>
      <c r="AN18" s="158" t="s">
        <v>568</v>
      </c>
      <c r="AO18" s="158" t="s">
        <v>568</v>
      </c>
      <c r="AP18" s="160" t="s">
        <v>565</v>
      </c>
      <c r="AQ18" s="161"/>
      <c r="AR18" s="162" t="s">
        <v>572</v>
      </c>
      <c r="AS18" s="163" t="s">
        <v>563</v>
      </c>
      <c r="AT18" s="164" t="s">
        <v>573</v>
      </c>
      <c r="AU18" s="165">
        <v>886710</v>
      </c>
      <c r="AV18" s="140" t="s">
        <v>574</v>
      </c>
      <c r="AW18" s="139"/>
      <c r="AX18" s="139"/>
      <c r="AY18" s="139"/>
      <c r="AZ18" s="139"/>
      <c r="BA18" s="139"/>
      <c r="BB18" s="139"/>
    </row>
    <row r="19" spans="1:54" ht="18" customHeight="1" x14ac:dyDescent="0.2">
      <c r="A19" s="154" t="s">
        <v>587</v>
      </c>
      <c r="B19" s="154"/>
      <c r="C19" s="155">
        <v>97526</v>
      </c>
      <c r="D19" s="155" t="s">
        <v>563</v>
      </c>
      <c r="E19" s="155" t="s">
        <v>564</v>
      </c>
      <c r="F19" s="155" t="s">
        <v>564</v>
      </c>
      <c r="G19" s="155" t="s">
        <v>565</v>
      </c>
      <c r="H19" s="155" t="s">
        <v>566</v>
      </c>
      <c r="I19" s="155" t="s">
        <v>565</v>
      </c>
      <c r="J19" s="156" t="s">
        <v>567</v>
      </c>
      <c r="K19" s="156" t="s">
        <v>566</v>
      </c>
      <c r="L19" s="157" t="s">
        <v>568</v>
      </c>
      <c r="M19" s="158" t="s">
        <v>566</v>
      </c>
      <c r="N19" s="155" t="s">
        <v>569</v>
      </c>
      <c r="O19" s="155" t="s">
        <v>568</v>
      </c>
      <c r="P19" s="155" t="s">
        <v>568</v>
      </c>
      <c r="Q19" s="155" t="s">
        <v>566</v>
      </c>
      <c r="R19" s="155" t="s">
        <v>570</v>
      </c>
      <c r="S19" s="155" t="s">
        <v>568</v>
      </c>
      <c r="T19" s="156">
        <v>25918</v>
      </c>
      <c r="U19" s="156">
        <v>7797</v>
      </c>
      <c r="V19" s="156">
        <v>18434</v>
      </c>
      <c r="W19" s="156" t="s">
        <v>568</v>
      </c>
      <c r="X19" s="156" t="s">
        <v>563</v>
      </c>
      <c r="Y19" s="157" t="s">
        <v>565</v>
      </c>
      <c r="Z19" s="158" t="s">
        <v>564</v>
      </c>
      <c r="AA19" s="159" t="s">
        <v>568</v>
      </c>
      <c r="AB19" s="155" t="s">
        <v>568</v>
      </c>
      <c r="AC19" s="155" t="s">
        <v>565</v>
      </c>
      <c r="AD19" s="155" t="s">
        <v>568</v>
      </c>
      <c r="AE19" s="155" t="s">
        <v>568</v>
      </c>
      <c r="AF19" s="157">
        <v>10619</v>
      </c>
      <c r="AG19" s="157">
        <v>6324</v>
      </c>
      <c r="AH19" s="157" t="s">
        <v>568</v>
      </c>
      <c r="AI19" s="157">
        <v>422</v>
      </c>
      <c r="AJ19" s="157">
        <v>92</v>
      </c>
      <c r="AK19" s="157">
        <v>1622</v>
      </c>
      <c r="AL19" s="157">
        <v>1662</v>
      </c>
      <c r="AM19" s="158">
        <v>13227</v>
      </c>
      <c r="AN19" s="158">
        <v>11411</v>
      </c>
      <c r="AO19" s="158" t="s">
        <v>568</v>
      </c>
      <c r="AP19" s="160" t="s">
        <v>565</v>
      </c>
      <c r="AQ19" s="161"/>
      <c r="AR19" s="162">
        <v>24638</v>
      </c>
      <c r="AS19" s="163" t="s">
        <v>563</v>
      </c>
      <c r="AT19" s="164">
        <v>20739</v>
      </c>
      <c r="AU19" s="165">
        <v>52149</v>
      </c>
      <c r="AV19" s="140">
        <v>0</v>
      </c>
      <c r="AW19" s="139" t="s">
        <v>584</v>
      </c>
      <c r="AX19" s="139"/>
      <c r="AY19" s="139"/>
      <c r="AZ19" s="139"/>
      <c r="BA19" s="139"/>
      <c r="BB19" s="139"/>
    </row>
    <row r="20" spans="1:54" ht="18" customHeight="1" x14ac:dyDescent="0.2">
      <c r="A20" s="154" t="s">
        <v>588</v>
      </c>
      <c r="B20" s="154"/>
      <c r="C20" s="155">
        <v>125149</v>
      </c>
      <c r="D20" s="155" t="s">
        <v>563</v>
      </c>
      <c r="E20" s="155" t="s">
        <v>564</v>
      </c>
      <c r="F20" s="155" t="s">
        <v>564</v>
      </c>
      <c r="G20" s="155" t="s">
        <v>565</v>
      </c>
      <c r="H20" s="155" t="s">
        <v>566</v>
      </c>
      <c r="I20" s="155" t="s">
        <v>565</v>
      </c>
      <c r="J20" s="156" t="s">
        <v>567</v>
      </c>
      <c r="K20" s="156" t="s">
        <v>566</v>
      </c>
      <c r="L20" s="157" t="s">
        <v>568</v>
      </c>
      <c r="M20" s="158" t="s">
        <v>566</v>
      </c>
      <c r="N20" s="155" t="s">
        <v>569</v>
      </c>
      <c r="O20" s="155" t="s">
        <v>568</v>
      </c>
      <c r="P20" s="155" t="s">
        <v>568</v>
      </c>
      <c r="Q20" s="155" t="s">
        <v>566</v>
      </c>
      <c r="R20" s="155" t="s">
        <v>570</v>
      </c>
      <c r="S20" s="155" t="s">
        <v>568</v>
      </c>
      <c r="T20" s="156" t="s">
        <v>568</v>
      </c>
      <c r="U20" s="156" t="s">
        <v>568</v>
      </c>
      <c r="V20" s="156" t="s">
        <v>568</v>
      </c>
      <c r="W20" s="156" t="s">
        <v>568</v>
      </c>
      <c r="X20" s="156">
        <v>125149</v>
      </c>
      <c r="Y20" s="157" t="s">
        <v>565</v>
      </c>
      <c r="Z20" s="158" t="s">
        <v>564</v>
      </c>
      <c r="AA20" s="159" t="s">
        <v>568</v>
      </c>
      <c r="AB20" s="155" t="s">
        <v>568</v>
      </c>
      <c r="AC20" s="155" t="s">
        <v>565</v>
      </c>
      <c r="AD20" s="155" t="s">
        <v>568</v>
      </c>
      <c r="AE20" s="155" t="s">
        <v>568</v>
      </c>
      <c r="AF20" s="157" t="s">
        <v>568</v>
      </c>
      <c r="AG20" s="157" t="s">
        <v>568</v>
      </c>
      <c r="AH20" s="157" t="s">
        <v>568</v>
      </c>
      <c r="AI20" s="157" t="s">
        <v>571</v>
      </c>
      <c r="AJ20" s="157" t="s">
        <v>571</v>
      </c>
      <c r="AK20" s="157" t="s">
        <v>568</v>
      </c>
      <c r="AL20" s="157" t="s">
        <v>568</v>
      </c>
      <c r="AM20" s="158" t="s">
        <v>568</v>
      </c>
      <c r="AN20" s="158" t="s">
        <v>568</v>
      </c>
      <c r="AO20" s="158" t="s">
        <v>568</v>
      </c>
      <c r="AP20" s="160" t="s">
        <v>565</v>
      </c>
      <c r="AQ20" s="161"/>
      <c r="AR20" s="162" t="s">
        <v>572</v>
      </c>
      <c r="AS20" s="163" t="s">
        <v>563</v>
      </c>
      <c r="AT20" s="164" t="s">
        <v>573</v>
      </c>
      <c r="AU20" s="165">
        <v>125149</v>
      </c>
      <c r="AV20" s="140" t="s">
        <v>574</v>
      </c>
      <c r="AW20" s="139"/>
      <c r="AX20" s="139"/>
      <c r="AY20" s="139"/>
      <c r="AZ20" s="139"/>
      <c r="BA20" s="139"/>
      <c r="BB20" s="139"/>
    </row>
    <row r="21" spans="1:54" ht="18" customHeight="1" x14ac:dyDescent="0.2">
      <c r="A21" s="154" t="s">
        <v>589</v>
      </c>
      <c r="B21" s="154"/>
      <c r="C21" s="155">
        <v>152841</v>
      </c>
      <c r="D21" s="155" t="s">
        <v>563</v>
      </c>
      <c r="E21" s="155" t="s">
        <v>564</v>
      </c>
      <c r="F21" s="155" t="s">
        <v>564</v>
      </c>
      <c r="G21" s="155" t="s">
        <v>565</v>
      </c>
      <c r="H21" s="155" t="s">
        <v>566</v>
      </c>
      <c r="I21" s="155" t="s">
        <v>565</v>
      </c>
      <c r="J21" s="156" t="s">
        <v>567</v>
      </c>
      <c r="K21" s="156" t="s">
        <v>566</v>
      </c>
      <c r="L21" s="157" t="s">
        <v>568</v>
      </c>
      <c r="M21" s="158" t="s">
        <v>566</v>
      </c>
      <c r="N21" s="155" t="s">
        <v>569</v>
      </c>
      <c r="O21" s="155" t="s">
        <v>568</v>
      </c>
      <c r="P21" s="155" t="s">
        <v>568</v>
      </c>
      <c r="Q21" s="155" t="s">
        <v>566</v>
      </c>
      <c r="R21" s="155" t="s">
        <v>570</v>
      </c>
      <c r="S21" s="155" t="s">
        <v>568</v>
      </c>
      <c r="T21" s="156">
        <v>133532</v>
      </c>
      <c r="U21" s="156">
        <v>19309</v>
      </c>
      <c r="V21" s="156">
        <v>0</v>
      </c>
      <c r="W21" s="156" t="s">
        <v>568</v>
      </c>
      <c r="X21" s="156" t="s">
        <v>563</v>
      </c>
      <c r="Y21" s="157" t="s">
        <v>565</v>
      </c>
      <c r="Z21" s="158" t="s">
        <v>564</v>
      </c>
      <c r="AA21" s="159" t="s">
        <v>568</v>
      </c>
      <c r="AB21" s="155" t="s">
        <v>568</v>
      </c>
      <c r="AC21" s="155" t="s">
        <v>565</v>
      </c>
      <c r="AD21" s="155" t="s">
        <v>568</v>
      </c>
      <c r="AE21" s="155" t="s">
        <v>568</v>
      </c>
      <c r="AF21" s="157" t="s">
        <v>568</v>
      </c>
      <c r="AG21" s="157" t="s">
        <v>568</v>
      </c>
      <c r="AH21" s="157" t="s">
        <v>568</v>
      </c>
      <c r="AI21" s="157" t="s">
        <v>571</v>
      </c>
      <c r="AJ21" s="157" t="s">
        <v>571</v>
      </c>
      <c r="AK21" s="157" t="s">
        <v>568</v>
      </c>
      <c r="AL21" s="157" t="s">
        <v>568</v>
      </c>
      <c r="AM21" s="158" t="s">
        <v>568</v>
      </c>
      <c r="AN21" s="158" t="s">
        <v>568</v>
      </c>
      <c r="AO21" s="158" t="s">
        <v>568</v>
      </c>
      <c r="AP21" s="160" t="s">
        <v>565</v>
      </c>
      <c r="AQ21" s="161"/>
      <c r="AR21" s="162" t="s">
        <v>572</v>
      </c>
      <c r="AS21" s="163" t="s">
        <v>563</v>
      </c>
      <c r="AT21" s="164" t="s">
        <v>573</v>
      </c>
      <c r="AU21" s="165">
        <v>152841</v>
      </c>
      <c r="AV21" s="140" t="s">
        <v>574</v>
      </c>
      <c r="AW21" s="139"/>
      <c r="AX21" s="139"/>
      <c r="AY21" s="139"/>
      <c r="AZ21" s="139"/>
      <c r="BA21" s="139"/>
      <c r="BB21" s="139"/>
    </row>
    <row r="22" spans="1:54" ht="18" customHeight="1" x14ac:dyDescent="0.2">
      <c r="A22" s="154" t="s">
        <v>590</v>
      </c>
      <c r="B22" s="154"/>
      <c r="C22" s="155">
        <v>180694</v>
      </c>
      <c r="D22" s="155" t="s">
        <v>563</v>
      </c>
      <c r="E22" s="155" t="s">
        <v>564</v>
      </c>
      <c r="F22" s="155" t="s">
        <v>564</v>
      </c>
      <c r="G22" s="155" t="s">
        <v>565</v>
      </c>
      <c r="H22" s="155" t="s">
        <v>566</v>
      </c>
      <c r="I22" s="155" t="s">
        <v>565</v>
      </c>
      <c r="J22" s="156" t="s">
        <v>567</v>
      </c>
      <c r="K22" s="156" t="s">
        <v>566</v>
      </c>
      <c r="L22" s="157" t="s">
        <v>568</v>
      </c>
      <c r="M22" s="158" t="s">
        <v>566</v>
      </c>
      <c r="N22" s="155" t="s">
        <v>569</v>
      </c>
      <c r="O22" s="155" t="s">
        <v>568</v>
      </c>
      <c r="P22" s="155" t="s">
        <v>568</v>
      </c>
      <c r="Q22" s="155" t="s">
        <v>566</v>
      </c>
      <c r="R22" s="155" t="s">
        <v>570</v>
      </c>
      <c r="S22" s="155" t="s">
        <v>568</v>
      </c>
      <c r="T22" s="156">
        <v>39700</v>
      </c>
      <c r="U22" s="156">
        <v>35250</v>
      </c>
      <c r="V22" s="156">
        <v>91150</v>
      </c>
      <c r="W22" s="156" t="s">
        <v>568</v>
      </c>
      <c r="X22" s="156" t="s">
        <v>563</v>
      </c>
      <c r="Y22" s="157" t="s">
        <v>565</v>
      </c>
      <c r="Z22" s="158" t="s">
        <v>564</v>
      </c>
      <c r="AA22" s="159" t="s">
        <v>568</v>
      </c>
      <c r="AB22" s="155" t="s">
        <v>568</v>
      </c>
      <c r="AC22" s="155" t="s">
        <v>565</v>
      </c>
      <c r="AD22" s="155" t="s">
        <v>568</v>
      </c>
      <c r="AE22" s="155" t="s">
        <v>568</v>
      </c>
      <c r="AF22" s="157">
        <v>7096</v>
      </c>
      <c r="AG22" s="157" t="s">
        <v>568</v>
      </c>
      <c r="AH22" s="157" t="s">
        <v>568</v>
      </c>
      <c r="AI22" s="157" t="s">
        <v>571</v>
      </c>
      <c r="AJ22" s="157" t="s">
        <v>571</v>
      </c>
      <c r="AK22" s="157">
        <v>6961</v>
      </c>
      <c r="AL22" s="157">
        <v>536</v>
      </c>
      <c r="AM22" s="158" t="s">
        <v>568</v>
      </c>
      <c r="AN22" s="158" t="s">
        <v>568</v>
      </c>
      <c r="AO22" s="158" t="s">
        <v>568</v>
      </c>
      <c r="AP22" s="160" t="s">
        <v>565</v>
      </c>
      <c r="AQ22" s="161"/>
      <c r="AR22" s="162" t="s">
        <v>572</v>
      </c>
      <c r="AS22" s="163" t="s">
        <v>563</v>
      </c>
      <c r="AT22" s="164">
        <v>14594</v>
      </c>
      <c r="AU22" s="165">
        <v>166100</v>
      </c>
      <c r="AV22" s="140" t="s">
        <v>574</v>
      </c>
      <c r="AW22" s="139"/>
      <c r="AX22" s="139"/>
      <c r="AY22" s="139"/>
      <c r="AZ22" s="139"/>
      <c r="BA22" s="139"/>
      <c r="BB22" s="139"/>
    </row>
    <row r="23" spans="1:54" ht="18" customHeight="1" x14ac:dyDescent="0.2">
      <c r="A23" s="154" t="s">
        <v>591</v>
      </c>
      <c r="B23" s="154"/>
      <c r="C23" s="155">
        <v>80126</v>
      </c>
      <c r="D23" s="155" t="s">
        <v>563</v>
      </c>
      <c r="E23" s="155" t="s">
        <v>564</v>
      </c>
      <c r="F23" s="155" t="s">
        <v>564</v>
      </c>
      <c r="G23" s="155" t="s">
        <v>565</v>
      </c>
      <c r="H23" s="155" t="s">
        <v>566</v>
      </c>
      <c r="I23" s="155" t="s">
        <v>565</v>
      </c>
      <c r="J23" s="156" t="s">
        <v>567</v>
      </c>
      <c r="K23" s="156" t="s">
        <v>566</v>
      </c>
      <c r="L23" s="157" t="s">
        <v>568</v>
      </c>
      <c r="M23" s="158" t="s">
        <v>566</v>
      </c>
      <c r="N23" s="155" t="s">
        <v>569</v>
      </c>
      <c r="O23" s="155" t="s">
        <v>568</v>
      </c>
      <c r="P23" s="155" t="s">
        <v>568</v>
      </c>
      <c r="Q23" s="155" t="s">
        <v>566</v>
      </c>
      <c r="R23" s="155" t="s">
        <v>570</v>
      </c>
      <c r="S23" s="155" t="s">
        <v>568</v>
      </c>
      <c r="T23" s="156">
        <v>30416</v>
      </c>
      <c r="U23" s="156">
        <v>14755</v>
      </c>
      <c r="V23" s="156">
        <v>34955</v>
      </c>
      <c r="W23" s="156" t="s">
        <v>568</v>
      </c>
      <c r="X23" s="156" t="s">
        <v>563</v>
      </c>
      <c r="Y23" s="157" t="s">
        <v>565</v>
      </c>
      <c r="Z23" s="158" t="s">
        <v>564</v>
      </c>
      <c r="AA23" s="159" t="s">
        <v>568</v>
      </c>
      <c r="AB23" s="155" t="s">
        <v>568</v>
      </c>
      <c r="AC23" s="155" t="s">
        <v>565</v>
      </c>
      <c r="AD23" s="155" t="s">
        <v>568</v>
      </c>
      <c r="AE23" s="155" t="s">
        <v>568</v>
      </c>
      <c r="AF23" s="157" t="s">
        <v>568</v>
      </c>
      <c r="AG23" s="157" t="s">
        <v>568</v>
      </c>
      <c r="AH23" s="157" t="s">
        <v>568</v>
      </c>
      <c r="AI23" s="157" t="s">
        <v>571</v>
      </c>
      <c r="AJ23" s="157" t="s">
        <v>571</v>
      </c>
      <c r="AK23" s="157" t="s">
        <v>568</v>
      </c>
      <c r="AL23" s="157" t="s">
        <v>568</v>
      </c>
      <c r="AM23" s="158" t="s">
        <v>568</v>
      </c>
      <c r="AN23" s="158" t="s">
        <v>568</v>
      </c>
      <c r="AO23" s="158" t="s">
        <v>568</v>
      </c>
      <c r="AP23" s="160" t="s">
        <v>565</v>
      </c>
      <c r="AQ23" s="161"/>
      <c r="AR23" s="162" t="s">
        <v>572</v>
      </c>
      <c r="AS23" s="163" t="s">
        <v>563</v>
      </c>
      <c r="AT23" s="164" t="s">
        <v>573</v>
      </c>
      <c r="AU23" s="165">
        <v>80126</v>
      </c>
      <c r="AV23" s="140" t="s">
        <v>574</v>
      </c>
      <c r="AW23" s="139"/>
      <c r="AX23" s="139"/>
      <c r="AY23" s="139"/>
      <c r="AZ23" s="139"/>
      <c r="BA23" s="139"/>
      <c r="BB23" s="139"/>
    </row>
    <row r="24" spans="1:54" ht="18" customHeight="1" x14ac:dyDescent="0.2">
      <c r="A24" s="154" t="s">
        <v>592</v>
      </c>
      <c r="B24" s="154"/>
      <c r="C24" s="155">
        <v>74313</v>
      </c>
      <c r="D24" s="155" t="s">
        <v>563</v>
      </c>
      <c r="E24" s="155" t="s">
        <v>564</v>
      </c>
      <c r="F24" s="155" t="s">
        <v>564</v>
      </c>
      <c r="G24" s="155" t="s">
        <v>565</v>
      </c>
      <c r="H24" s="155" t="s">
        <v>566</v>
      </c>
      <c r="I24" s="155" t="s">
        <v>565</v>
      </c>
      <c r="J24" s="156" t="s">
        <v>567</v>
      </c>
      <c r="K24" s="156" t="s">
        <v>566</v>
      </c>
      <c r="L24" s="157" t="s">
        <v>568</v>
      </c>
      <c r="M24" s="158" t="s">
        <v>566</v>
      </c>
      <c r="N24" s="155" t="s">
        <v>569</v>
      </c>
      <c r="O24" s="155" t="s">
        <v>568</v>
      </c>
      <c r="P24" s="155" t="s">
        <v>568</v>
      </c>
      <c r="Q24" s="155" t="s">
        <v>566</v>
      </c>
      <c r="R24" s="155" t="s">
        <v>570</v>
      </c>
      <c r="S24" s="155" t="s">
        <v>568</v>
      </c>
      <c r="T24" s="156" t="s">
        <v>568</v>
      </c>
      <c r="U24" s="156" t="s">
        <v>568</v>
      </c>
      <c r="V24" s="156" t="s">
        <v>568</v>
      </c>
      <c r="W24" s="156" t="s">
        <v>568</v>
      </c>
      <c r="X24" s="156">
        <v>74313</v>
      </c>
      <c r="Y24" s="157" t="s">
        <v>565</v>
      </c>
      <c r="Z24" s="158" t="s">
        <v>564</v>
      </c>
      <c r="AA24" s="159" t="s">
        <v>568</v>
      </c>
      <c r="AB24" s="155" t="s">
        <v>568</v>
      </c>
      <c r="AC24" s="155" t="s">
        <v>565</v>
      </c>
      <c r="AD24" s="155" t="s">
        <v>568</v>
      </c>
      <c r="AE24" s="155" t="s">
        <v>568</v>
      </c>
      <c r="AF24" s="157" t="s">
        <v>568</v>
      </c>
      <c r="AG24" s="157" t="s">
        <v>568</v>
      </c>
      <c r="AH24" s="157" t="s">
        <v>568</v>
      </c>
      <c r="AI24" s="157" t="s">
        <v>571</v>
      </c>
      <c r="AJ24" s="157" t="s">
        <v>571</v>
      </c>
      <c r="AK24" s="157" t="s">
        <v>568</v>
      </c>
      <c r="AL24" s="157" t="s">
        <v>568</v>
      </c>
      <c r="AM24" s="158" t="s">
        <v>568</v>
      </c>
      <c r="AN24" s="158" t="s">
        <v>568</v>
      </c>
      <c r="AO24" s="158" t="s">
        <v>568</v>
      </c>
      <c r="AP24" s="160" t="s">
        <v>565</v>
      </c>
      <c r="AQ24" s="161"/>
      <c r="AR24" s="162" t="s">
        <v>572</v>
      </c>
      <c r="AS24" s="163" t="s">
        <v>563</v>
      </c>
      <c r="AT24" s="164" t="s">
        <v>573</v>
      </c>
      <c r="AU24" s="165">
        <v>74313</v>
      </c>
      <c r="AV24" s="140" t="s">
        <v>574</v>
      </c>
      <c r="AW24" s="139"/>
      <c r="AX24" s="139"/>
      <c r="AY24" s="139"/>
      <c r="AZ24" s="139"/>
      <c r="BA24" s="139"/>
      <c r="BB24" s="139"/>
    </row>
    <row r="25" spans="1:54" ht="18" customHeight="1" x14ac:dyDescent="0.2">
      <c r="A25" s="154" t="s">
        <v>593</v>
      </c>
      <c r="B25" s="154"/>
      <c r="C25" s="155">
        <v>924885</v>
      </c>
      <c r="D25" s="155" t="s">
        <v>563</v>
      </c>
      <c r="E25" s="155" t="s">
        <v>564</v>
      </c>
      <c r="F25" s="155" t="s">
        <v>564</v>
      </c>
      <c r="G25" s="155" t="s">
        <v>565</v>
      </c>
      <c r="H25" s="155" t="s">
        <v>566</v>
      </c>
      <c r="I25" s="155" t="s">
        <v>565</v>
      </c>
      <c r="J25" s="156" t="s">
        <v>567</v>
      </c>
      <c r="K25" s="156" t="s">
        <v>566</v>
      </c>
      <c r="L25" s="157" t="s">
        <v>568</v>
      </c>
      <c r="M25" s="158" t="s">
        <v>566</v>
      </c>
      <c r="N25" s="155" t="s">
        <v>569</v>
      </c>
      <c r="O25" s="155" t="s">
        <v>568</v>
      </c>
      <c r="P25" s="155" t="s">
        <v>568</v>
      </c>
      <c r="Q25" s="155" t="s">
        <v>566</v>
      </c>
      <c r="R25" s="155" t="s">
        <v>570</v>
      </c>
      <c r="S25" s="155" t="s">
        <v>568</v>
      </c>
      <c r="T25" s="156" t="s">
        <v>568</v>
      </c>
      <c r="U25" s="156" t="s">
        <v>568</v>
      </c>
      <c r="V25" s="156" t="s">
        <v>568</v>
      </c>
      <c r="W25" s="156" t="s">
        <v>568</v>
      </c>
      <c r="X25" s="156">
        <v>521385</v>
      </c>
      <c r="Y25" s="157">
        <v>133853</v>
      </c>
      <c r="Z25" s="158">
        <v>269647</v>
      </c>
      <c r="AA25" s="159" t="s">
        <v>568</v>
      </c>
      <c r="AB25" s="155" t="s">
        <v>568</v>
      </c>
      <c r="AC25" s="155" t="s">
        <v>565</v>
      </c>
      <c r="AD25" s="155" t="s">
        <v>568</v>
      </c>
      <c r="AE25" s="155" t="s">
        <v>568</v>
      </c>
      <c r="AF25" s="157" t="s">
        <v>568</v>
      </c>
      <c r="AG25" s="157" t="s">
        <v>568</v>
      </c>
      <c r="AH25" s="157" t="s">
        <v>568</v>
      </c>
      <c r="AI25" s="157" t="s">
        <v>571</v>
      </c>
      <c r="AJ25" s="157" t="s">
        <v>571</v>
      </c>
      <c r="AK25" s="157" t="s">
        <v>568</v>
      </c>
      <c r="AL25" s="157" t="s">
        <v>568</v>
      </c>
      <c r="AM25" s="158" t="s">
        <v>568</v>
      </c>
      <c r="AN25" s="158" t="s">
        <v>568</v>
      </c>
      <c r="AO25" s="158" t="s">
        <v>568</v>
      </c>
      <c r="AP25" s="160" t="s">
        <v>565</v>
      </c>
      <c r="AQ25" s="161"/>
      <c r="AR25" s="162">
        <v>269647</v>
      </c>
      <c r="AS25" s="163" t="s">
        <v>563</v>
      </c>
      <c r="AT25" s="164">
        <v>133853</v>
      </c>
      <c r="AU25" s="165">
        <v>521385</v>
      </c>
      <c r="AV25" s="140">
        <v>0</v>
      </c>
      <c r="AW25" s="139" t="s">
        <v>584</v>
      </c>
      <c r="AX25" s="139"/>
      <c r="AY25" s="139"/>
      <c r="AZ25" s="139"/>
      <c r="BA25" s="139"/>
      <c r="BB25" s="139"/>
    </row>
    <row r="26" spans="1:54" ht="18" customHeight="1" x14ac:dyDescent="0.2">
      <c r="A26" s="154" t="s">
        <v>594</v>
      </c>
      <c r="B26" s="154"/>
      <c r="C26" s="155">
        <v>12190</v>
      </c>
      <c r="D26" s="155" t="s">
        <v>563</v>
      </c>
      <c r="E26" s="155" t="s">
        <v>564</v>
      </c>
      <c r="F26" s="155" t="s">
        <v>564</v>
      </c>
      <c r="G26" s="155" t="s">
        <v>565</v>
      </c>
      <c r="H26" s="155" t="s">
        <v>566</v>
      </c>
      <c r="I26" s="155" t="s">
        <v>565</v>
      </c>
      <c r="J26" s="156" t="s">
        <v>567</v>
      </c>
      <c r="K26" s="156" t="s">
        <v>566</v>
      </c>
      <c r="L26" s="157" t="s">
        <v>568</v>
      </c>
      <c r="M26" s="158" t="s">
        <v>566</v>
      </c>
      <c r="N26" s="155" t="s">
        <v>569</v>
      </c>
      <c r="O26" s="155" t="s">
        <v>568</v>
      </c>
      <c r="P26" s="155" t="s">
        <v>568</v>
      </c>
      <c r="Q26" s="155" t="s">
        <v>566</v>
      </c>
      <c r="R26" s="155" t="s">
        <v>570</v>
      </c>
      <c r="S26" s="155" t="s">
        <v>568</v>
      </c>
      <c r="T26" s="156">
        <v>7620</v>
      </c>
      <c r="U26" s="156" t="s">
        <v>568</v>
      </c>
      <c r="V26" s="156">
        <v>4570</v>
      </c>
      <c r="W26" s="156" t="s">
        <v>568</v>
      </c>
      <c r="X26" s="156" t="s">
        <v>563</v>
      </c>
      <c r="Y26" s="157" t="s">
        <v>565</v>
      </c>
      <c r="Z26" s="158" t="s">
        <v>564</v>
      </c>
      <c r="AA26" s="159" t="s">
        <v>568</v>
      </c>
      <c r="AB26" s="155" t="s">
        <v>568</v>
      </c>
      <c r="AC26" s="155" t="s">
        <v>565</v>
      </c>
      <c r="AD26" s="155" t="s">
        <v>568</v>
      </c>
      <c r="AE26" s="155" t="s">
        <v>568</v>
      </c>
      <c r="AF26" s="157" t="s">
        <v>568</v>
      </c>
      <c r="AG26" s="157" t="s">
        <v>568</v>
      </c>
      <c r="AH26" s="157" t="s">
        <v>568</v>
      </c>
      <c r="AI26" s="157" t="s">
        <v>571</v>
      </c>
      <c r="AJ26" s="157" t="s">
        <v>571</v>
      </c>
      <c r="AK26" s="157" t="s">
        <v>568</v>
      </c>
      <c r="AL26" s="157" t="s">
        <v>568</v>
      </c>
      <c r="AM26" s="158" t="s">
        <v>568</v>
      </c>
      <c r="AN26" s="158" t="s">
        <v>568</v>
      </c>
      <c r="AO26" s="158" t="s">
        <v>568</v>
      </c>
      <c r="AP26" s="160" t="s">
        <v>565</v>
      </c>
      <c r="AQ26" s="161"/>
      <c r="AR26" s="162" t="s">
        <v>572</v>
      </c>
      <c r="AS26" s="163" t="s">
        <v>563</v>
      </c>
      <c r="AT26" s="164" t="s">
        <v>573</v>
      </c>
      <c r="AU26" s="165">
        <v>12190</v>
      </c>
      <c r="AV26" s="140" t="s">
        <v>574</v>
      </c>
      <c r="AW26" s="139"/>
      <c r="AX26" s="139"/>
      <c r="AY26" s="139"/>
      <c r="AZ26" s="139"/>
      <c r="BA26" s="139"/>
      <c r="BB26" s="139"/>
    </row>
    <row r="27" spans="1:54" ht="18" customHeight="1" x14ac:dyDescent="0.2">
      <c r="A27" s="154" t="s">
        <v>595</v>
      </c>
      <c r="B27" s="154"/>
      <c r="C27" s="155">
        <v>7303611</v>
      </c>
      <c r="D27" s="155" t="s">
        <v>563</v>
      </c>
      <c r="E27" s="155" t="s">
        <v>564</v>
      </c>
      <c r="F27" s="155" t="s">
        <v>564</v>
      </c>
      <c r="G27" s="155" t="s">
        <v>565</v>
      </c>
      <c r="H27" s="155" t="s">
        <v>566</v>
      </c>
      <c r="I27" s="155" t="s">
        <v>565</v>
      </c>
      <c r="J27" s="156" t="s">
        <v>567</v>
      </c>
      <c r="K27" s="156" t="s">
        <v>566</v>
      </c>
      <c r="L27" s="157" t="s">
        <v>568</v>
      </c>
      <c r="M27" s="158" t="s">
        <v>566</v>
      </c>
      <c r="N27" s="155" t="s">
        <v>569</v>
      </c>
      <c r="O27" s="155" t="s">
        <v>568</v>
      </c>
      <c r="P27" s="155" t="s">
        <v>568</v>
      </c>
      <c r="Q27" s="155" t="s">
        <v>566</v>
      </c>
      <c r="R27" s="155" t="s">
        <v>570</v>
      </c>
      <c r="S27" s="155" t="s">
        <v>568</v>
      </c>
      <c r="T27" s="156" t="s">
        <v>568</v>
      </c>
      <c r="U27" s="156" t="s">
        <v>568</v>
      </c>
      <c r="V27" s="156" t="s">
        <v>568</v>
      </c>
      <c r="W27" s="156" t="s">
        <v>568</v>
      </c>
      <c r="X27" s="156" t="s">
        <v>563</v>
      </c>
      <c r="Y27" s="157" t="s">
        <v>565</v>
      </c>
      <c r="Z27" s="158" t="s">
        <v>564</v>
      </c>
      <c r="AA27" s="159" t="s">
        <v>568</v>
      </c>
      <c r="AB27" s="155" t="s">
        <v>568</v>
      </c>
      <c r="AC27" s="155">
        <v>7303611</v>
      </c>
      <c r="AD27" s="155" t="s">
        <v>568</v>
      </c>
      <c r="AE27" s="155" t="s">
        <v>568</v>
      </c>
      <c r="AF27" s="157" t="s">
        <v>568</v>
      </c>
      <c r="AG27" s="157" t="s">
        <v>568</v>
      </c>
      <c r="AH27" s="157" t="s">
        <v>568</v>
      </c>
      <c r="AI27" s="157" t="s">
        <v>571</v>
      </c>
      <c r="AJ27" s="157" t="s">
        <v>571</v>
      </c>
      <c r="AK27" s="157" t="s">
        <v>568</v>
      </c>
      <c r="AL27" s="157" t="s">
        <v>568</v>
      </c>
      <c r="AM27" s="158" t="s">
        <v>568</v>
      </c>
      <c r="AN27" s="158" t="s">
        <v>568</v>
      </c>
      <c r="AO27" s="158" t="s">
        <v>568</v>
      </c>
      <c r="AP27" s="160" t="s">
        <v>565</v>
      </c>
      <c r="AQ27" s="161"/>
      <c r="AR27" s="162" t="s">
        <v>572</v>
      </c>
      <c r="AS27" s="163" t="s">
        <v>563</v>
      </c>
      <c r="AT27" s="164" t="s">
        <v>573</v>
      </c>
      <c r="AU27" s="165" t="s">
        <v>574</v>
      </c>
      <c r="AV27" s="140">
        <v>7303611</v>
      </c>
      <c r="AW27" s="139"/>
      <c r="AX27" s="139"/>
      <c r="AY27" s="139"/>
      <c r="AZ27" s="139"/>
      <c r="BA27" s="139"/>
      <c r="BB27" s="139"/>
    </row>
    <row r="28" spans="1:54" ht="18" customHeight="1" x14ac:dyDescent="0.2">
      <c r="A28" s="154" t="s">
        <v>596</v>
      </c>
      <c r="B28" s="154"/>
      <c r="C28" s="155">
        <v>22391</v>
      </c>
      <c r="D28" s="155" t="s">
        <v>563</v>
      </c>
      <c r="E28" s="155" t="s">
        <v>564</v>
      </c>
      <c r="F28" s="155" t="s">
        <v>564</v>
      </c>
      <c r="G28" s="155" t="s">
        <v>565</v>
      </c>
      <c r="H28" s="155" t="s">
        <v>566</v>
      </c>
      <c r="I28" s="155" t="s">
        <v>565</v>
      </c>
      <c r="J28" s="156" t="s">
        <v>567</v>
      </c>
      <c r="K28" s="156" t="s">
        <v>566</v>
      </c>
      <c r="L28" s="157" t="s">
        <v>568</v>
      </c>
      <c r="M28" s="158" t="s">
        <v>566</v>
      </c>
      <c r="N28" s="155" t="s">
        <v>569</v>
      </c>
      <c r="O28" s="155" t="s">
        <v>568</v>
      </c>
      <c r="P28" s="155" t="s">
        <v>568</v>
      </c>
      <c r="Q28" s="155" t="s">
        <v>566</v>
      </c>
      <c r="R28" s="155" t="s">
        <v>570</v>
      </c>
      <c r="S28" s="155" t="s">
        <v>568</v>
      </c>
      <c r="T28" s="156" t="s">
        <v>568</v>
      </c>
      <c r="U28" s="156" t="s">
        <v>568</v>
      </c>
      <c r="V28" s="156" t="s">
        <v>568</v>
      </c>
      <c r="W28" s="156" t="s">
        <v>568</v>
      </c>
      <c r="X28" s="156" t="s">
        <v>563</v>
      </c>
      <c r="Y28" s="157" t="s">
        <v>565</v>
      </c>
      <c r="Z28" s="158" t="s">
        <v>564</v>
      </c>
      <c r="AA28" s="159">
        <v>22391</v>
      </c>
      <c r="AB28" s="155" t="s">
        <v>568</v>
      </c>
      <c r="AC28" s="155" t="s">
        <v>565</v>
      </c>
      <c r="AD28" s="155" t="s">
        <v>568</v>
      </c>
      <c r="AE28" s="155" t="s">
        <v>568</v>
      </c>
      <c r="AF28" s="157" t="s">
        <v>568</v>
      </c>
      <c r="AG28" s="157" t="s">
        <v>568</v>
      </c>
      <c r="AH28" s="157" t="s">
        <v>568</v>
      </c>
      <c r="AI28" s="157" t="s">
        <v>571</v>
      </c>
      <c r="AJ28" s="157" t="s">
        <v>571</v>
      </c>
      <c r="AK28" s="157" t="s">
        <v>568</v>
      </c>
      <c r="AL28" s="157" t="s">
        <v>568</v>
      </c>
      <c r="AM28" s="158" t="s">
        <v>568</v>
      </c>
      <c r="AN28" s="158" t="s">
        <v>568</v>
      </c>
      <c r="AO28" s="158" t="s">
        <v>568</v>
      </c>
      <c r="AP28" s="160" t="s">
        <v>565</v>
      </c>
      <c r="AQ28" s="161"/>
      <c r="AR28" s="162" t="s">
        <v>572</v>
      </c>
      <c r="AS28" s="163">
        <v>22391</v>
      </c>
      <c r="AT28" s="164" t="s">
        <v>573</v>
      </c>
      <c r="AU28" s="165" t="s">
        <v>574</v>
      </c>
      <c r="AV28" s="140" t="s">
        <v>574</v>
      </c>
      <c r="AW28" s="139"/>
      <c r="AX28" s="139"/>
      <c r="AY28" s="139"/>
      <c r="AZ28" s="139"/>
      <c r="BA28" s="139"/>
      <c r="BB28" s="139"/>
    </row>
    <row r="29" spans="1:54" ht="18" customHeight="1" x14ac:dyDescent="0.2">
      <c r="A29" s="154" t="s">
        <v>597</v>
      </c>
      <c r="B29" s="154"/>
      <c r="C29" s="155">
        <v>1195</v>
      </c>
      <c r="D29" s="155" t="s">
        <v>563</v>
      </c>
      <c r="E29" s="155" t="s">
        <v>564</v>
      </c>
      <c r="F29" s="155" t="s">
        <v>564</v>
      </c>
      <c r="G29" s="155" t="s">
        <v>565</v>
      </c>
      <c r="H29" s="155" t="s">
        <v>566</v>
      </c>
      <c r="I29" s="155" t="s">
        <v>565</v>
      </c>
      <c r="J29" s="156" t="s">
        <v>567</v>
      </c>
      <c r="K29" s="156" t="s">
        <v>566</v>
      </c>
      <c r="L29" s="157" t="s">
        <v>568</v>
      </c>
      <c r="M29" s="158" t="s">
        <v>566</v>
      </c>
      <c r="N29" s="155" t="s">
        <v>569</v>
      </c>
      <c r="O29" s="155" t="s">
        <v>568</v>
      </c>
      <c r="P29" s="155" t="s">
        <v>568</v>
      </c>
      <c r="Q29" s="155" t="s">
        <v>566</v>
      </c>
      <c r="R29" s="155" t="s">
        <v>570</v>
      </c>
      <c r="S29" s="155" t="s">
        <v>568</v>
      </c>
      <c r="T29" s="156" t="s">
        <v>568</v>
      </c>
      <c r="U29" s="156" t="s">
        <v>568</v>
      </c>
      <c r="V29" s="156" t="s">
        <v>568</v>
      </c>
      <c r="W29" s="156" t="s">
        <v>568</v>
      </c>
      <c r="X29" s="156" t="s">
        <v>563</v>
      </c>
      <c r="Y29" s="157" t="s">
        <v>565</v>
      </c>
      <c r="Z29" s="158" t="s">
        <v>564</v>
      </c>
      <c r="AA29" s="159">
        <v>1195</v>
      </c>
      <c r="AB29" s="155" t="s">
        <v>568</v>
      </c>
      <c r="AC29" s="155" t="s">
        <v>565</v>
      </c>
      <c r="AD29" s="155" t="s">
        <v>568</v>
      </c>
      <c r="AE29" s="155" t="s">
        <v>568</v>
      </c>
      <c r="AF29" s="157" t="s">
        <v>568</v>
      </c>
      <c r="AG29" s="157" t="s">
        <v>568</v>
      </c>
      <c r="AH29" s="157" t="s">
        <v>568</v>
      </c>
      <c r="AI29" s="157" t="s">
        <v>571</v>
      </c>
      <c r="AJ29" s="157" t="s">
        <v>571</v>
      </c>
      <c r="AK29" s="157" t="s">
        <v>568</v>
      </c>
      <c r="AL29" s="157" t="s">
        <v>568</v>
      </c>
      <c r="AM29" s="158" t="s">
        <v>568</v>
      </c>
      <c r="AN29" s="158" t="s">
        <v>568</v>
      </c>
      <c r="AO29" s="158" t="s">
        <v>568</v>
      </c>
      <c r="AP29" s="160" t="s">
        <v>565</v>
      </c>
      <c r="AQ29" s="161"/>
      <c r="AR29" s="162" t="s">
        <v>572</v>
      </c>
      <c r="AS29" s="163">
        <v>1195</v>
      </c>
      <c r="AT29" s="164" t="s">
        <v>573</v>
      </c>
      <c r="AU29" s="165" t="s">
        <v>574</v>
      </c>
      <c r="AV29" s="140" t="s">
        <v>574</v>
      </c>
      <c r="AW29" s="139"/>
      <c r="AX29" s="139"/>
      <c r="AY29" s="139"/>
      <c r="AZ29" s="139"/>
      <c r="BA29" s="139"/>
      <c r="BB29" s="139"/>
    </row>
    <row r="30" spans="1:54" ht="18" customHeight="1" x14ac:dyDescent="0.2">
      <c r="A30" s="154" t="s">
        <v>598</v>
      </c>
      <c r="B30" s="154"/>
      <c r="C30" s="155">
        <v>1204776</v>
      </c>
      <c r="D30" s="155" t="s">
        <v>563</v>
      </c>
      <c r="E30" s="155">
        <v>1204776</v>
      </c>
      <c r="F30" s="155" t="s">
        <v>564</v>
      </c>
      <c r="G30" s="155" t="s">
        <v>565</v>
      </c>
      <c r="H30" s="155" t="s">
        <v>566</v>
      </c>
      <c r="I30" s="155" t="s">
        <v>565</v>
      </c>
      <c r="J30" s="156" t="s">
        <v>567</v>
      </c>
      <c r="K30" s="156" t="s">
        <v>566</v>
      </c>
      <c r="L30" s="157" t="s">
        <v>568</v>
      </c>
      <c r="M30" s="158" t="s">
        <v>566</v>
      </c>
      <c r="N30" s="155" t="s">
        <v>569</v>
      </c>
      <c r="O30" s="155" t="s">
        <v>568</v>
      </c>
      <c r="P30" s="155" t="s">
        <v>568</v>
      </c>
      <c r="Q30" s="155" t="s">
        <v>566</v>
      </c>
      <c r="R30" s="155" t="s">
        <v>570</v>
      </c>
      <c r="S30" s="155" t="s">
        <v>568</v>
      </c>
      <c r="T30" s="156" t="s">
        <v>568</v>
      </c>
      <c r="U30" s="156" t="s">
        <v>568</v>
      </c>
      <c r="V30" s="156" t="s">
        <v>568</v>
      </c>
      <c r="W30" s="156" t="s">
        <v>568</v>
      </c>
      <c r="X30" s="156" t="s">
        <v>563</v>
      </c>
      <c r="Y30" s="157" t="s">
        <v>565</v>
      </c>
      <c r="Z30" s="158" t="s">
        <v>564</v>
      </c>
      <c r="AA30" s="159" t="s">
        <v>568</v>
      </c>
      <c r="AB30" s="155" t="s">
        <v>568</v>
      </c>
      <c r="AC30" s="155" t="s">
        <v>565</v>
      </c>
      <c r="AD30" s="155" t="s">
        <v>568</v>
      </c>
      <c r="AE30" s="155" t="s">
        <v>568</v>
      </c>
      <c r="AF30" s="157" t="s">
        <v>568</v>
      </c>
      <c r="AG30" s="157" t="s">
        <v>568</v>
      </c>
      <c r="AH30" s="157" t="s">
        <v>568</v>
      </c>
      <c r="AI30" s="157" t="s">
        <v>571</v>
      </c>
      <c r="AJ30" s="157" t="s">
        <v>571</v>
      </c>
      <c r="AK30" s="157" t="s">
        <v>568</v>
      </c>
      <c r="AL30" s="157" t="s">
        <v>568</v>
      </c>
      <c r="AM30" s="158" t="s">
        <v>568</v>
      </c>
      <c r="AN30" s="158" t="s">
        <v>568</v>
      </c>
      <c r="AO30" s="158" t="s">
        <v>568</v>
      </c>
      <c r="AP30" s="160" t="s">
        <v>565</v>
      </c>
      <c r="AQ30" s="161"/>
      <c r="AR30" s="162" t="s">
        <v>572</v>
      </c>
      <c r="AS30" s="163" t="s">
        <v>563</v>
      </c>
      <c r="AT30" s="164" t="s">
        <v>573</v>
      </c>
      <c r="AU30" s="165" t="s">
        <v>574</v>
      </c>
      <c r="AV30" s="140">
        <v>1204776</v>
      </c>
      <c r="AW30" s="139"/>
      <c r="AX30" s="139"/>
      <c r="AY30" s="139"/>
      <c r="AZ30" s="139"/>
      <c r="BA30" s="139"/>
      <c r="BB30" s="139"/>
    </row>
    <row r="31" spans="1:54" ht="18" customHeight="1" x14ac:dyDescent="0.2">
      <c r="A31" s="154" t="s">
        <v>599</v>
      </c>
      <c r="B31" s="154"/>
      <c r="C31" s="155">
        <v>14294</v>
      </c>
      <c r="D31" s="155" t="s">
        <v>563</v>
      </c>
      <c r="E31" s="155">
        <v>14294</v>
      </c>
      <c r="F31" s="155" t="s">
        <v>564</v>
      </c>
      <c r="G31" s="155" t="s">
        <v>565</v>
      </c>
      <c r="H31" s="155" t="s">
        <v>566</v>
      </c>
      <c r="I31" s="155" t="s">
        <v>565</v>
      </c>
      <c r="J31" s="156" t="s">
        <v>567</v>
      </c>
      <c r="K31" s="156" t="s">
        <v>566</v>
      </c>
      <c r="L31" s="157" t="s">
        <v>568</v>
      </c>
      <c r="M31" s="158" t="s">
        <v>566</v>
      </c>
      <c r="N31" s="155" t="s">
        <v>569</v>
      </c>
      <c r="O31" s="155" t="s">
        <v>568</v>
      </c>
      <c r="P31" s="155" t="s">
        <v>568</v>
      </c>
      <c r="Q31" s="155" t="s">
        <v>566</v>
      </c>
      <c r="R31" s="155" t="s">
        <v>570</v>
      </c>
      <c r="S31" s="155" t="s">
        <v>568</v>
      </c>
      <c r="T31" s="156" t="s">
        <v>568</v>
      </c>
      <c r="U31" s="156" t="s">
        <v>568</v>
      </c>
      <c r="V31" s="156" t="s">
        <v>568</v>
      </c>
      <c r="W31" s="156" t="s">
        <v>568</v>
      </c>
      <c r="X31" s="156" t="s">
        <v>563</v>
      </c>
      <c r="Y31" s="157" t="s">
        <v>565</v>
      </c>
      <c r="Z31" s="158" t="s">
        <v>564</v>
      </c>
      <c r="AA31" s="159" t="s">
        <v>568</v>
      </c>
      <c r="AB31" s="155" t="s">
        <v>568</v>
      </c>
      <c r="AC31" s="155" t="s">
        <v>565</v>
      </c>
      <c r="AD31" s="155" t="s">
        <v>568</v>
      </c>
      <c r="AE31" s="155" t="s">
        <v>568</v>
      </c>
      <c r="AF31" s="157" t="s">
        <v>568</v>
      </c>
      <c r="AG31" s="157" t="s">
        <v>568</v>
      </c>
      <c r="AH31" s="157" t="s">
        <v>568</v>
      </c>
      <c r="AI31" s="157" t="s">
        <v>571</v>
      </c>
      <c r="AJ31" s="157" t="s">
        <v>571</v>
      </c>
      <c r="AK31" s="157" t="s">
        <v>568</v>
      </c>
      <c r="AL31" s="157" t="s">
        <v>568</v>
      </c>
      <c r="AM31" s="158" t="s">
        <v>568</v>
      </c>
      <c r="AN31" s="158" t="s">
        <v>568</v>
      </c>
      <c r="AO31" s="158" t="s">
        <v>568</v>
      </c>
      <c r="AP31" s="160" t="s">
        <v>565</v>
      </c>
      <c r="AQ31" s="161"/>
      <c r="AR31" s="162" t="s">
        <v>572</v>
      </c>
      <c r="AS31" s="163" t="s">
        <v>563</v>
      </c>
      <c r="AT31" s="164" t="s">
        <v>573</v>
      </c>
      <c r="AU31" s="165" t="s">
        <v>574</v>
      </c>
      <c r="AV31" s="140">
        <v>14294</v>
      </c>
      <c r="AW31" s="139"/>
      <c r="AX31" s="139"/>
      <c r="AY31" s="139"/>
      <c r="AZ31" s="139"/>
      <c r="BA31" s="139"/>
      <c r="BB31" s="139"/>
    </row>
    <row r="32" spans="1:54" ht="18" customHeight="1" x14ac:dyDescent="0.2">
      <c r="A32" s="154" t="s">
        <v>600</v>
      </c>
      <c r="B32" s="154"/>
      <c r="C32" s="155">
        <v>5822</v>
      </c>
      <c r="D32" s="155" t="s">
        <v>563</v>
      </c>
      <c r="E32" s="155">
        <v>5822</v>
      </c>
      <c r="F32" s="155" t="s">
        <v>564</v>
      </c>
      <c r="G32" s="155" t="s">
        <v>565</v>
      </c>
      <c r="H32" s="155" t="s">
        <v>566</v>
      </c>
      <c r="I32" s="155" t="s">
        <v>565</v>
      </c>
      <c r="J32" s="156" t="s">
        <v>567</v>
      </c>
      <c r="K32" s="156" t="s">
        <v>566</v>
      </c>
      <c r="L32" s="157" t="s">
        <v>568</v>
      </c>
      <c r="M32" s="158" t="s">
        <v>566</v>
      </c>
      <c r="N32" s="155" t="s">
        <v>569</v>
      </c>
      <c r="O32" s="155" t="s">
        <v>568</v>
      </c>
      <c r="P32" s="155" t="s">
        <v>568</v>
      </c>
      <c r="Q32" s="155" t="s">
        <v>566</v>
      </c>
      <c r="R32" s="155" t="s">
        <v>570</v>
      </c>
      <c r="S32" s="155" t="s">
        <v>568</v>
      </c>
      <c r="T32" s="156" t="s">
        <v>568</v>
      </c>
      <c r="U32" s="156" t="s">
        <v>568</v>
      </c>
      <c r="V32" s="156" t="s">
        <v>568</v>
      </c>
      <c r="W32" s="156" t="s">
        <v>568</v>
      </c>
      <c r="X32" s="156" t="s">
        <v>563</v>
      </c>
      <c r="Y32" s="157" t="s">
        <v>565</v>
      </c>
      <c r="Z32" s="158" t="s">
        <v>564</v>
      </c>
      <c r="AA32" s="159" t="s">
        <v>568</v>
      </c>
      <c r="AB32" s="155" t="s">
        <v>568</v>
      </c>
      <c r="AC32" s="155" t="s">
        <v>565</v>
      </c>
      <c r="AD32" s="155" t="s">
        <v>568</v>
      </c>
      <c r="AE32" s="155" t="s">
        <v>568</v>
      </c>
      <c r="AF32" s="157" t="s">
        <v>568</v>
      </c>
      <c r="AG32" s="157" t="s">
        <v>568</v>
      </c>
      <c r="AH32" s="157" t="s">
        <v>568</v>
      </c>
      <c r="AI32" s="157" t="s">
        <v>571</v>
      </c>
      <c r="AJ32" s="157" t="s">
        <v>571</v>
      </c>
      <c r="AK32" s="157" t="s">
        <v>568</v>
      </c>
      <c r="AL32" s="157" t="s">
        <v>568</v>
      </c>
      <c r="AM32" s="158" t="s">
        <v>568</v>
      </c>
      <c r="AN32" s="158" t="s">
        <v>568</v>
      </c>
      <c r="AO32" s="158" t="s">
        <v>568</v>
      </c>
      <c r="AP32" s="160" t="s">
        <v>565</v>
      </c>
      <c r="AQ32" s="161"/>
      <c r="AR32" s="162" t="s">
        <v>572</v>
      </c>
      <c r="AS32" s="163" t="s">
        <v>563</v>
      </c>
      <c r="AT32" s="164" t="s">
        <v>573</v>
      </c>
      <c r="AU32" s="165" t="s">
        <v>574</v>
      </c>
      <c r="AV32" s="140">
        <v>5822</v>
      </c>
      <c r="AW32" s="139"/>
      <c r="AX32" s="139"/>
      <c r="AY32" s="139"/>
      <c r="AZ32" s="139"/>
      <c r="BA32" s="139"/>
      <c r="BB32" s="139"/>
    </row>
    <row r="33" spans="1:54" ht="18" customHeight="1" x14ac:dyDescent="0.2">
      <c r="A33" s="154" t="s">
        <v>601</v>
      </c>
      <c r="B33" s="154"/>
      <c r="C33" s="155">
        <v>6818</v>
      </c>
      <c r="D33" s="155" t="s">
        <v>563</v>
      </c>
      <c r="E33" s="155">
        <v>6818</v>
      </c>
      <c r="F33" s="155" t="s">
        <v>564</v>
      </c>
      <c r="G33" s="155" t="s">
        <v>565</v>
      </c>
      <c r="H33" s="155" t="s">
        <v>566</v>
      </c>
      <c r="I33" s="155" t="s">
        <v>565</v>
      </c>
      <c r="J33" s="156" t="s">
        <v>567</v>
      </c>
      <c r="K33" s="156" t="s">
        <v>566</v>
      </c>
      <c r="L33" s="157" t="s">
        <v>568</v>
      </c>
      <c r="M33" s="158" t="s">
        <v>566</v>
      </c>
      <c r="N33" s="155" t="s">
        <v>569</v>
      </c>
      <c r="O33" s="155" t="s">
        <v>568</v>
      </c>
      <c r="P33" s="155" t="s">
        <v>568</v>
      </c>
      <c r="Q33" s="155" t="s">
        <v>566</v>
      </c>
      <c r="R33" s="155" t="s">
        <v>570</v>
      </c>
      <c r="S33" s="155" t="s">
        <v>568</v>
      </c>
      <c r="T33" s="156" t="s">
        <v>568</v>
      </c>
      <c r="U33" s="156" t="s">
        <v>568</v>
      </c>
      <c r="V33" s="156" t="s">
        <v>568</v>
      </c>
      <c r="W33" s="156" t="s">
        <v>568</v>
      </c>
      <c r="X33" s="156" t="s">
        <v>563</v>
      </c>
      <c r="Y33" s="157" t="s">
        <v>565</v>
      </c>
      <c r="Z33" s="158" t="s">
        <v>564</v>
      </c>
      <c r="AA33" s="159" t="s">
        <v>568</v>
      </c>
      <c r="AB33" s="155" t="s">
        <v>568</v>
      </c>
      <c r="AC33" s="155" t="s">
        <v>565</v>
      </c>
      <c r="AD33" s="155" t="s">
        <v>568</v>
      </c>
      <c r="AE33" s="155" t="s">
        <v>568</v>
      </c>
      <c r="AF33" s="157" t="s">
        <v>568</v>
      </c>
      <c r="AG33" s="157" t="s">
        <v>568</v>
      </c>
      <c r="AH33" s="157" t="s">
        <v>568</v>
      </c>
      <c r="AI33" s="157" t="s">
        <v>571</v>
      </c>
      <c r="AJ33" s="157" t="s">
        <v>571</v>
      </c>
      <c r="AK33" s="157" t="s">
        <v>568</v>
      </c>
      <c r="AL33" s="157" t="s">
        <v>568</v>
      </c>
      <c r="AM33" s="158" t="s">
        <v>568</v>
      </c>
      <c r="AN33" s="158" t="s">
        <v>568</v>
      </c>
      <c r="AO33" s="158" t="s">
        <v>568</v>
      </c>
      <c r="AP33" s="160" t="s">
        <v>565</v>
      </c>
      <c r="AQ33" s="161"/>
      <c r="AR33" s="162" t="s">
        <v>572</v>
      </c>
      <c r="AS33" s="163" t="s">
        <v>563</v>
      </c>
      <c r="AT33" s="164" t="s">
        <v>573</v>
      </c>
      <c r="AU33" s="165" t="s">
        <v>574</v>
      </c>
      <c r="AV33" s="140">
        <v>6818</v>
      </c>
      <c r="AW33" s="139"/>
      <c r="AX33" s="139"/>
      <c r="AY33" s="139"/>
      <c r="AZ33" s="139"/>
      <c r="BA33" s="139"/>
      <c r="BB33" s="139"/>
    </row>
    <row r="34" spans="1:54" ht="18" customHeight="1" x14ac:dyDescent="0.2">
      <c r="A34" s="154" t="s">
        <v>602</v>
      </c>
      <c r="B34" s="154"/>
      <c r="C34" s="155">
        <v>156375</v>
      </c>
      <c r="D34" s="155" t="s">
        <v>563</v>
      </c>
      <c r="E34" s="155">
        <v>156375</v>
      </c>
      <c r="F34" s="155" t="s">
        <v>564</v>
      </c>
      <c r="G34" s="155" t="s">
        <v>565</v>
      </c>
      <c r="H34" s="155" t="s">
        <v>566</v>
      </c>
      <c r="I34" s="155" t="s">
        <v>565</v>
      </c>
      <c r="J34" s="156" t="s">
        <v>567</v>
      </c>
      <c r="K34" s="156" t="s">
        <v>566</v>
      </c>
      <c r="L34" s="157" t="s">
        <v>568</v>
      </c>
      <c r="M34" s="158" t="s">
        <v>566</v>
      </c>
      <c r="N34" s="155" t="s">
        <v>569</v>
      </c>
      <c r="O34" s="155" t="s">
        <v>568</v>
      </c>
      <c r="P34" s="155" t="s">
        <v>568</v>
      </c>
      <c r="Q34" s="155" t="s">
        <v>566</v>
      </c>
      <c r="R34" s="155" t="s">
        <v>570</v>
      </c>
      <c r="S34" s="155" t="s">
        <v>568</v>
      </c>
      <c r="T34" s="156" t="s">
        <v>568</v>
      </c>
      <c r="U34" s="156" t="s">
        <v>568</v>
      </c>
      <c r="V34" s="156" t="s">
        <v>568</v>
      </c>
      <c r="W34" s="156" t="s">
        <v>568</v>
      </c>
      <c r="X34" s="156" t="s">
        <v>563</v>
      </c>
      <c r="Y34" s="157" t="s">
        <v>565</v>
      </c>
      <c r="Z34" s="158" t="s">
        <v>564</v>
      </c>
      <c r="AA34" s="159" t="s">
        <v>568</v>
      </c>
      <c r="AB34" s="155" t="s">
        <v>568</v>
      </c>
      <c r="AC34" s="155" t="s">
        <v>565</v>
      </c>
      <c r="AD34" s="155" t="s">
        <v>568</v>
      </c>
      <c r="AE34" s="155" t="s">
        <v>568</v>
      </c>
      <c r="AF34" s="157" t="s">
        <v>568</v>
      </c>
      <c r="AG34" s="157" t="s">
        <v>568</v>
      </c>
      <c r="AH34" s="157" t="s">
        <v>568</v>
      </c>
      <c r="AI34" s="157" t="s">
        <v>571</v>
      </c>
      <c r="AJ34" s="157" t="s">
        <v>571</v>
      </c>
      <c r="AK34" s="157" t="s">
        <v>568</v>
      </c>
      <c r="AL34" s="157" t="s">
        <v>568</v>
      </c>
      <c r="AM34" s="158" t="s">
        <v>568</v>
      </c>
      <c r="AN34" s="158" t="s">
        <v>568</v>
      </c>
      <c r="AO34" s="158" t="s">
        <v>568</v>
      </c>
      <c r="AP34" s="160" t="s">
        <v>565</v>
      </c>
      <c r="AQ34" s="161"/>
      <c r="AR34" s="162" t="s">
        <v>572</v>
      </c>
      <c r="AS34" s="163" t="s">
        <v>563</v>
      </c>
      <c r="AT34" s="164" t="s">
        <v>573</v>
      </c>
      <c r="AU34" s="165" t="s">
        <v>574</v>
      </c>
      <c r="AV34" s="140">
        <v>156375</v>
      </c>
      <c r="AW34" s="139"/>
      <c r="AX34" s="139"/>
      <c r="AY34" s="139"/>
      <c r="AZ34" s="139"/>
      <c r="BA34" s="139"/>
      <c r="BB34" s="139"/>
    </row>
    <row r="35" spans="1:54" ht="18" customHeight="1" x14ac:dyDescent="0.2">
      <c r="A35" s="154" t="s">
        <v>603</v>
      </c>
      <c r="B35" s="154"/>
      <c r="C35" s="155">
        <v>67475</v>
      </c>
      <c r="D35" s="155" t="s">
        <v>563</v>
      </c>
      <c r="E35" s="155" t="s">
        <v>564</v>
      </c>
      <c r="F35" s="155" t="s">
        <v>564</v>
      </c>
      <c r="G35" s="155" t="s">
        <v>565</v>
      </c>
      <c r="H35" s="155" t="s">
        <v>566</v>
      </c>
      <c r="I35" s="155" t="s">
        <v>565</v>
      </c>
      <c r="J35" s="156" t="s">
        <v>567</v>
      </c>
      <c r="K35" s="156" t="s">
        <v>566</v>
      </c>
      <c r="L35" s="157" t="s">
        <v>568</v>
      </c>
      <c r="M35" s="158" t="s">
        <v>566</v>
      </c>
      <c r="N35" s="155" t="s">
        <v>569</v>
      </c>
      <c r="O35" s="155" t="s">
        <v>568</v>
      </c>
      <c r="P35" s="155" t="s">
        <v>568</v>
      </c>
      <c r="Q35" s="155" t="s">
        <v>566</v>
      </c>
      <c r="R35" s="155" t="s">
        <v>570</v>
      </c>
      <c r="S35" s="155" t="s">
        <v>568</v>
      </c>
      <c r="T35" s="156" t="s">
        <v>568</v>
      </c>
      <c r="U35" s="156" t="s">
        <v>568</v>
      </c>
      <c r="V35" s="156" t="s">
        <v>568</v>
      </c>
      <c r="W35" s="156" t="s">
        <v>568</v>
      </c>
      <c r="X35" s="156">
        <v>67475</v>
      </c>
      <c r="Y35" s="157" t="s">
        <v>565</v>
      </c>
      <c r="Z35" s="158" t="s">
        <v>564</v>
      </c>
      <c r="AA35" s="159" t="s">
        <v>568</v>
      </c>
      <c r="AB35" s="155" t="s">
        <v>568</v>
      </c>
      <c r="AC35" s="155" t="s">
        <v>565</v>
      </c>
      <c r="AD35" s="155" t="s">
        <v>568</v>
      </c>
      <c r="AE35" s="155" t="s">
        <v>568</v>
      </c>
      <c r="AF35" s="157" t="s">
        <v>568</v>
      </c>
      <c r="AG35" s="157" t="s">
        <v>568</v>
      </c>
      <c r="AH35" s="157" t="s">
        <v>568</v>
      </c>
      <c r="AI35" s="157" t="s">
        <v>571</v>
      </c>
      <c r="AJ35" s="157" t="s">
        <v>571</v>
      </c>
      <c r="AK35" s="157" t="s">
        <v>568</v>
      </c>
      <c r="AL35" s="157" t="s">
        <v>568</v>
      </c>
      <c r="AM35" s="158" t="s">
        <v>568</v>
      </c>
      <c r="AN35" s="158" t="s">
        <v>568</v>
      </c>
      <c r="AO35" s="158" t="s">
        <v>568</v>
      </c>
      <c r="AP35" s="160" t="s">
        <v>565</v>
      </c>
      <c r="AQ35" s="161"/>
      <c r="AR35" s="162" t="s">
        <v>572</v>
      </c>
      <c r="AS35" s="163" t="s">
        <v>563</v>
      </c>
      <c r="AT35" s="164" t="s">
        <v>573</v>
      </c>
      <c r="AU35" s="165">
        <v>67475</v>
      </c>
      <c r="AV35" s="140" t="s">
        <v>574</v>
      </c>
      <c r="AW35" s="139"/>
      <c r="AX35" s="139"/>
      <c r="AY35" s="139"/>
      <c r="AZ35" s="139"/>
      <c r="BA35" s="139"/>
      <c r="BB35" s="139"/>
    </row>
    <row r="36" spans="1:54" ht="18" customHeight="1" x14ac:dyDescent="0.2">
      <c r="A36" s="154" t="s">
        <v>604</v>
      </c>
      <c r="B36" s="154"/>
      <c r="C36" s="155">
        <v>1364</v>
      </c>
      <c r="D36" s="155" t="s">
        <v>563</v>
      </c>
      <c r="E36" s="155">
        <v>1364</v>
      </c>
      <c r="F36" s="155" t="s">
        <v>564</v>
      </c>
      <c r="G36" s="155" t="s">
        <v>565</v>
      </c>
      <c r="H36" s="155" t="s">
        <v>566</v>
      </c>
      <c r="I36" s="155" t="s">
        <v>565</v>
      </c>
      <c r="J36" s="156" t="s">
        <v>567</v>
      </c>
      <c r="K36" s="156" t="s">
        <v>566</v>
      </c>
      <c r="L36" s="157" t="s">
        <v>568</v>
      </c>
      <c r="M36" s="158" t="s">
        <v>566</v>
      </c>
      <c r="N36" s="155" t="s">
        <v>569</v>
      </c>
      <c r="O36" s="155" t="s">
        <v>568</v>
      </c>
      <c r="P36" s="155" t="s">
        <v>568</v>
      </c>
      <c r="Q36" s="155" t="s">
        <v>566</v>
      </c>
      <c r="R36" s="155" t="s">
        <v>570</v>
      </c>
      <c r="S36" s="155" t="s">
        <v>568</v>
      </c>
      <c r="T36" s="156" t="s">
        <v>568</v>
      </c>
      <c r="U36" s="156" t="s">
        <v>568</v>
      </c>
      <c r="V36" s="156" t="s">
        <v>568</v>
      </c>
      <c r="W36" s="156" t="s">
        <v>568</v>
      </c>
      <c r="X36" s="156" t="s">
        <v>563</v>
      </c>
      <c r="Y36" s="157" t="s">
        <v>565</v>
      </c>
      <c r="Z36" s="158" t="s">
        <v>564</v>
      </c>
      <c r="AA36" s="159" t="s">
        <v>568</v>
      </c>
      <c r="AB36" s="155" t="s">
        <v>568</v>
      </c>
      <c r="AC36" s="155" t="s">
        <v>565</v>
      </c>
      <c r="AD36" s="155" t="s">
        <v>568</v>
      </c>
      <c r="AE36" s="155" t="s">
        <v>568</v>
      </c>
      <c r="AF36" s="157" t="s">
        <v>568</v>
      </c>
      <c r="AG36" s="157" t="s">
        <v>568</v>
      </c>
      <c r="AH36" s="157" t="s">
        <v>568</v>
      </c>
      <c r="AI36" s="157" t="s">
        <v>571</v>
      </c>
      <c r="AJ36" s="157" t="s">
        <v>571</v>
      </c>
      <c r="AK36" s="157" t="s">
        <v>568</v>
      </c>
      <c r="AL36" s="157" t="s">
        <v>568</v>
      </c>
      <c r="AM36" s="158" t="s">
        <v>568</v>
      </c>
      <c r="AN36" s="158" t="s">
        <v>568</v>
      </c>
      <c r="AO36" s="158" t="s">
        <v>568</v>
      </c>
      <c r="AP36" s="160" t="s">
        <v>565</v>
      </c>
      <c r="AQ36" s="161"/>
      <c r="AR36" s="162" t="s">
        <v>572</v>
      </c>
      <c r="AS36" s="163" t="s">
        <v>563</v>
      </c>
      <c r="AT36" s="164" t="s">
        <v>573</v>
      </c>
      <c r="AU36" s="165" t="s">
        <v>574</v>
      </c>
      <c r="AV36" s="140">
        <v>1364</v>
      </c>
      <c r="AW36" s="139"/>
      <c r="AX36" s="139"/>
      <c r="AY36" s="139"/>
      <c r="AZ36" s="139"/>
      <c r="BA36" s="139"/>
      <c r="BB36" s="139"/>
    </row>
    <row r="37" spans="1:54" ht="18" customHeight="1" x14ac:dyDescent="0.2">
      <c r="A37" s="154" t="s">
        <v>605</v>
      </c>
      <c r="B37" s="154"/>
      <c r="C37" s="155">
        <v>175464</v>
      </c>
      <c r="D37" s="155" t="s">
        <v>563</v>
      </c>
      <c r="E37" s="155" t="s">
        <v>564</v>
      </c>
      <c r="F37" s="155">
        <v>11719</v>
      </c>
      <c r="G37" s="155">
        <v>213</v>
      </c>
      <c r="H37" s="155" t="s">
        <v>566</v>
      </c>
      <c r="I37" s="155" t="s">
        <v>565</v>
      </c>
      <c r="J37" s="156" t="s">
        <v>567</v>
      </c>
      <c r="K37" s="156" t="s">
        <v>566</v>
      </c>
      <c r="L37" s="157" t="s">
        <v>568</v>
      </c>
      <c r="M37" s="158" t="s">
        <v>566</v>
      </c>
      <c r="N37" s="155">
        <v>160000</v>
      </c>
      <c r="O37" s="155" t="s">
        <v>568</v>
      </c>
      <c r="P37" s="155" t="s">
        <v>568</v>
      </c>
      <c r="Q37" s="155" t="s">
        <v>566</v>
      </c>
      <c r="R37" s="155">
        <v>3531</v>
      </c>
      <c r="S37" s="155" t="s">
        <v>568</v>
      </c>
      <c r="T37" s="156" t="s">
        <v>568</v>
      </c>
      <c r="U37" s="156" t="s">
        <v>568</v>
      </c>
      <c r="V37" s="156" t="s">
        <v>568</v>
      </c>
      <c r="W37" s="156" t="s">
        <v>568</v>
      </c>
      <c r="X37" s="156" t="s">
        <v>563</v>
      </c>
      <c r="Y37" s="157" t="s">
        <v>565</v>
      </c>
      <c r="Z37" s="158" t="s">
        <v>564</v>
      </c>
      <c r="AA37" s="159" t="s">
        <v>568</v>
      </c>
      <c r="AB37" s="155" t="s">
        <v>568</v>
      </c>
      <c r="AC37" s="155" t="s">
        <v>565</v>
      </c>
      <c r="AD37" s="155" t="s">
        <v>568</v>
      </c>
      <c r="AE37" s="155" t="s">
        <v>568</v>
      </c>
      <c r="AF37" s="157" t="s">
        <v>568</v>
      </c>
      <c r="AG37" s="157" t="s">
        <v>568</v>
      </c>
      <c r="AH37" s="157" t="s">
        <v>568</v>
      </c>
      <c r="AI37" s="157" t="s">
        <v>571</v>
      </c>
      <c r="AJ37" s="157" t="s">
        <v>571</v>
      </c>
      <c r="AK37" s="157" t="s">
        <v>568</v>
      </c>
      <c r="AL37" s="157" t="s">
        <v>568</v>
      </c>
      <c r="AM37" s="158" t="s">
        <v>568</v>
      </c>
      <c r="AN37" s="158" t="s">
        <v>568</v>
      </c>
      <c r="AO37" s="158" t="s">
        <v>568</v>
      </c>
      <c r="AP37" s="160" t="s">
        <v>565</v>
      </c>
      <c r="AQ37" s="161"/>
      <c r="AR37" s="162" t="s">
        <v>572</v>
      </c>
      <c r="AS37" s="163" t="s">
        <v>563</v>
      </c>
      <c r="AT37" s="164" t="s">
        <v>573</v>
      </c>
      <c r="AU37" s="165" t="s">
        <v>574</v>
      </c>
      <c r="AV37" s="140">
        <v>175464</v>
      </c>
      <c r="AW37" s="139"/>
      <c r="AX37" s="139"/>
      <c r="AY37" s="139"/>
      <c r="AZ37" s="139"/>
      <c r="BA37" s="139"/>
      <c r="BB37" s="139"/>
    </row>
    <row r="38" spans="1:54" ht="18" customHeight="1" x14ac:dyDescent="0.2">
      <c r="A38" s="154" t="s">
        <v>606</v>
      </c>
      <c r="B38" s="154"/>
      <c r="C38" s="155">
        <v>100067</v>
      </c>
      <c r="D38" s="155" t="s">
        <v>563</v>
      </c>
      <c r="E38" s="155" t="s">
        <v>564</v>
      </c>
      <c r="F38" s="155">
        <v>38238</v>
      </c>
      <c r="G38" s="155" t="s">
        <v>565</v>
      </c>
      <c r="H38" s="155" t="s">
        <v>566</v>
      </c>
      <c r="I38" s="155" t="s">
        <v>565</v>
      </c>
      <c r="J38" s="156" t="s">
        <v>567</v>
      </c>
      <c r="K38" s="156" t="s">
        <v>566</v>
      </c>
      <c r="L38" s="157" t="s">
        <v>568</v>
      </c>
      <c r="M38" s="158" t="s">
        <v>566</v>
      </c>
      <c r="N38" s="155" t="s">
        <v>569</v>
      </c>
      <c r="O38" s="155" t="s">
        <v>568</v>
      </c>
      <c r="P38" s="155" t="s">
        <v>568</v>
      </c>
      <c r="Q38" s="155" t="s">
        <v>566</v>
      </c>
      <c r="R38" s="155" t="s">
        <v>570</v>
      </c>
      <c r="S38" s="155" t="s">
        <v>568</v>
      </c>
      <c r="T38" s="156">
        <v>5699</v>
      </c>
      <c r="U38" s="156">
        <v>277</v>
      </c>
      <c r="V38" s="156">
        <v>6822</v>
      </c>
      <c r="W38" s="156">
        <v>511</v>
      </c>
      <c r="X38" s="156" t="s">
        <v>563</v>
      </c>
      <c r="Y38" s="157" t="s">
        <v>565</v>
      </c>
      <c r="Z38" s="158" t="s">
        <v>564</v>
      </c>
      <c r="AA38" s="159" t="s">
        <v>568</v>
      </c>
      <c r="AB38" s="155" t="s">
        <v>568</v>
      </c>
      <c r="AC38" s="155" t="s">
        <v>565</v>
      </c>
      <c r="AD38" s="155" t="s">
        <v>568</v>
      </c>
      <c r="AE38" s="155" t="s">
        <v>568</v>
      </c>
      <c r="AF38" s="157">
        <v>9448</v>
      </c>
      <c r="AG38" s="157">
        <v>7424</v>
      </c>
      <c r="AH38" s="157" t="s">
        <v>568</v>
      </c>
      <c r="AI38" s="157">
        <v>146</v>
      </c>
      <c r="AJ38" s="157">
        <v>146</v>
      </c>
      <c r="AK38" s="157">
        <v>730</v>
      </c>
      <c r="AL38" s="157">
        <v>29308</v>
      </c>
      <c r="AM38" s="158">
        <v>421</v>
      </c>
      <c r="AN38" s="158">
        <v>896</v>
      </c>
      <c r="AO38" s="158" t="s">
        <v>568</v>
      </c>
      <c r="AP38" s="160" t="s">
        <v>565</v>
      </c>
      <c r="AQ38" s="161"/>
      <c r="AR38" s="162">
        <v>1317</v>
      </c>
      <c r="AS38" s="163" t="s">
        <v>563</v>
      </c>
      <c r="AT38" s="164">
        <v>47203</v>
      </c>
      <c r="AU38" s="165">
        <v>13309</v>
      </c>
      <c r="AV38" s="140">
        <v>38238</v>
      </c>
      <c r="AW38" s="139" t="s">
        <v>584</v>
      </c>
      <c r="AX38" s="139"/>
      <c r="AY38" s="139"/>
      <c r="AZ38" s="139"/>
      <c r="BA38" s="139"/>
      <c r="BB38" s="139"/>
    </row>
    <row r="39" spans="1:54" ht="18" customHeight="1" x14ac:dyDescent="0.2">
      <c r="A39" s="154" t="s">
        <v>607</v>
      </c>
      <c r="B39" s="154"/>
      <c r="C39" s="155">
        <v>53140</v>
      </c>
      <c r="D39" s="155" t="s">
        <v>563</v>
      </c>
      <c r="E39" s="155" t="s">
        <v>564</v>
      </c>
      <c r="F39" s="155">
        <v>53140</v>
      </c>
      <c r="G39" s="155" t="s">
        <v>565</v>
      </c>
      <c r="H39" s="155" t="s">
        <v>566</v>
      </c>
      <c r="I39" s="155" t="s">
        <v>565</v>
      </c>
      <c r="J39" s="156" t="s">
        <v>567</v>
      </c>
      <c r="K39" s="156" t="s">
        <v>566</v>
      </c>
      <c r="L39" s="157" t="s">
        <v>568</v>
      </c>
      <c r="M39" s="158" t="s">
        <v>566</v>
      </c>
      <c r="N39" s="155" t="s">
        <v>569</v>
      </c>
      <c r="O39" s="155" t="s">
        <v>568</v>
      </c>
      <c r="P39" s="155" t="s">
        <v>568</v>
      </c>
      <c r="Q39" s="155" t="s">
        <v>566</v>
      </c>
      <c r="R39" s="155" t="s">
        <v>570</v>
      </c>
      <c r="S39" s="155" t="s">
        <v>568</v>
      </c>
      <c r="T39" s="156" t="s">
        <v>568</v>
      </c>
      <c r="U39" s="156" t="s">
        <v>568</v>
      </c>
      <c r="V39" s="156" t="s">
        <v>568</v>
      </c>
      <c r="W39" s="156" t="s">
        <v>568</v>
      </c>
      <c r="X39" s="156" t="s">
        <v>563</v>
      </c>
      <c r="Y39" s="157" t="s">
        <v>565</v>
      </c>
      <c r="Z39" s="158" t="s">
        <v>564</v>
      </c>
      <c r="AA39" s="159" t="s">
        <v>568</v>
      </c>
      <c r="AB39" s="155" t="s">
        <v>568</v>
      </c>
      <c r="AC39" s="155" t="s">
        <v>565</v>
      </c>
      <c r="AD39" s="155" t="s">
        <v>568</v>
      </c>
      <c r="AE39" s="155" t="s">
        <v>568</v>
      </c>
      <c r="AF39" s="157" t="s">
        <v>568</v>
      </c>
      <c r="AG39" s="157" t="s">
        <v>568</v>
      </c>
      <c r="AH39" s="157" t="s">
        <v>568</v>
      </c>
      <c r="AI39" s="157" t="s">
        <v>571</v>
      </c>
      <c r="AJ39" s="157" t="s">
        <v>571</v>
      </c>
      <c r="AK39" s="157" t="s">
        <v>568</v>
      </c>
      <c r="AL39" s="157" t="s">
        <v>568</v>
      </c>
      <c r="AM39" s="158" t="s">
        <v>568</v>
      </c>
      <c r="AN39" s="158" t="s">
        <v>568</v>
      </c>
      <c r="AO39" s="158" t="s">
        <v>568</v>
      </c>
      <c r="AP39" s="160" t="s">
        <v>565</v>
      </c>
      <c r="AQ39" s="161"/>
      <c r="AR39" s="162" t="s">
        <v>572</v>
      </c>
      <c r="AS39" s="163" t="s">
        <v>563</v>
      </c>
      <c r="AT39" s="164" t="s">
        <v>573</v>
      </c>
      <c r="AU39" s="165" t="s">
        <v>574</v>
      </c>
      <c r="AV39" s="140">
        <v>53140</v>
      </c>
      <c r="AW39" s="139"/>
      <c r="AX39" s="139"/>
      <c r="AY39" s="139"/>
      <c r="AZ39" s="139"/>
      <c r="BA39" s="139"/>
      <c r="BB39" s="139"/>
    </row>
    <row r="40" spans="1:54" ht="18" customHeight="1" x14ac:dyDescent="0.2">
      <c r="A40" s="154" t="s">
        <v>608</v>
      </c>
      <c r="B40" s="154"/>
      <c r="C40" s="155">
        <v>18977</v>
      </c>
      <c r="D40" s="155" t="s">
        <v>563</v>
      </c>
      <c r="E40" s="155" t="s">
        <v>564</v>
      </c>
      <c r="F40" s="155" t="s">
        <v>564</v>
      </c>
      <c r="G40" s="155" t="s">
        <v>565</v>
      </c>
      <c r="H40" s="155" t="s">
        <v>566</v>
      </c>
      <c r="I40" s="155" t="s">
        <v>565</v>
      </c>
      <c r="J40" s="156" t="s">
        <v>567</v>
      </c>
      <c r="K40" s="156" t="s">
        <v>566</v>
      </c>
      <c r="L40" s="157" t="s">
        <v>568</v>
      </c>
      <c r="M40" s="158" t="s">
        <v>566</v>
      </c>
      <c r="N40" s="155">
        <v>18977</v>
      </c>
      <c r="O40" s="155" t="s">
        <v>568</v>
      </c>
      <c r="P40" s="155" t="s">
        <v>568</v>
      </c>
      <c r="Q40" s="155" t="s">
        <v>566</v>
      </c>
      <c r="R40" s="155" t="s">
        <v>570</v>
      </c>
      <c r="S40" s="155" t="s">
        <v>568</v>
      </c>
      <c r="T40" s="156" t="s">
        <v>568</v>
      </c>
      <c r="U40" s="156" t="s">
        <v>568</v>
      </c>
      <c r="V40" s="156" t="s">
        <v>568</v>
      </c>
      <c r="W40" s="156" t="s">
        <v>568</v>
      </c>
      <c r="X40" s="156" t="s">
        <v>563</v>
      </c>
      <c r="Y40" s="157" t="s">
        <v>565</v>
      </c>
      <c r="Z40" s="158" t="s">
        <v>564</v>
      </c>
      <c r="AA40" s="159" t="s">
        <v>568</v>
      </c>
      <c r="AB40" s="155" t="s">
        <v>568</v>
      </c>
      <c r="AC40" s="155" t="s">
        <v>565</v>
      </c>
      <c r="AD40" s="155" t="s">
        <v>568</v>
      </c>
      <c r="AE40" s="155" t="s">
        <v>568</v>
      </c>
      <c r="AF40" s="157" t="s">
        <v>568</v>
      </c>
      <c r="AG40" s="157" t="s">
        <v>568</v>
      </c>
      <c r="AH40" s="157" t="s">
        <v>568</v>
      </c>
      <c r="AI40" s="157" t="s">
        <v>571</v>
      </c>
      <c r="AJ40" s="157" t="s">
        <v>571</v>
      </c>
      <c r="AK40" s="157" t="s">
        <v>568</v>
      </c>
      <c r="AL40" s="157" t="s">
        <v>568</v>
      </c>
      <c r="AM40" s="158" t="s">
        <v>568</v>
      </c>
      <c r="AN40" s="158" t="s">
        <v>568</v>
      </c>
      <c r="AO40" s="158" t="s">
        <v>568</v>
      </c>
      <c r="AP40" s="160" t="s">
        <v>565</v>
      </c>
      <c r="AQ40" s="161"/>
      <c r="AR40" s="162" t="s">
        <v>572</v>
      </c>
      <c r="AS40" s="163" t="s">
        <v>563</v>
      </c>
      <c r="AT40" s="164" t="s">
        <v>573</v>
      </c>
      <c r="AU40" s="165" t="s">
        <v>574</v>
      </c>
      <c r="AV40" s="140">
        <v>18977</v>
      </c>
      <c r="AW40" s="139"/>
      <c r="AX40" s="139"/>
      <c r="AY40" s="139"/>
      <c r="AZ40" s="139"/>
      <c r="BA40" s="139"/>
      <c r="BB40" s="139"/>
    </row>
    <row r="41" spans="1:54" ht="18" customHeight="1" x14ac:dyDescent="0.2">
      <c r="A41" s="154" t="s">
        <v>609</v>
      </c>
      <c r="B41" s="154"/>
      <c r="C41" s="155">
        <v>5360</v>
      </c>
      <c r="D41" s="155" t="s">
        <v>563</v>
      </c>
      <c r="E41" s="155" t="s">
        <v>564</v>
      </c>
      <c r="F41" s="155" t="s">
        <v>564</v>
      </c>
      <c r="G41" s="155" t="s">
        <v>565</v>
      </c>
      <c r="H41" s="155">
        <v>5360</v>
      </c>
      <c r="I41" s="155" t="s">
        <v>565</v>
      </c>
      <c r="J41" s="156" t="s">
        <v>567</v>
      </c>
      <c r="K41" s="156" t="s">
        <v>566</v>
      </c>
      <c r="L41" s="157" t="s">
        <v>568</v>
      </c>
      <c r="M41" s="158" t="s">
        <v>566</v>
      </c>
      <c r="N41" s="155" t="s">
        <v>569</v>
      </c>
      <c r="O41" s="155" t="s">
        <v>568</v>
      </c>
      <c r="P41" s="155" t="s">
        <v>568</v>
      </c>
      <c r="Q41" s="155" t="s">
        <v>566</v>
      </c>
      <c r="R41" s="155" t="s">
        <v>570</v>
      </c>
      <c r="S41" s="155" t="s">
        <v>568</v>
      </c>
      <c r="T41" s="156" t="s">
        <v>568</v>
      </c>
      <c r="U41" s="156" t="s">
        <v>568</v>
      </c>
      <c r="V41" s="156" t="s">
        <v>568</v>
      </c>
      <c r="W41" s="156" t="s">
        <v>568</v>
      </c>
      <c r="X41" s="156" t="s">
        <v>563</v>
      </c>
      <c r="Y41" s="157" t="s">
        <v>565</v>
      </c>
      <c r="Z41" s="158" t="s">
        <v>564</v>
      </c>
      <c r="AA41" s="159" t="s">
        <v>568</v>
      </c>
      <c r="AB41" s="155" t="s">
        <v>568</v>
      </c>
      <c r="AC41" s="155" t="s">
        <v>565</v>
      </c>
      <c r="AD41" s="155" t="s">
        <v>568</v>
      </c>
      <c r="AE41" s="155" t="s">
        <v>568</v>
      </c>
      <c r="AF41" s="157" t="s">
        <v>568</v>
      </c>
      <c r="AG41" s="157" t="s">
        <v>568</v>
      </c>
      <c r="AH41" s="157" t="s">
        <v>568</v>
      </c>
      <c r="AI41" s="157" t="s">
        <v>571</v>
      </c>
      <c r="AJ41" s="157" t="s">
        <v>571</v>
      </c>
      <c r="AK41" s="157" t="s">
        <v>568</v>
      </c>
      <c r="AL41" s="157" t="s">
        <v>568</v>
      </c>
      <c r="AM41" s="158" t="s">
        <v>568</v>
      </c>
      <c r="AN41" s="158" t="s">
        <v>568</v>
      </c>
      <c r="AO41" s="158" t="s">
        <v>568</v>
      </c>
      <c r="AP41" s="160" t="s">
        <v>565</v>
      </c>
      <c r="AQ41" s="161"/>
      <c r="AR41" s="162" t="s">
        <v>572</v>
      </c>
      <c r="AS41" s="163" t="s">
        <v>563</v>
      </c>
      <c r="AT41" s="164" t="s">
        <v>573</v>
      </c>
      <c r="AU41" s="165" t="s">
        <v>574</v>
      </c>
      <c r="AV41" s="140">
        <v>5360</v>
      </c>
      <c r="AW41" s="139"/>
      <c r="AX41" s="139"/>
      <c r="AY41" s="139"/>
      <c r="AZ41" s="139"/>
      <c r="BA41" s="139"/>
      <c r="BB41" s="139"/>
    </row>
    <row r="42" spans="1:54" ht="18" customHeight="1" x14ac:dyDescent="0.2">
      <c r="A42" s="154" t="s">
        <v>610</v>
      </c>
      <c r="B42" s="154"/>
      <c r="C42" s="155">
        <v>60000</v>
      </c>
      <c r="D42" s="155" t="s">
        <v>563</v>
      </c>
      <c r="E42" s="155" t="s">
        <v>564</v>
      </c>
      <c r="F42" s="155" t="s">
        <v>564</v>
      </c>
      <c r="G42" s="155" t="s">
        <v>565</v>
      </c>
      <c r="H42" s="155" t="s">
        <v>566</v>
      </c>
      <c r="I42" s="155" t="s">
        <v>565</v>
      </c>
      <c r="J42" s="156" t="s">
        <v>567</v>
      </c>
      <c r="K42" s="156" t="s">
        <v>566</v>
      </c>
      <c r="L42" s="157" t="s">
        <v>568</v>
      </c>
      <c r="M42" s="158" t="s">
        <v>566</v>
      </c>
      <c r="N42" s="155" t="s">
        <v>569</v>
      </c>
      <c r="O42" s="155" t="s">
        <v>568</v>
      </c>
      <c r="P42" s="155" t="s">
        <v>568</v>
      </c>
      <c r="Q42" s="155" t="s">
        <v>566</v>
      </c>
      <c r="R42" s="155" t="s">
        <v>570</v>
      </c>
      <c r="S42" s="155" t="s">
        <v>568</v>
      </c>
      <c r="T42" s="156" t="s">
        <v>568</v>
      </c>
      <c r="U42" s="156" t="s">
        <v>568</v>
      </c>
      <c r="V42" s="156" t="s">
        <v>568</v>
      </c>
      <c r="W42" s="156" t="s">
        <v>568</v>
      </c>
      <c r="X42" s="156" t="s">
        <v>563</v>
      </c>
      <c r="Y42" s="157">
        <v>60000</v>
      </c>
      <c r="Z42" s="158" t="s">
        <v>564</v>
      </c>
      <c r="AA42" s="159" t="s">
        <v>568</v>
      </c>
      <c r="AB42" s="155" t="s">
        <v>568</v>
      </c>
      <c r="AC42" s="155" t="s">
        <v>565</v>
      </c>
      <c r="AD42" s="155" t="s">
        <v>568</v>
      </c>
      <c r="AE42" s="155" t="s">
        <v>568</v>
      </c>
      <c r="AF42" s="157" t="s">
        <v>568</v>
      </c>
      <c r="AG42" s="157" t="s">
        <v>568</v>
      </c>
      <c r="AH42" s="157" t="s">
        <v>568</v>
      </c>
      <c r="AI42" s="157" t="s">
        <v>571</v>
      </c>
      <c r="AJ42" s="157" t="s">
        <v>571</v>
      </c>
      <c r="AK42" s="157" t="s">
        <v>568</v>
      </c>
      <c r="AL42" s="157" t="s">
        <v>568</v>
      </c>
      <c r="AM42" s="158" t="s">
        <v>568</v>
      </c>
      <c r="AN42" s="158" t="s">
        <v>568</v>
      </c>
      <c r="AO42" s="158" t="s">
        <v>568</v>
      </c>
      <c r="AP42" s="160" t="s">
        <v>565</v>
      </c>
      <c r="AQ42" s="161"/>
      <c r="AR42" s="162" t="s">
        <v>572</v>
      </c>
      <c r="AS42" s="163" t="s">
        <v>563</v>
      </c>
      <c r="AT42" s="164">
        <v>60000</v>
      </c>
      <c r="AU42" s="165" t="s">
        <v>574</v>
      </c>
      <c r="AV42" s="140" t="s">
        <v>574</v>
      </c>
      <c r="AW42" s="139"/>
      <c r="AX42" s="139"/>
      <c r="AY42" s="139"/>
      <c r="AZ42" s="139"/>
      <c r="BA42" s="139"/>
      <c r="BB42" s="139"/>
    </row>
    <row r="43" spans="1:54" ht="18" customHeight="1" x14ac:dyDescent="0.2">
      <c r="A43" s="166" t="s">
        <v>611</v>
      </c>
      <c r="B43" s="166"/>
      <c r="C43" s="155">
        <v>4316</v>
      </c>
      <c r="D43" s="155" t="s">
        <v>563</v>
      </c>
      <c r="E43" s="155" t="s">
        <v>564</v>
      </c>
      <c r="F43" s="155" t="s">
        <v>564</v>
      </c>
      <c r="G43" s="155" t="s">
        <v>565</v>
      </c>
      <c r="H43" s="155" t="s">
        <v>566</v>
      </c>
      <c r="I43" s="155" t="s">
        <v>565</v>
      </c>
      <c r="J43" s="156" t="s">
        <v>567</v>
      </c>
      <c r="K43" s="156" t="s">
        <v>566</v>
      </c>
      <c r="L43" s="157" t="s">
        <v>568</v>
      </c>
      <c r="M43" s="158" t="s">
        <v>566</v>
      </c>
      <c r="N43" s="155" t="s">
        <v>569</v>
      </c>
      <c r="O43" s="155" t="s">
        <v>568</v>
      </c>
      <c r="P43" s="155" t="s">
        <v>568</v>
      </c>
      <c r="Q43" s="155" t="s">
        <v>566</v>
      </c>
      <c r="R43" s="155" t="s">
        <v>570</v>
      </c>
      <c r="S43" s="155" t="s">
        <v>568</v>
      </c>
      <c r="T43" s="156" t="s">
        <v>568</v>
      </c>
      <c r="U43" s="156" t="s">
        <v>568</v>
      </c>
      <c r="V43" s="156" t="s">
        <v>568</v>
      </c>
      <c r="W43" s="156" t="s">
        <v>568</v>
      </c>
      <c r="X43" s="156" t="s">
        <v>563</v>
      </c>
      <c r="Y43" s="157" t="s">
        <v>565</v>
      </c>
      <c r="Z43" s="158" t="s">
        <v>564</v>
      </c>
      <c r="AA43" s="159" t="s">
        <v>568</v>
      </c>
      <c r="AB43" s="155" t="s">
        <v>568</v>
      </c>
      <c r="AC43" s="155" t="s">
        <v>565</v>
      </c>
      <c r="AD43" s="155" t="s">
        <v>568</v>
      </c>
      <c r="AE43" s="155" t="s">
        <v>568</v>
      </c>
      <c r="AF43" s="157" t="s">
        <v>568</v>
      </c>
      <c r="AG43" s="157" t="s">
        <v>568</v>
      </c>
      <c r="AH43" s="157" t="s">
        <v>568</v>
      </c>
      <c r="AI43" s="157" t="s">
        <v>571</v>
      </c>
      <c r="AJ43" s="157" t="s">
        <v>571</v>
      </c>
      <c r="AK43" s="157" t="s">
        <v>568</v>
      </c>
      <c r="AL43" s="157" t="s">
        <v>568</v>
      </c>
      <c r="AM43" s="158" t="s">
        <v>568</v>
      </c>
      <c r="AN43" s="158" t="s">
        <v>568</v>
      </c>
      <c r="AO43" s="158" t="s">
        <v>568</v>
      </c>
      <c r="AP43" s="160">
        <v>4316</v>
      </c>
      <c r="AQ43" s="161"/>
      <c r="AR43" s="162" t="s">
        <v>572</v>
      </c>
      <c r="AS43" s="163" t="s">
        <v>563</v>
      </c>
      <c r="AT43" s="164" t="s">
        <v>573</v>
      </c>
      <c r="AU43" s="165" t="s">
        <v>574</v>
      </c>
      <c r="AV43" s="140" t="s">
        <v>574</v>
      </c>
      <c r="AW43" s="139"/>
      <c r="AX43" s="139"/>
      <c r="AY43" s="139"/>
      <c r="AZ43" s="139"/>
      <c r="BA43" s="139"/>
      <c r="BB43" s="139"/>
    </row>
    <row r="44" spans="1:54" ht="18" customHeight="1" x14ac:dyDescent="0.2">
      <c r="A44" s="166" t="s">
        <v>612</v>
      </c>
      <c r="B44" s="166"/>
      <c r="C44" s="155">
        <v>244</v>
      </c>
      <c r="D44" s="155" t="s">
        <v>563</v>
      </c>
      <c r="E44" s="155" t="s">
        <v>564</v>
      </c>
      <c r="F44" s="155" t="s">
        <v>564</v>
      </c>
      <c r="G44" s="155" t="s">
        <v>565</v>
      </c>
      <c r="H44" s="155" t="s">
        <v>566</v>
      </c>
      <c r="I44" s="155" t="s">
        <v>565</v>
      </c>
      <c r="J44" s="156" t="s">
        <v>567</v>
      </c>
      <c r="K44" s="156" t="s">
        <v>566</v>
      </c>
      <c r="L44" s="157" t="s">
        <v>568</v>
      </c>
      <c r="M44" s="158" t="s">
        <v>566</v>
      </c>
      <c r="N44" s="155" t="s">
        <v>569</v>
      </c>
      <c r="O44" s="155" t="s">
        <v>568</v>
      </c>
      <c r="P44" s="155" t="s">
        <v>568</v>
      </c>
      <c r="Q44" s="155" t="s">
        <v>566</v>
      </c>
      <c r="R44" s="155" t="s">
        <v>570</v>
      </c>
      <c r="S44" s="155" t="s">
        <v>568</v>
      </c>
      <c r="T44" s="156" t="s">
        <v>568</v>
      </c>
      <c r="U44" s="156" t="s">
        <v>568</v>
      </c>
      <c r="V44" s="156" t="s">
        <v>568</v>
      </c>
      <c r="W44" s="156" t="s">
        <v>568</v>
      </c>
      <c r="X44" s="156" t="s">
        <v>563</v>
      </c>
      <c r="Y44" s="157" t="s">
        <v>565</v>
      </c>
      <c r="Z44" s="158" t="s">
        <v>564</v>
      </c>
      <c r="AA44" s="159" t="s">
        <v>568</v>
      </c>
      <c r="AB44" s="155" t="s">
        <v>568</v>
      </c>
      <c r="AC44" s="155" t="s">
        <v>565</v>
      </c>
      <c r="AD44" s="155" t="s">
        <v>568</v>
      </c>
      <c r="AE44" s="155" t="s">
        <v>568</v>
      </c>
      <c r="AF44" s="157" t="s">
        <v>568</v>
      </c>
      <c r="AG44" s="157" t="s">
        <v>568</v>
      </c>
      <c r="AH44" s="157" t="s">
        <v>568</v>
      </c>
      <c r="AI44" s="157" t="s">
        <v>571</v>
      </c>
      <c r="AJ44" s="157" t="s">
        <v>571</v>
      </c>
      <c r="AK44" s="157" t="s">
        <v>568</v>
      </c>
      <c r="AL44" s="157" t="s">
        <v>568</v>
      </c>
      <c r="AM44" s="158" t="s">
        <v>568</v>
      </c>
      <c r="AN44" s="158" t="s">
        <v>568</v>
      </c>
      <c r="AO44" s="158" t="s">
        <v>568</v>
      </c>
      <c r="AP44" s="160">
        <v>244</v>
      </c>
      <c r="AQ44" s="161"/>
      <c r="AR44" s="162" t="s">
        <v>572</v>
      </c>
      <c r="AS44" s="163" t="s">
        <v>563</v>
      </c>
      <c r="AT44" s="164" t="s">
        <v>573</v>
      </c>
      <c r="AU44" s="165" t="s">
        <v>574</v>
      </c>
      <c r="AV44" s="140" t="s">
        <v>574</v>
      </c>
      <c r="AW44" s="139"/>
      <c r="AX44" s="139"/>
      <c r="AY44" s="139"/>
      <c r="AZ44" s="139"/>
      <c r="BA44" s="139"/>
      <c r="BB44" s="139"/>
    </row>
    <row r="45" spans="1:54" ht="18" customHeight="1" x14ac:dyDescent="0.2">
      <c r="A45" s="166" t="s">
        <v>613</v>
      </c>
      <c r="B45" s="166"/>
      <c r="C45" s="155">
        <v>389</v>
      </c>
      <c r="D45" s="155" t="s">
        <v>563</v>
      </c>
      <c r="E45" s="155" t="s">
        <v>564</v>
      </c>
      <c r="F45" s="155" t="s">
        <v>564</v>
      </c>
      <c r="G45" s="155" t="s">
        <v>565</v>
      </c>
      <c r="H45" s="155" t="s">
        <v>566</v>
      </c>
      <c r="I45" s="155" t="s">
        <v>565</v>
      </c>
      <c r="J45" s="156" t="s">
        <v>567</v>
      </c>
      <c r="K45" s="156" t="s">
        <v>566</v>
      </c>
      <c r="L45" s="157" t="s">
        <v>568</v>
      </c>
      <c r="M45" s="158" t="s">
        <v>566</v>
      </c>
      <c r="N45" s="155" t="s">
        <v>569</v>
      </c>
      <c r="O45" s="155" t="s">
        <v>568</v>
      </c>
      <c r="P45" s="155" t="s">
        <v>568</v>
      </c>
      <c r="Q45" s="155" t="s">
        <v>566</v>
      </c>
      <c r="R45" s="155" t="s">
        <v>570</v>
      </c>
      <c r="S45" s="155" t="s">
        <v>568</v>
      </c>
      <c r="T45" s="156" t="s">
        <v>568</v>
      </c>
      <c r="U45" s="156" t="s">
        <v>568</v>
      </c>
      <c r="V45" s="156" t="s">
        <v>568</v>
      </c>
      <c r="W45" s="156" t="s">
        <v>568</v>
      </c>
      <c r="X45" s="156" t="s">
        <v>563</v>
      </c>
      <c r="Y45" s="157" t="s">
        <v>565</v>
      </c>
      <c r="Z45" s="158" t="s">
        <v>564</v>
      </c>
      <c r="AA45" s="159" t="s">
        <v>568</v>
      </c>
      <c r="AB45" s="155" t="s">
        <v>568</v>
      </c>
      <c r="AC45" s="155" t="s">
        <v>565</v>
      </c>
      <c r="AD45" s="155" t="s">
        <v>568</v>
      </c>
      <c r="AE45" s="155" t="s">
        <v>568</v>
      </c>
      <c r="AF45" s="157" t="s">
        <v>568</v>
      </c>
      <c r="AG45" s="157" t="s">
        <v>568</v>
      </c>
      <c r="AH45" s="157" t="s">
        <v>568</v>
      </c>
      <c r="AI45" s="157" t="s">
        <v>571</v>
      </c>
      <c r="AJ45" s="157" t="s">
        <v>571</v>
      </c>
      <c r="AK45" s="157" t="s">
        <v>568</v>
      </c>
      <c r="AL45" s="157" t="s">
        <v>568</v>
      </c>
      <c r="AM45" s="158" t="s">
        <v>568</v>
      </c>
      <c r="AN45" s="158" t="s">
        <v>568</v>
      </c>
      <c r="AO45" s="158" t="s">
        <v>568</v>
      </c>
      <c r="AP45" s="160">
        <v>389</v>
      </c>
      <c r="AQ45" s="161"/>
      <c r="AR45" s="162" t="s">
        <v>572</v>
      </c>
      <c r="AS45" s="163" t="s">
        <v>563</v>
      </c>
      <c r="AT45" s="164" t="s">
        <v>573</v>
      </c>
      <c r="AU45" s="165" t="s">
        <v>574</v>
      </c>
      <c r="AV45" s="140" t="s">
        <v>574</v>
      </c>
      <c r="AW45" s="139"/>
      <c r="AX45" s="139"/>
      <c r="AY45" s="139"/>
      <c r="AZ45" s="139"/>
      <c r="BA45" s="139"/>
      <c r="BB45" s="139"/>
    </row>
    <row r="46" spans="1:54" ht="18" customHeight="1" x14ac:dyDescent="0.2">
      <c r="A46" s="166" t="s">
        <v>614</v>
      </c>
      <c r="B46" s="166"/>
      <c r="C46" s="155">
        <v>78</v>
      </c>
      <c r="D46" s="155" t="s">
        <v>563</v>
      </c>
      <c r="E46" s="155" t="s">
        <v>564</v>
      </c>
      <c r="F46" s="155" t="s">
        <v>564</v>
      </c>
      <c r="G46" s="155" t="s">
        <v>565</v>
      </c>
      <c r="H46" s="155" t="s">
        <v>566</v>
      </c>
      <c r="I46" s="155" t="s">
        <v>565</v>
      </c>
      <c r="J46" s="156" t="s">
        <v>567</v>
      </c>
      <c r="K46" s="156" t="s">
        <v>566</v>
      </c>
      <c r="L46" s="157" t="s">
        <v>568</v>
      </c>
      <c r="M46" s="158" t="s">
        <v>566</v>
      </c>
      <c r="N46" s="155" t="s">
        <v>569</v>
      </c>
      <c r="O46" s="155" t="s">
        <v>568</v>
      </c>
      <c r="P46" s="155" t="s">
        <v>568</v>
      </c>
      <c r="Q46" s="155" t="s">
        <v>566</v>
      </c>
      <c r="R46" s="155" t="s">
        <v>570</v>
      </c>
      <c r="S46" s="155" t="s">
        <v>568</v>
      </c>
      <c r="T46" s="156" t="s">
        <v>568</v>
      </c>
      <c r="U46" s="156" t="s">
        <v>568</v>
      </c>
      <c r="V46" s="156" t="s">
        <v>568</v>
      </c>
      <c r="W46" s="156" t="s">
        <v>568</v>
      </c>
      <c r="X46" s="156" t="s">
        <v>563</v>
      </c>
      <c r="Y46" s="157" t="s">
        <v>565</v>
      </c>
      <c r="Z46" s="158" t="s">
        <v>564</v>
      </c>
      <c r="AA46" s="159" t="s">
        <v>568</v>
      </c>
      <c r="AB46" s="155" t="s">
        <v>568</v>
      </c>
      <c r="AC46" s="155" t="s">
        <v>565</v>
      </c>
      <c r="AD46" s="155" t="s">
        <v>568</v>
      </c>
      <c r="AE46" s="155" t="s">
        <v>568</v>
      </c>
      <c r="AF46" s="157" t="s">
        <v>568</v>
      </c>
      <c r="AG46" s="157" t="s">
        <v>568</v>
      </c>
      <c r="AH46" s="157" t="s">
        <v>568</v>
      </c>
      <c r="AI46" s="157" t="s">
        <v>571</v>
      </c>
      <c r="AJ46" s="157" t="s">
        <v>571</v>
      </c>
      <c r="AK46" s="157" t="s">
        <v>568</v>
      </c>
      <c r="AL46" s="157" t="s">
        <v>568</v>
      </c>
      <c r="AM46" s="158" t="s">
        <v>568</v>
      </c>
      <c r="AN46" s="158" t="s">
        <v>568</v>
      </c>
      <c r="AO46" s="158" t="s">
        <v>568</v>
      </c>
      <c r="AP46" s="160">
        <v>78</v>
      </c>
      <c r="AQ46" s="161"/>
      <c r="AR46" s="162" t="s">
        <v>572</v>
      </c>
      <c r="AS46" s="163" t="s">
        <v>563</v>
      </c>
      <c r="AT46" s="164" t="s">
        <v>573</v>
      </c>
      <c r="AU46" s="165" t="s">
        <v>574</v>
      </c>
      <c r="AV46" s="140" t="s">
        <v>574</v>
      </c>
      <c r="AW46" s="139"/>
      <c r="AX46" s="139"/>
      <c r="AY46" s="139"/>
      <c r="AZ46" s="139"/>
      <c r="BA46" s="139"/>
      <c r="BB46" s="139"/>
    </row>
    <row r="47" spans="1:54" ht="18" customHeight="1" thickBot="1" x14ac:dyDescent="0.25">
      <c r="A47" s="167" t="s">
        <v>615</v>
      </c>
      <c r="B47" s="167"/>
      <c r="C47" s="168">
        <v>9006</v>
      </c>
      <c r="D47" s="168" t="s">
        <v>563</v>
      </c>
      <c r="E47" s="168" t="s">
        <v>564</v>
      </c>
      <c r="F47" s="168" t="s">
        <v>564</v>
      </c>
      <c r="G47" s="168" t="s">
        <v>565</v>
      </c>
      <c r="H47" s="168" t="s">
        <v>566</v>
      </c>
      <c r="I47" s="168" t="s">
        <v>565</v>
      </c>
      <c r="J47" s="169" t="s">
        <v>567</v>
      </c>
      <c r="K47" s="169" t="s">
        <v>566</v>
      </c>
      <c r="L47" s="170" t="s">
        <v>568</v>
      </c>
      <c r="M47" s="171" t="s">
        <v>566</v>
      </c>
      <c r="N47" s="168" t="s">
        <v>569</v>
      </c>
      <c r="O47" s="168" t="s">
        <v>568</v>
      </c>
      <c r="P47" s="168" t="s">
        <v>568</v>
      </c>
      <c r="Q47" s="168" t="s">
        <v>566</v>
      </c>
      <c r="R47" s="168" t="s">
        <v>570</v>
      </c>
      <c r="S47" s="168" t="s">
        <v>568</v>
      </c>
      <c r="T47" s="169" t="s">
        <v>568</v>
      </c>
      <c r="U47" s="169" t="s">
        <v>568</v>
      </c>
      <c r="V47" s="169" t="s">
        <v>568</v>
      </c>
      <c r="W47" s="169" t="s">
        <v>568</v>
      </c>
      <c r="X47" s="169" t="s">
        <v>563</v>
      </c>
      <c r="Y47" s="170" t="s">
        <v>565</v>
      </c>
      <c r="Z47" s="171" t="s">
        <v>564</v>
      </c>
      <c r="AA47" s="172" t="s">
        <v>568</v>
      </c>
      <c r="AB47" s="168" t="s">
        <v>568</v>
      </c>
      <c r="AC47" s="168" t="s">
        <v>565</v>
      </c>
      <c r="AD47" s="168" t="s">
        <v>568</v>
      </c>
      <c r="AE47" s="168" t="s">
        <v>568</v>
      </c>
      <c r="AF47" s="170" t="s">
        <v>568</v>
      </c>
      <c r="AG47" s="170" t="s">
        <v>568</v>
      </c>
      <c r="AH47" s="170" t="s">
        <v>568</v>
      </c>
      <c r="AI47" s="170" t="s">
        <v>571</v>
      </c>
      <c r="AJ47" s="170" t="s">
        <v>571</v>
      </c>
      <c r="AK47" s="170" t="s">
        <v>568</v>
      </c>
      <c r="AL47" s="170" t="s">
        <v>568</v>
      </c>
      <c r="AM47" s="171" t="s">
        <v>568</v>
      </c>
      <c r="AN47" s="171" t="s">
        <v>568</v>
      </c>
      <c r="AO47" s="171" t="s">
        <v>568</v>
      </c>
      <c r="AP47" s="173">
        <v>9006</v>
      </c>
      <c r="AQ47" s="174"/>
      <c r="AR47" s="175" t="s">
        <v>572</v>
      </c>
      <c r="AS47" s="176" t="s">
        <v>563</v>
      </c>
      <c r="AT47" s="177" t="s">
        <v>573</v>
      </c>
      <c r="AU47" s="178" t="s">
        <v>574</v>
      </c>
      <c r="AV47" s="140" t="s">
        <v>574</v>
      </c>
      <c r="AW47" s="179"/>
      <c r="AX47" s="139"/>
      <c r="AY47" s="139" t="s">
        <v>616</v>
      </c>
      <c r="AZ47" s="139"/>
      <c r="BA47" s="139"/>
      <c r="BB47" s="139"/>
    </row>
    <row r="48" spans="1:54" ht="18" customHeight="1" x14ac:dyDescent="0.2">
      <c r="A48" s="180" t="s">
        <v>617</v>
      </c>
      <c r="B48" s="180"/>
      <c r="C48" s="155">
        <v>-7721379</v>
      </c>
      <c r="D48" s="155">
        <v>-1017907</v>
      </c>
      <c r="E48" s="155">
        <v>-696052</v>
      </c>
      <c r="F48" s="155">
        <v>-717453</v>
      </c>
      <c r="G48" s="155">
        <v>-500611</v>
      </c>
      <c r="H48" s="155">
        <v>-295907</v>
      </c>
      <c r="I48" s="155">
        <v>-619072</v>
      </c>
      <c r="J48" s="156">
        <v>-184954</v>
      </c>
      <c r="K48" s="156">
        <v>-296917</v>
      </c>
      <c r="L48" s="157">
        <v>-1202</v>
      </c>
      <c r="M48" s="158" t="s">
        <v>566</v>
      </c>
      <c r="N48" s="155">
        <v>-692544</v>
      </c>
      <c r="O48" s="155" t="s">
        <v>568</v>
      </c>
      <c r="P48" s="155" t="s">
        <v>568</v>
      </c>
      <c r="Q48" s="155">
        <v>-138214</v>
      </c>
      <c r="R48" s="155">
        <v>-107339</v>
      </c>
      <c r="S48" s="155">
        <v>-182192</v>
      </c>
      <c r="T48" s="156" t="s">
        <v>568</v>
      </c>
      <c r="U48" s="156" t="s">
        <v>568</v>
      </c>
      <c r="V48" s="156" t="s">
        <v>568</v>
      </c>
      <c r="W48" s="156" t="s">
        <v>568</v>
      </c>
      <c r="X48" s="156">
        <v>-1969</v>
      </c>
      <c r="Y48" s="157" t="s">
        <v>565</v>
      </c>
      <c r="Z48" s="158" t="s">
        <v>564</v>
      </c>
      <c r="AA48" s="159">
        <v>-422239</v>
      </c>
      <c r="AB48" s="155">
        <v>-73949</v>
      </c>
      <c r="AC48" s="155">
        <v>-907529</v>
      </c>
      <c r="AD48" s="155">
        <v>-93975</v>
      </c>
      <c r="AE48" s="155">
        <v>-32902</v>
      </c>
      <c r="AF48" s="157" t="s">
        <v>568</v>
      </c>
      <c r="AG48" s="157" t="s">
        <v>568</v>
      </c>
      <c r="AH48" s="157" t="s">
        <v>568</v>
      </c>
      <c r="AI48" s="157" t="s">
        <v>571</v>
      </c>
      <c r="AJ48" s="157" t="s">
        <v>571</v>
      </c>
      <c r="AK48" s="157" t="s">
        <v>568</v>
      </c>
      <c r="AL48" s="157" t="s">
        <v>568</v>
      </c>
      <c r="AM48" s="158">
        <v>-258</v>
      </c>
      <c r="AN48" s="158">
        <v>-8087</v>
      </c>
      <c r="AO48" s="158" t="s">
        <v>568</v>
      </c>
      <c r="AP48" s="160">
        <v>-730107</v>
      </c>
      <c r="AQ48" s="161"/>
      <c r="AR48" s="162">
        <v>-602394</v>
      </c>
      <c r="AS48" s="163">
        <v>-422239</v>
      </c>
      <c r="AT48" s="164">
        <v>-560687</v>
      </c>
      <c r="AU48" s="165">
        <v>-1401244</v>
      </c>
      <c r="AV48" s="140">
        <v>-4004708</v>
      </c>
      <c r="AW48" s="139" t="s">
        <v>618</v>
      </c>
      <c r="AX48" s="139" t="s">
        <v>619</v>
      </c>
      <c r="AY48" s="139" t="s">
        <v>620</v>
      </c>
      <c r="AZ48" s="139" t="s">
        <v>621</v>
      </c>
      <c r="BA48" s="139"/>
      <c r="BB48" s="139"/>
    </row>
    <row r="49" spans="1:54" ht="18" customHeight="1" x14ac:dyDescent="0.2">
      <c r="A49" s="180" t="s">
        <v>622</v>
      </c>
      <c r="B49" s="180"/>
      <c r="C49" s="155">
        <v>-354812</v>
      </c>
      <c r="D49" s="155" t="s">
        <v>563</v>
      </c>
      <c r="E49" s="155" t="s">
        <v>564</v>
      </c>
      <c r="F49" s="155" t="s">
        <v>564</v>
      </c>
      <c r="G49" s="155">
        <v>-71961</v>
      </c>
      <c r="H49" s="155">
        <v>-34994</v>
      </c>
      <c r="I49" s="155">
        <v>-131746</v>
      </c>
      <c r="J49" s="156">
        <v>-33796</v>
      </c>
      <c r="K49" s="156">
        <v>-61961</v>
      </c>
      <c r="L49" s="157">
        <v>-683</v>
      </c>
      <c r="M49" s="158" t="s">
        <v>566</v>
      </c>
      <c r="N49" s="155">
        <v>-593</v>
      </c>
      <c r="O49" s="155" t="s">
        <v>568</v>
      </c>
      <c r="P49" s="155" t="s">
        <v>568</v>
      </c>
      <c r="Q49" s="155" t="s">
        <v>566</v>
      </c>
      <c r="R49" s="155" t="s">
        <v>570</v>
      </c>
      <c r="S49" s="155" t="s">
        <v>568</v>
      </c>
      <c r="T49" s="156" t="s">
        <v>568</v>
      </c>
      <c r="U49" s="156">
        <v>-14</v>
      </c>
      <c r="V49" s="156">
        <v>-191</v>
      </c>
      <c r="W49" s="156" t="s">
        <v>568</v>
      </c>
      <c r="X49" s="156" t="s">
        <v>563</v>
      </c>
      <c r="Y49" s="157" t="s">
        <v>565</v>
      </c>
      <c r="Z49" s="158" t="s">
        <v>564</v>
      </c>
      <c r="AA49" s="159">
        <v>-9570</v>
      </c>
      <c r="AB49" s="155" t="s">
        <v>568</v>
      </c>
      <c r="AC49" s="155">
        <v>-6600</v>
      </c>
      <c r="AD49" s="155" t="s">
        <v>568</v>
      </c>
      <c r="AE49" s="155" t="s">
        <v>568</v>
      </c>
      <c r="AF49" s="157">
        <v>-640</v>
      </c>
      <c r="AG49" s="157" t="s">
        <v>568</v>
      </c>
      <c r="AH49" s="157" t="s">
        <v>568</v>
      </c>
      <c r="AI49" s="157" t="s">
        <v>571</v>
      </c>
      <c r="AJ49" s="157" t="s">
        <v>571</v>
      </c>
      <c r="AK49" s="157" t="s">
        <v>568</v>
      </c>
      <c r="AL49" s="157" t="s">
        <v>568</v>
      </c>
      <c r="AM49" s="158" t="s">
        <v>568</v>
      </c>
      <c r="AN49" s="158" t="s">
        <v>568</v>
      </c>
      <c r="AO49" s="158" t="s">
        <v>568</v>
      </c>
      <c r="AP49" s="160">
        <v>-2064</v>
      </c>
      <c r="AQ49" s="161"/>
      <c r="AR49" s="162">
        <v>-63191</v>
      </c>
      <c r="AS49" s="163">
        <v>-9570</v>
      </c>
      <c r="AT49" s="164">
        <v>-64231</v>
      </c>
      <c r="AU49" s="165">
        <v>-213090</v>
      </c>
      <c r="AV49" s="140">
        <v>-2667</v>
      </c>
      <c r="AW49" s="139" t="s">
        <v>618</v>
      </c>
      <c r="AX49" s="139"/>
      <c r="AY49" s="139" t="s">
        <v>623</v>
      </c>
      <c r="AZ49" s="139" t="s">
        <v>624</v>
      </c>
      <c r="BA49" s="139"/>
      <c r="BB49" s="139"/>
    </row>
    <row r="50" spans="1:54" ht="18" customHeight="1" x14ac:dyDescent="0.2">
      <c r="A50" s="180" t="s">
        <v>625</v>
      </c>
      <c r="B50" s="180"/>
      <c r="C50" s="155">
        <v>157190</v>
      </c>
      <c r="D50" s="155" t="s">
        <v>563</v>
      </c>
      <c r="E50" s="155" t="s">
        <v>564</v>
      </c>
      <c r="F50" s="155" t="s">
        <v>564</v>
      </c>
      <c r="G50" s="155" t="s">
        <v>565</v>
      </c>
      <c r="H50" s="155" t="s">
        <v>566</v>
      </c>
      <c r="I50" s="155" t="s">
        <v>565</v>
      </c>
      <c r="J50" s="156" t="s">
        <v>567</v>
      </c>
      <c r="K50" s="156" t="s">
        <v>566</v>
      </c>
      <c r="L50" s="157" t="s">
        <v>568</v>
      </c>
      <c r="M50" s="158" t="s">
        <v>566</v>
      </c>
      <c r="N50" s="155">
        <v>157190</v>
      </c>
      <c r="O50" s="155" t="s">
        <v>568</v>
      </c>
      <c r="P50" s="155" t="s">
        <v>568</v>
      </c>
      <c r="Q50" s="155" t="s">
        <v>566</v>
      </c>
      <c r="R50" s="155" t="s">
        <v>570</v>
      </c>
      <c r="S50" s="155" t="s">
        <v>568</v>
      </c>
      <c r="T50" s="156" t="s">
        <v>568</v>
      </c>
      <c r="U50" s="156" t="s">
        <v>568</v>
      </c>
      <c r="V50" s="156" t="s">
        <v>568</v>
      </c>
      <c r="W50" s="156" t="s">
        <v>568</v>
      </c>
      <c r="X50" s="156" t="s">
        <v>563</v>
      </c>
      <c r="Y50" s="157" t="s">
        <v>565</v>
      </c>
      <c r="Z50" s="158" t="s">
        <v>564</v>
      </c>
      <c r="AA50" s="159" t="s">
        <v>568</v>
      </c>
      <c r="AB50" s="155" t="s">
        <v>568</v>
      </c>
      <c r="AC50" s="155" t="s">
        <v>565</v>
      </c>
      <c r="AD50" s="155" t="s">
        <v>568</v>
      </c>
      <c r="AE50" s="155" t="s">
        <v>568</v>
      </c>
      <c r="AF50" s="157" t="s">
        <v>568</v>
      </c>
      <c r="AG50" s="157" t="s">
        <v>568</v>
      </c>
      <c r="AH50" s="157" t="s">
        <v>568</v>
      </c>
      <c r="AI50" s="157" t="s">
        <v>571</v>
      </c>
      <c r="AJ50" s="157" t="s">
        <v>571</v>
      </c>
      <c r="AK50" s="157" t="s">
        <v>568</v>
      </c>
      <c r="AL50" s="157" t="s">
        <v>568</v>
      </c>
      <c r="AM50" s="158" t="s">
        <v>568</v>
      </c>
      <c r="AN50" s="158" t="s">
        <v>568</v>
      </c>
      <c r="AO50" s="158" t="s">
        <v>568</v>
      </c>
      <c r="AP50" s="160" t="s">
        <v>565</v>
      </c>
      <c r="AQ50" s="161"/>
      <c r="AR50" s="162" t="s">
        <v>572</v>
      </c>
      <c r="AS50" s="163" t="s">
        <v>563</v>
      </c>
      <c r="AT50" s="164" t="s">
        <v>573</v>
      </c>
      <c r="AU50" s="165" t="s">
        <v>574</v>
      </c>
      <c r="AV50" s="140">
        <v>157190</v>
      </c>
      <c r="AW50" s="139"/>
      <c r="AX50" s="139"/>
      <c r="AY50" s="139" t="s">
        <v>626</v>
      </c>
      <c r="AZ50" s="139" t="s">
        <v>627</v>
      </c>
      <c r="BA50" s="139"/>
      <c r="BB50" s="139"/>
    </row>
    <row r="51" spans="1:54" ht="18" customHeight="1" x14ac:dyDescent="0.2">
      <c r="A51" s="180" t="s">
        <v>628</v>
      </c>
      <c r="B51" s="180"/>
      <c r="C51" s="155">
        <v>-717618</v>
      </c>
      <c r="D51" s="155" t="s">
        <v>563</v>
      </c>
      <c r="E51" s="155">
        <v>-17103</v>
      </c>
      <c r="F51" s="155">
        <v>-22241</v>
      </c>
      <c r="G51" s="155">
        <v>-28013</v>
      </c>
      <c r="H51" s="155">
        <v>-36640</v>
      </c>
      <c r="I51" s="155">
        <v>-49492</v>
      </c>
      <c r="J51" s="156">
        <v>-177482</v>
      </c>
      <c r="K51" s="156">
        <v>-47713</v>
      </c>
      <c r="L51" s="157">
        <v>-11112</v>
      </c>
      <c r="M51" s="158" t="s">
        <v>566</v>
      </c>
      <c r="N51" s="155" t="s">
        <v>569</v>
      </c>
      <c r="O51" s="155" t="s">
        <v>568</v>
      </c>
      <c r="P51" s="155" t="s">
        <v>568</v>
      </c>
      <c r="Q51" s="155" t="s">
        <v>566</v>
      </c>
      <c r="R51" s="155" t="s">
        <v>570</v>
      </c>
      <c r="S51" s="155" t="s">
        <v>568</v>
      </c>
      <c r="T51" s="156">
        <v>-416</v>
      </c>
      <c r="U51" s="156">
        <v>56</v>
      </c>
      <c r="V51" s="156">
        <v>2587</v>
      </c>
      <c r="W51" s="156" t="s">
        <v>568</v>
      </c>
      <c r="X51" s="156">
        <v>-14175</v>
      </c>
      <c r="Y51" s="157" t="s">
        <v>565</v>
      </c>
      <c r="Z51" s="158" t="s">
        <v>564</v>
      </c>
      <c r="AA51" s="159">
        <v>-123443</v>
      </c>
      <c r="AB51" s="155">
        <v>-841</v>
      </c>
      <c r="AC51" s="155">
        <v>-30528</v>
      </c>
      <c r="AD51" s="155">
        <v>-8120</v>
      </c>
      <c r="AE51" s="155" t="s">
        <v>568</v>
      </c>
      <c r="AF51" s="157">
        <v>285</v>
      </c>
      <c r="AG51" s="157" t="s">
        <v>568</v>
      </c>
      <c r="AH51" s="157" t="s">
        <v>568</v>
      </c>
      <c r="AI51" s="157" t="s">
        <v>571</v>
      </c>
      <c r="AJ51" s="157" t="s">
        <v>571</v>
      </c>
      <c r="AK51" s="157">
        <v>96</v>
      </c>
      <c r="AL51" s="157">
        <v>174</v>
      </c>
      <c r="AM51" s="158" t="s">
        <v>568</v>
      </c>
      <c r="AN51" s="158" t="s">
        <v>568</v>
      </c>
      <c r="AO51" s="158" t="s">
        <v>568</v>
      </c>
      <c r="AP51" s="160">
        <v>-153496</v>
      </c>
      <c r="AQ51" s="161"/>
      <c r="AR51" s="162">
        <v>-32306</v>
      </c>
      <c r="AS51" s="163">
        <v>-123443</v>
      </c>
      <c r="AT51" s="164">
        <v>-48481</v>
      </c>
      <c r="AU51" s="165">
        <v>-301996</v>
      </c>
      <c r="AV51" s="140">
        <v>-57895</v>
      </c>
      <c r="AW51" s="139" t="s">
        <v>629</v>
      </c>
      <c r="AX51" s="139"/>
      <c r="AY51" s="139" t="s">
        <v>630</v>
      </c>
      <c r="AZ51" s="139" t="s">
        <v>631</v>
      </c>
      <c r="BA51" s="139"/>
      <c r="BB51" s="139"/>
    </row>
    <row r="52" spans="1:54" ht="18" customHeight="1" x14ac:dyDescent="0.2">
      <c r="A52" s="180" t="s">
        <v>632</v>
      </c>
      <c r="B52" s="180"/>
      <c r="C52" s="155">
        <v>-221646</v>
      </c>
      <c r="D52" s="155" t="s">
        <v>563</v>
      </c>
      <c r="E52" s="155" t="s">
        <v>564</v>
      </c>
      <c r="F52" s="155" t="s">
        <v>564</v>
      </c>
      <c r="G52" s="155">
        <v>-172773</v>
      </c>
      <c r="H52" s="155">
        <v>-6629</v>
      </c>
      <c r="I52" s="155" t="s">
        <v>565</v>
      </c>
      <c r="J52" s="156">
        <v>-22459</v>
      </c>
      <c r="K52" s="156">
        <v>-1661</v>
      </c>
      <c r="L52" s="157" t="s">
        <v>568</v>
      </c>
      <c r="M52" s="158" t="s">
        <v>566</v>
      </c>
      <c r="N52" s="155" t="s">
        <v>569</v>
      </c>
      <c r="O52" s="155" t="s">
        <v>568</v>
      </c>
      <c r="P52" s="155" t="s">
        <v>568</v>
      </c>
      <c r="Q52" s="155" t="s">
        <v>566</v>
      </c>
      <c r="R52" s="155" t="s">
        <v>570</v>
      </c>
      <c r="S52" s="155" t="s">
        <v>568</v>
      </c>
      <c r="T52" s="156" t="s">
        <v>568</v>
      </c>
      <c r="U52" s="156" t="s">
        <v>568</v>
      </c>
      <c r="V52" s="156" t="s">
        <v>568</v>
      </c>
      <c r="W52" s="156" t="s">
        <v>568</v>
      </c>
      <c r="X52" s="156" t="s">
        <v>563</v>
      </c>
      <c r="Y52" s="157" t="s">
        <v>565</v>
      </c>
      <c r="Z52" s="158" t="s">
        <v>564</v>
      </c>
      <c r="AA52" s="159" t="s">
        <v>568</v>
      </c>
      <c r="AB52" s="155" t="s">
        <v>568</v>
      </c>
      <c r="AC52" s="155" t="s">
        <v>565</v>
      </c>
      <c r="AD52" s="155" t="s">
        <v>568</v>
      </c>
      <c r="AE52" s="155" t="s">
        <v>568</v>
      </c>
      <c r="AF52" s="157" t="s">
        <v>568</v>
      </c>
      <c r="AG52" s="157" t="s">
        <v>568</v>
      </c>
      <c r="AH52" s="157" t="s">
        <v>568</v>
      </c>
      <c r="AI52" s="157" t="s">
        <v>571</v>
      </c>
      <c r="AJ52" s="157" t="s">
        <v>571</v>
      </c>
      <c r="AK52" s="157" t="s">
        <v>568</v>
      </c>
      <c r="AL52" s="157" t="s">
        <v>568</v>
      </c>
      <c r="AM52" s="158" t="s">
        <v>568</v>
      </c>
      <c r="AN52" s="158" t="s">
        <v>568</v>
      </c>
      <c r="AO52" s="158" t="s">
        <v>568</v>
      </c>
      <c r="AP52" s="160">
        <v>-18125</v>
      </c>
      <c r="AQ52" s="161"/>
      <c r="AR52" s="162">
        <v>-59833</v>
      </c>
      <c r="AS52" s="163" t="s">
        <v>563</v>
      </c>
      <c r="AT52" s="164">
        <v>-50475</v>
      </c>
      <c r="AU52" s="165">
        <v>-93214</v>
      </c>
      <c r="AV52" s="140" t="s">
        <v>574</v>
      </c>
      <c r="AW52" s="139" t="s">
        <v>584</v>
      </c>
      <c r="AX52" s="139"/>
      <c r="AY52" s="139" t="s">
        <v>633</v>
      </c>
      <c r="AZ52" s="139" t="s">
        <v>634</v>
      </c>
      <c r="BA52" s="139"/>
      <c r="BB52" s="139"/>
    </row>
    <row r="53" spans="1:54" ht="18" customHeight="1" x14ac:dyDescent="0.2">
      <c r="A53" s="180" t="s">
        <v>635</v>
      </c>
      <c r="B53" s="180"/>
      <c r="C53" s="155">
        <v>-12808</v>
      </c>
      <c r="D53" s="155" t="s">
        <v>563</v>
      </c>
      <c r="E53" s="155" t="s">
        <v>564</v>
      </c>
      <c r="F53" s="155" t="s">
        <v>564</v>
      </c>
      <c r="G53" s="155">
        <v>-794</v>
      </c>
      <c r="H53" s="155" t="s">
        <v>566</v>
      </c>
      <c r="I53" s="155">
        <v>-2221</v>
      </c>
      <c r="J53" s="156" t="s">
        <v>567</v>
      </c>
      <c r="K53" s="156">
        <v>-8351</v>
      </c>
      <c r="L53" s="157" t="s">
        <v>568</v>
      </c>
      <c r="M53" s="158" t="s">
        <v>566</v>
      </c>
      <c r="N53" s="155" t="s">
        <v>569</v>
      </c>
      <c r="O53" s="155" t="s">
        <v>568</v>
      </c>
      <c r="P53" s="155" t="s">
        <v>568</v>
      </c>
      <c r="Q53" s="155">
        <v>-1442</v>
      </c>
      <c r="R53" s="155" t="s">
        <v>570</v>
      </c>
      <c r="S53" s="155" t="s">
        <v>568</v>
      </c>
      <c r="T53" s="156" t="s">
        <v>568</v>
      </c>
      <c r="U53" s="156" t="s">
        <v>568</v>
      </c>
      <c r="V53" s="156" t="s">
        <v>568</v>
      </c>
      <c r="W53" s="156" t="s">
        <v>568</v>
      </c>
      <c r="X53" s="156" t="s">
        <v>563</v>
      </c>
      <c r="Y53" s="157" t="s">
        <v>565</v>
      </c>
      <c r="Z53" s="158" t="s">
        <v>564</v>
      </c>
      <c r="AA53" s="159" t="s">
        <v>568</v>
      </c>
      <c r="AB53" s="155" t="s">
        <v>568</v>
      </c>
      <c r="AC53" s="155" t="s">
        <v>565</v>
      </c>
      <c r="AD53" s="155" t="s">
        <v>568</v>
      </c>
      <c r="AE53" s="155" t="s">
        <v>568</v>
      </c>
      <c r="AF53" s="157" t="s">
        <v>568</v>
      </c>
      <c r="AG53" s="157" t="s">
        <v>568</v>
      </c>
      <c r="AH53" s="157" t="s">
        <v>568</v>
      </c>
      <c r="AI53" s="157" t="s">
        <v>571</v>
      </c>
      <c r="AJ53" s="157" t="s">
        <v>571</v>
      </c>
      <c r="AK53" s="157" t="s">
        <v>568</v>
      </c>
      <c r="AL53" s="157" t="s">
        <v>568</v>
      </c>
      <c r="AM53" s="158" t="s">
        <v>568</v>
      </c>
      <c r="AN53" s="158" t="s">
        <v>568</v>
      </c>
      <c r="AO53" s="158" t="s">
        <v>568</v>
      </c>
      <c r="AP53" s="160" t="s">
        <v>565</v>
      </c>
      <c r="AQ53" s="161"/>
      <c r="AR53" s="162">
        <v>-866</v>
      </c>
      <c r="AS53" s="163" t="s">
        <v>563</v>
      </c>
      <c r="AT53" s="164">
        <v>-699</v>
      </c>
      <c r="AU53" s="165">
        <v>-9801</v>
      </c>
      <c r="AV53" s="140">
        <v>-1442</v>
      </c>
      <c r="AW53" s="139" t="s">
        <v>618</v>
      </c>
      <c r="AX53" s="139"/>
      <c r="AY53" s="139"/>
      <c r="AZ53" s="139"/>
      <c r="BA53" s="139"/>
      <c r="BB53" s="139"/>
    </row>
    <row r="54" spans="1:54" ht="18" customHeight="1" x14ac:dyDescent="0.2">
      <c r="A54" s="180" t="s">
        <v>636</v>
      </c>
      <c r="B54" s="180"/>
      <c r="C54" s="155">
        <v>-157919</v>
      </c>
      <c r="D54" s="155" t="s">
        <v>563</v>
      </c>
      <c r="E54" s="155" t="s">
        <v>564</v>
      </c>
      <c r="F54" s="155">
        <v>-113328</v>
      </c>
      <c r="G54" s="155">
        <v>-5662</v>
      </c>
      <c r="H54" s="155" t="s">
        <v>566</v>
      </c>
      <c r="I54" s="155">
        <v>-18984</v>
      </c>
      <c r="J54" s="156" t="s">
        <v>567</v>
      </c>
      <c r="K54" s="156">
        <v>-8182</v>
      </c>
      <c r="L54" s="157" t="s">
        <v>568</v>
      </c>
      <c r="M54" s="158" t="s">
        <v>566</v>
      </c>
      <c r="N54" s="155">
        <v>-8741</v>
      </c>
      <c r="O54" s="155" t="s">
        <v>568</v>
      </c>
      <c r="P54" s="155" t="s">
        <v>568</v>
      </c>
      <c r="Q54" s="155">
        <v>-1913</v>
      </c>
      <c r="R54" s="155" t="s">
        <v>570</v>
      </c>
      <c r="S54" s="155" t="s">
        <v>568</v>
      </c>
      <c r="T54" s="156" t="s">
        <v>568</v>
      </c>
      <c r="U54" s="156" t="s">
        <v>568</v>
      </c>
      <c r="V54" s="156" t="s">
        <v>568</v>
      </c>
      <c r="W54" s="156" t="s">
        <v>568</v>
      </c>
      <c r="X54" s="156" t="s">
        <v>563</v>
      </c>
      <c r="Y54" s="157" t="s">
        <v>565</v>
      </c>
      <c r="Z54" s="158" t="s">
        <v>564</v>
      </c>
      <c r="AA54" s="159" t="s">
        <v>568</v>
      </c>
      <c r="AB54" s="155" t="s">
        <v>568</v>
      </c>
      <c r="AC54" s="155" t="s">
        <v>565</v>
      </c>
      <c r="AD54" s="155" t="s">
        <v>568</v>
      </c>
      <c r="AE54" s="155" t="s">
        <v>568</v>
      </c>
      <c r="AF54" s="157" t="s">
        <v>568</v>
      </c>
      <c r="AG54" s="157" t="s">
        <v>568</v>
      </c>
      <c r="AH54" s="157" t="s">
        <v>568</v>
      </c>
      <c r="AI54" s="157" t="s">
        <v>571</v>
      </c>
      <c r="AJ54" s="157" t="s">
        <v>571</v>
      </c>
      <c r="AK54" s="157" t="s">
        <v>568</v>
      </c>
      <c r="AL54" s="157" t="s">
        <v>568</v>
      </c>
      <c r="AM54" s="158" t="s">
        <v>568</v>
      </c>
      <c r="AN54" s="158" t="s">
        <v>568</v>
      </c>
      <c r="AO54" s="158" t="s">
        <v>568</v>
      </c>
      <c r="AP54" s="160">
        <v>-1109</v>
      </c>
      <c r="AQ54" s="161"/>
      <c r="AR54" s="162">
        <v>-7014</v>
      </c>
      <c r="AS54" s="163" t="s">
        <v>563</v>
      </c>
      <c r="AT54" s="164">
        <v>-5661</v>
      </c>
      <c r="AU54" s="165">
        <v>-20153</v>
      </c>
      <c r="AV54" s="140">
        <v>-123982</v>
      </c>
      <c r="AW54" s="139" t="s">
        <v>618</v>
      </c>
      <c r="AX54" s="139"/>
      <c r="AY54" s="139"/>
      <c r="AZ54" s="139"/>
      <c r="BA54" s="139"/>
      <c r="BB54" s="139"/>
    </row>
    <row r="55" spans="1:54" ht="18" customHeight="1" x14ac:dyDescent="0.2">
      <c r="A55" s="180" t="s">
        <v>637</v>
      </c>
      <c r="B55" s="180"/>
      <c r="C55" s="155">
        <v>-589639</v>
      </c>
      <c r="D55" s="155" t="s">
        <v>563</v>
      </c>
      <c r="E55" s="155" t="s">
        <v>564</v>
      </c>
      <c r="F55" s="155">
        <v>-589639</v>
      </c>
      <c r="G55" s="155" t="s">
        <v>565</v>
      </c>
      <c r="H55" s="155" t="s">
        <v>566</v>
      </c>
      <c r="I55" s="155" t="s">
        <v>565</v>
      </c>
      <c r="J55" s="156" t="s">
        <v>567</v>
      </c>
      <c r="K55" s="156" t="s">
        <v>566</v>
      </c>
      <c r="L55" s="157" t="s">
        <v>568</v>
      </c>
      <c r="M55" s="158" t="s">
        <v>566</v>
      </c>
      <c r="N55" s="155" t="s">
        <v>569</v>
      </c>
      <c r="O55" s="155" t="s">
        <v>568</v>
      </c>
      <c r="P55" s="155" t="s">
        <v>568</v>
      </c>
      <c r="Q55" s="155" t="s">
        <v>566</v>
      </c>
      <c r="R55" s="155" t="s">
        <v>570</v>
      </c>
      <c r="S55" s="155" t="s">
        <v>568</v>
      </c>
      <c r="T55" s="156" t="s">
        <v>568</v>
      </c>
      <c r="U55" s="156" t="s">
        <v>568</v>
      </c>
      <c r="V55" s="156" t="s">
        <v>568</v>
      </c>
      <c r="W55" s="156" t="s">
        <v>568</v>
      </c>
      <c r="X55" s="156" t="s">
        <v>563</v>
      </c>
      <c r="Y55" s="157" t="s">
        <v>565</v>
      </c>
      <c r="Z55" s="158" t="s">
        <v>564</v>
      </c>
      <c r="AA55" s="159" t="s">
        <v>568</v>
      </c>
      <c r="AB55" s="155" t="s">
        <v>568</v>
      </c>
      <c r="AC55" s="155" t="s">
        <v>565</v>
      </c>
      <c r="AD55" s="155" t="s">
        <v>568</v>
      </c>
      <c r="AE55" s="155" t="s">
        <v>568</v>
      </c>
      <c r="AF55" s="157" t="s">
        <v>568</v>
      </c>
      <c r="AG55" s="157" t="s">
        <v>568</v>
      </c>
      <c r="AH55" s="157" t="s">
        <v>568</v>
      </c>
      <c r="AI55" s="157" t="s">
        <v>571</v>
      </c>
      <c r="AJ55" s="157" t="s">
        <v>571</v>
      </c>
      <c r="AK55" s="157" t="s">
        <v>568</v>
      </c>
      <c r="AL55" s="157" t="s">
        <v>568</v>
      </c>
      <c r="AM55" s="158" t="s">
        <v>568</v>
      </c>
      <c r="AN55" s="158" t="s">
        <v>568</v>
      </c>
      <c r="AO55" s="158" t="s">
        <v>568</v>
      </c>
      <c r="AP55" s="160" t="s">
        <v>565</v>
      </c>
      <c r="AQ55" s="161"/>
      <c r="AR55" s="162" t="s">
        <v>572</v>
      </c>
      <c r="AS55" s="163" t="s">
        <v>563</v>
      </c>
      <c r="AT55" s="164" t="s">
        <v>573</v>
      </c>
      <c r="AU55" s="165" t="s">
        <v>574</v>
      </c>
      <c r="AV55" s="140">
        <v>-589639</v>
      </c>
      <c r="AW55" s="139"/>
      <c r="AX55" s="139"/>
      <c r="AY55" s="139"/>
      <c r="AZ55" s="139"/>
      <c r="BA55" s="139"/>
      <c r="BB55" s="139"/>
    </row>
    <row r="56" spans="1:54" ht="18" customHeight="1" x14ac:dyDescent="0.2">
      <c r="A56" s="180" t="s">
        <v>638</v>
      </c>
      <c r="B56" s="180"/>
      <c r="C56" s="155">
        <v>-1033540</v>
      </c>
      <c r="D56" s="155">
        <v>-117007</v>
      </c>
      <c r="E56" s="155">
        <v>-82137</v>
      </c>
      <c r="F56" s="155">
        <v>-85715</v>
      </c>
      <c r="G56" s="155">
        <v>-68891</v>
      </c>
      <c r="H56" s="155">
        <v>-42068</v>
      </c>
      <c r="I56" s="155">
        <v>-92665</v>
      </c>
      <c r="J56" s="156">
        <v>-45639</v>
      </c>
      <c r="K56" s="156">
        <v>-45466</v>
      </c>
      <c r="L56" s="157">
        <v>-3593</v>
      </c>
      <c r="M56" s="158" t="s">
        <v>566</v>
      </c>
      <c r="N56" s="155">
        <v>-80146</v>
      </c>
      <c r="O56" s="155" t="s">
        <v>568</v>
      </c>
      <c r="P56" s="155" t="s">
        <v>568</v>
      </c>
      <c r="Q56" s="155">
        <v>-16011</v>
      </c>
      <c r="R56" s="155">
        <v>-13744</v>
      </c>
      <c r="S56" s="155">
        <v>-21072</v>
      </c>
      <c r="T56" s="156">
        <v>-3511</v>
      </c>
      <c r="U56" s="156">
        <v>-1253</v>
      </c>
      <c r="V56" s="156">
        <v>-2272</v>
      </c>
      <c r="W56" s="156">
        <v>-30</v>
      </c>
      <c r="X56" s="156">
        <v>-1857</v>
      </c>
      <c r="Y56" s="157" t="s">
        <v>565</v>
      </c>
      <c r="Z56" s="158" t="s">
        <v>564</v>
      </c>
      <c r="AA56" s="159">
        <v>-63826</v>
      </c>
      <c r="AB56" s="155">
        <v>-8585</v>
      </c>
      <c r="AC56" s="155">
        <v>-111401</v>
      </c>
      <c r="AD56" s="155">
        <v>-11776</v>
      </c>
      <c r="AE56" s="155">
        <v>-3784</v>
      </c>
      <c r="AF56" s="157">
        <v>-253</v>
      </c>
      <c r="AG56" s="157">
        <v>-471</v>
      </c>
      <c r="AH56" s="157" t="s">
        <v>568</v>
      </c>
      <c r="AI56" s="157" t="s">
        <v>571</v>
      </c>
      <c r="AJ56" s="157" t="s">
        <v>571</v>
      </c>
      <c r="AK56" s="157">
        <v>-107</v>
      </c>
      <c r="AL56" s="157" t="s">
        <v>568</v>
      </c>
      <c r="AM56" s="158">
        <v>-1879</v>
      </c>
      <c r="AN56" s="158">
        <v>-2418</v>
      </c>
      <c r="AO56" s="158" t="s">
        <v>568</v>
      </c>
      <c r="AP56" s="160">
        <v>-105962</v>
      </c>
      <c r="AQ56" s="161"/>
      <c r="AR56" s="162">
        <v>-84401</v>
      </c>
      <c r="AS56" s="163">
        <v>-63826</v>
      </c>
      <c r="AT56" s="164">
        <v>-80869</v>
      </c>
      <c r="AU56" s="165">
        <v>-227296</v>
      </c>
      <c r="AV56" s="140">
        <v>-471187</v>
      </c>
      <c r="AW56" s="139" t="s">
        <v>618</v>
      </c>
      <c r="AX56" s="139"/>
      <c r="AY56" s="139"/>
      <c r="AZ56" s="139"/>
      <c r="BA56" s="139"/>
      <c r="BB56" s="139"/>
    </row>
    <row r="57" spans="1:54" ht="18" customHeight="1" x14ac:dyDescent="0.2">
      <c r="A57" s="180" t="s">
        <v>639</v>
      </c>
      <c r="B57" s="180"/>
      <c r="C57" s="155">
        <v>-17178</v>
      </c>
      <c r="D57" s="155" t="s">
        <v>563</v>
      </c>
      <c r="E57" s="155" t="s">
        <v>564</v>
      </c>
      <c r="F57" s="155">
        <v>-874</v>
      </c>
      <c r="G57" s="155" t="s">
        <v>565</v>
      </c>
      <c r="H57" s="155" t="s">
        <v>566</v>
      </c>
      <c r="I57" s="155">
        <v>-10001</v>
      </c>
      <c r="J57" s="156" t="s">
        <v>567</v>
      </c>
      <c r="K57" s="156">
        <v>-4508</v>
      </c>
      <c r="L57" s="157" t="s">
        <v>568</v>
      </c>
      <c r="M57" s="158" t="s">
        <v>566</v>
      </c>
      <c r="N57" s="155" t="s">
        <v>569</v>
      </c>
      <c r="O57" s="155" t="s">
        <v>568</v>
      </c>
      <c r="P57" s="155" t="s">
        <v>568</v>
      </c>
      <c r="Q57" s="155" t="s">
        <v>566</v>
      </c>
      <c r="R57" s="155" t="s">
        <v>570</v>
      </c>
      <c r="S57" s="155" t="s">
        <v>568</v>
      </c>
      <c r="T57" s="156" t="s">
        <v>568</v>
      </c>
      <c r="U57" s="156" t="s">
        <v>568</v>
      </c>
      <c r="V57" s="156" t="s">
        <v>568</v>
      </c>
      <c r="W57" s="156" t="s">
        <v>568</v>
      </c>
      <c r="X57" s="156" t="s">
        <v>563</v>
      </c>
      <c r="Y57" s="157" t="s">
        <v>565</v>
      </c>
      <c r="Z57" s="158" t="s">
        <v>564</v>
      </c>
      <c r="AA57" s="159" t="s">
        <v>568</v>
      </c>
      <c r="AB57" s="155" t="s">
        <v>568</v>
      </c>
      <c r="AC57" s="155" t="s">
        <v>565</v>
      </c>
      <c r="AD57" s="155" t="s">
        <v>568</v>
      </c>
      <c r="AE57" s="155" t="s">
        <v>568</v>
      </c>
      <c r="AF57" s="157" t="s">
        <v>568</v>
      </c>
      <c r="AG57" s="157">
        <v>-1032</v>
      </c>
      <c r="AH57" s="157" t="s">
        <v>568</v>
      </c>
      <c r="AI57" s="157" t="s">
        <v>571</v>
      </c>
      <c r="AJ57" s="157" t="s">
        <v>571</v>
      </c>
      <c r="AK57" s="157" t="s">
        <v>568</v>
      </c>
      <c r="AL57" s="157" t="s">
        <v>568</v>
      </c>
      <c r="AM57" s="158">
        <v>-763</v>
      </c>
      <c r="AN57" s="158" t="s">
        <v>568</v>
      </c>
      <c r="AO57" s="158" t="s">
        <v>568</v>
      </c>
      <c r="AP57" s="160" t="s">
        <v>565</v>
      </c>
      <c r="AQ57" s="161"/>
      <c r="AR57" s="162">
        <v>-3430</v>
      </c>
      <c r="AS57" s="163" t="s">
        <v>563</v>
      </c>
      <c r="AT57" s="164">
        <v>-3187</v>
      </c>
      <c r="AU57" s="165">
        <v>-9687</v>
      </c>
      <c r="AV57" s="140">
        <v>-874</v>
      </c>
      <c r="AW57" s="139" t="s">
        <v>618</v>
      </c>
      <c r="AX57" s="139"/>
      <c r="AY57" s="139"/>
      <c r="AZ57" s="139"/>
      <c r="BA57" s="139"/>
      <c r="BB57" s="139"/>
    </row>
    <row r="58" spans="1:54" ht="18" customHeight="1" x14ac:dyDescent="0.2">
      <c r="A58" s="180" t="s">
        <v>640</v>
      </c>
      <c r="B58" s="180"/>
      <c r="C58" s="155">
        <v>-24538</v>
      </c>
      <c r="D58" s="155">
        <v>-3597</v>
      </c>
      <c r="E58" s="155" t="s">
        <v>564</v>
      </c>
      <c r="F58" s="155" t="s">
        <v>564</v>
      </c>
      <c r="G58" s="155">
        <v>-422</v>
      </c>
      <c r="H58" s="155" t="s">
        <v>566</v>
      </c>
      <c r="I58" s="155" t="s">
        <v>565</v>
      </c>
      <c r="J58" s="156" t="s">
        <v>567</v>
      </c>
      <c r="K58" s="156">
        <v>-192</v>
      </c>
      <c r="L58" s="157" t="s">
        <v>568</v>
      </c>
      <c r="M58" s="158" t="s">
        <v>566</v>
      </c>
      <c r="N58" s="155">
        <v>-2700</v>
      </c>
      <c r="O58" s="155" t="s">
        <v>568</v>
      </c>
      <c r="P58" s="155" t="s">
        <v>568</v>
      </c>
      <c r="Q58" s="155" t="s">
        <v>566</v>
      </c>
      <c r="R58" s="155" t="s">
        <v>570</v>
      </c>
      <c r="S58" s="155">
        <v>-746</v>
      </c>
      <c r="T58" s="156" t="s">
        <v>568</v>
      </c>
      <c r="U58" s="156" t="s">
        <v>568</v>
      </c>
      <c r="V58" s="156" t="s">
        <v>568</v>
      </c>
      <c r="W58" s="156" t="s">
        <v>568</v>
      </c>
      <c r="X58" s="156" t="s">
        <v>563</v>
      </c>
      <c r="Y58" s="157" t="s">
        <v>565</v>
      </c>
      <c r="Z58" s="158" t="s">
        <v>564</v>
      </c>
      <c r="AA58" s="159" t="s">
        <v>568</v>
      </c>
      <c r="AB58" s="155" t="s">
        <v>568</v>
      </c>
      <c r="AC58" s="155">
        <v>-16881</v>
      </c>
      <c r="AD58" s="155" t="s">
        <v>568</v>
      </c>
      <c r="AE58" s="155" t="s">
        <v>568</v>
      </c>
      <c r="AF58" s="157" t="s">
        <v>568</v>
      </c>
      <c r="AG58" s="157" t="s">
        <v>568</v>
      </c>
      <c r="AH58" s="157" t="s">
        <v>568</v>
      </c>
      <c r="AI58" s="157" t="s">
        <v>571</v>
      </c>
      <c r="AJ58" s="157" t="s">
        <v>571</v>
      </c>
      <c r="AK58" s="157" t="s">
        <v>568</v>
      </c>
      <c r="AL58" s="157" t="s">
        <v>568</v>
      </c>
      <c r="AM58" s="158" t="s">
        <v>568</v>
      </c>
      <c r="AN58" s="158" t="s">
        <v>568</v>
      </c>
      <c r="AO58" s="158" t="s">
        <v>568</v>
      </c>
      <c r="AP58" s="160" t="s">
        <v>565</v>
      </c>
      <c r="AQ58" s="161"/>
      <c r="AR58" s="162">
        <v>-4465</v>
      </c>
      <c r="AS58" s="163" t="s">
        <v>563</v>
      </c>
      <c r="AT58" s="164">
        <v>-3153</v>
      </c>
      <c r="AU58" s="165">
        <v>-4575</v>
      </c>
      <c r="AV58" s="140">
        <v>-12345</v>
      </c>
      <c r="AW58" s="139" t="s">
        <v>584</v>
      </c>
      <c r="AX58" s="139"/>
      <c r="AY58" s="139"/>
      <c r="AZ58" s="139"/>
      <c r="BA58" s="139"/>
      <c r="BB58" s="139"/>
    </row>
    <row r="59" spans="1:54" ht="18" customHeight="1" x14ac:dyDescent="0.2">
      <c r="A59" s="166" t="s">
        <v>641</v>
      </c>
      <c r="B59" s="166"/>
      <c r="C59" s="155">
        <v>-41479</v>
      </c>
      <c r="D59" s="155" t="s">
        <v>563</v>
      </c>
      <c r="E59" s="155" t="s">
        <v>564</v>
      </c>
      <c r="F59" s="155">
        <v>-41479</v>
      </c>
      <c r="G59" s="155" t="s">
        <v>565</v>
      </c>
      <c r="H59" s="155" t="s">
        <v>566</v>
      </c>
      <c r="I59" s="155" t="s">
        <v>565</v>
      </c>
      <c r="J59" s="156" t="s">
        <v>567</v>
      </c>
      <c r="K59" s="156" t="s">
        <v>566</v>
      </c>
      <c r="L59" s="157" t="s">
        <v>568</v>
      </c>
      <c r="M59" s="158" t="s">
        <v>566</v>
      </c>
      <c r="N59" s="155" t="s">
        <v>569</v>
      </c>
      <c r="O59" s="155" t="s">
        <v>568</v>
      </c>
      <c r="P59" s="155" t="s">
        <v>568</v>
      </c>
      <c r="Q59" s="155" t="s">
        <v>566</v>
      </c>
      <c r="R59" s="155" t="s">
        <v>570</v>
      </c>
      <c r="S59" s="155" t="s">
        <v>568</v>
      </c>
      <c r="T59" s="156" t="s">
        <v>568</v>
      </c>
      <c r="U59" s="156" t="s">
        <v>568</v>
      </c>
      <c r="V59" s="156" t="s">
        <v>568</v>
      </c>
      <c r="W59" s="156" t="s">
        <v>568</v>
      </c>
      <c r="X59" s="156" t="s">
        <v>563</v>
      </c>
      <c r="Y59" s="157" t="s">
        <v>565</v>
      </c>
      <c r="Z59" s="158" t="s">
        <v>564</v>
      </c>
      <c r="AA59" s="159" t="s">
        <v>568</v>
      </c>
      <c r="AB59" s="155" t="s">
        <v>568</v>
      </c>
      <c r="AC59" s="155" t="s">
        <v>565</v>
      </c>
      <c r="AD59" s="155" t="s">
        <v>568</v>
      </c>
      <c r="AE59" s="155" t="s">
        <v>568</v>
      </c>
      <c r="AF59" s="157" t="s">
        <v>568</v>
      </c>
      <c r="AG59" s="157" t="s">
        <v>568</v>
      </c>
      <c r="AH59" s="157" t="s">
        <v>568</v>
      </c>
      <c r="AI59" s="157" t="s">
        <v>571</v>
      </c>
      <c r="AJ59" s="157" t="s">
        <v>571</v>
      </c>
      <c r="AK59" s="157" t="s">
        <v>568</v>
      </c>
      <c r="AL59" s="157" t="s">
        <v>568</v>
      </c>
      <c r="AM59" s="158" t="s">
        <v>568</v>
      </c>
      <c r="AN59" s="158" t="s">
        <v>568</v>
      </c>
      <c r="AO59" s="158" t="s">
        <v>568</v>
      </c>
      <c r="AP59" s="160" t="s">
        <v>565</v>
      </c>
      <c r="AQ59" s="161"/>
      <c r="AR59" s="162" t="s">
        <v>572</v>
      </c>
      <c r="AS59" s="163" t="s">
        <v>563</v>
      </c>
      <c r="AT59" s="164" t="s">
        <v>573</v>
      </c>
      <c r="AU59" s="165" t="s">
        <v>574</v>
      </c>
      <c r="AV59" s="140">
        <v>-41479</v>
      </c>
      <c r="AW59" s="139"/>
      <c r="AX59" s="139"/>
      <c r="AY59" s="139"/>
      <c r="AZ59" s="139"/>
      <c r="BA59" s="139"/>
      <c r="BB59" s="139"/>
    </row>
    <row r="60" spans="1:54" ht="18" customHeight="1" x14ac:dyDescent="0.2">
      <c r="A60" s="166" t="s">
        <v>642</v>
      </c>
      <c r="B60" s="166"/>
      <c r="C60" s="155">
        <v>-2100</v>
      </c>
      <c r="D60" s="155" t="s">
        <v>563</v>
      </c>
      <c r="E60" s="155" t="s">
        <v>564</v>
      </c>
      <c r="F60" s="155" t="s">
        <v>564</v>
      </c>
      <c r="G60" s="155" t="s">
        <v>565</v>
      </c>
      <c r="H60" s="155" t="s">
        <v>566</v>
      </c>
      <c r="I60" s="155" t="s">
        <v>565</v>
      </c>
      <c r="J60" s="156" t="s">
        <v>567</v>
      </c>
      <c r="K60" s="156" t="s">
        <v>566</v>
      </c>
      <c r="L60" s="157" t="s">
        <v>568</v>
      </c>
      <c r="M60" s="158" t="s">
        <v>566</v>
      </c>
      <c r="N60" s="155" t="s">
        <v>569</v>
      </c>
      <c r="O60" s="155" t="s">
        <v>568</v>
      </c>
      <c r="P60" s="155" t="s">
        <v>568</v>
      </c>
      <c r="Q60" s="155">
        <v>-2100</v>
      </c>
      <c r="R60" s="155" t="s">
        <v>570</v>
      </c>
      <c r="S60" s="155" t="s">
        <v>568</v>
      </c>
      <c r="T60" s="156" t="s">
        <v>568</v>
      </c>
      <c r="U60" s="156" t="s">
        <v>568</v>
      </c>
      <c r="V60" s="156" t="s">
        <v>568</v>
      </c>
      <c r="W60" s="156" t="s">
        <v>568</v>
      </c>
      <c r="X60" s="156" t="s">
        <v>563</v>
      </c>
      <c r="Y60" s="157" t="s">
        <v>565</v>
      </c>
      <c r="Z60" s="158" t="s">
        <v>564</v>
      </c>
      <c r="AA60" s="159" t="s">
        <v>568</v>
      </c>
      <c r="AB60" s="155" t="s">
        <v>568</v>
      </c>
      <c r="AC60" s="155" t="s">
        <v>565</v>
      </c>
      <c r="AD60" s="155" t="s">
        <v>568</v>
      </c>
      <c r="AE60" s="155" t="s">
        <v>568</v>
      </c>
      <c r="AF60" s="157" t="s">
        <v>568</v>
      </c>
      <c r="AG60" s="157" t="s">
        <v>568</v>
      </c>
      <c r="AH60" s="157" t="s">
        <v>568</v>
      </c>
      <c r="AI60" s="157" t="s">
        <v>571</v>
      </c>
      <c r="AJ60" s="157" t="s">
        <v>571</v>
      </c>
      <c r="AK60" s="157" t="s">
        <v>568</v>
      </c>
      <c r="AL60" s="157" t="s">
        <v>568</v>
      </c>
      <c r="AM60" s="158" t="s">
        <v>568</v>
      </c>
      <c r="AN60" s="158" t="s">
        <v>568</v>
      </c>
      <c r="AO60" s="158" t="s">
        <v>568</v>
      </c>
      <c r="AP60" s="160" t="s">
        <v>565</v>
      </c>
      <c r="AQ60" s="161"/>
      <c r="AR60" s="162" t="s">
        <v>572</v>
      </c>
      <c r="AS60" s="163" t="s">
        <v>563</v>
      </c>
      <c r="AT60" s="164" t="s">
        <v>573</v>
      </c>
      <c r="AU60" s="165" t="s">
        <v>574</v>
      </c>
      <c r="AV60" s="140">
        <v>-2100</v>
      </c>
      <c r="AW60" s="139"/>
      <c r="AX60" s="139"/>
      <c r="AY60" s="139"/>
      <c r="AZ60" s="139"/>
      <c r="BA60" s="139"/>
      <c r="BB60" s="139"/>
    </row>
    <row r="61" spans="1:54" ht="18" customHeight="1" x14ac:dyDescent="0.2">
      <c r="A61" s="166" t="s">
        <v>643</v>
      </c>
      <c r="B61" s="166"/>
      <c r="C61" s="155">
        <v>-20941</v>
      </c>
      <c r="D61" s="155" t="s">
        <v>563</v>
      </c>
      <c r="E61" s="155" t="s">
        <v>564</v>
      </c>
      <c r="F61" s="155">
        <v>-20941</v>
      </c>
      <c r="G61" s="155" t="s">
        <v>565</v>
      </c>
      <c r="H61" s="155" t="s">
        <v>566</v>
      </c>
      <c r="I61" s="155" t="s">
        <v>565</v>
      </c>
      <c r="J61" s="156" t="s">
        <v>567</v>
      </c>
      <c r="K61" s="156" t="s">
        <v>566</v>
      </c>
      <c r="L61" s="157" t="s">
        <v>568</v>
      </c>
      <c r="M61" s="158" t="s">
        <v>566</v>
      </c>
      <c r="N61" s="155" t="s">
        <v>569</v>
      </c>
      <c r="O61" s="155" t="s">
        <v>568</v>
      </c>
      <c r="P61" s="155" t="s">
        <v>568</v>
      </c>
      <c r="Q61" s="155" t="s">
        <v>566</v>
      </c>
      <c r="R61" s="155" t="s">
        <v>570</v>
      </c>
      <c r="S61" s="155" t="s">
        <v>568</v>
      </c>
      <c r="T61" s="156" t="s">
        <v>568</v>
      </c>
      <c r="U61" s="156" t="s">
        <v>568</v>
      </c>
      <c r="V61" s="156" t="s">
        <v>568</v>
      </c>
      <c r="W61" s="156" t="s">
        <v>568</v>
      </c>
      <c r="X61" s="156" t="s">
        <v>563</v>
      </c>
      <c r="Y61" s="157" t="s">
        <v>565</v>
      </c>
      <c r="Z61" s="158" t="s">
        <v>564</v>
      </c>
      <c r="AA61" s="159" t="s">
        <v>568</v>
      </c>
      <c r="AB61" s="155" t="s">
        <v>568</v>
      </c>
      <c r="AC61" s="155" t="s">
        <v>565</v>
      </c>
      <c r="AD61" s="155" t="s">
        <v>568</v>
      </c>
      <c r="AE61" s="155" t="s">
        <v>568</v>
      </c>
      <c r="AF61" s="157" t="s">
        <v>568</v>
      </c>
      <c r="AG61" s="157" t="s">
        <v>568</v>
      </c>
      <c r="AH61" s="157" t="s">
        <v>568</v>
      </c>
      <c r="AI61" s="157" t="s">
        <v>571</v>
      </c>
      <c r="AJ61" s="157" t="s">
        <v>571</v>
      </c>
      <c r="AK61" s="157" t="s">
        <v>568</v>
      </c>
      <c r="AL61" s="157" t="s">
        <v>568</v>
      </c>
      <c r="AM61" s="158" t="s">
        <v>568</v>
      </c>
      <c r="AN61" s="158" t="s">
        <v>568</v>
      </c>
      <c r="AO61" s="158" t="s">
        <v>568</v>
      </c>
      <c r="AP61" s="160" t="s">
        <v>565</v>
      </c>
      <c r="AQ61" s="161"/>
      <c r="AR61" s="162">
        <v>-1634</v>
      </c>
      <c r="AS61" s="163">
        <v>-1145</v>
      </c>
      <c r="AT61" s="164">
        <v>-1521</v>
      </c>
      <c r="AU61" s="165">
        <v>-3800</v>
      </c>
      <c r="AV61" s="140">
        <v>-12841</v>
      </c>
      <c r="AW61" s="139" t="s">
        <v>629</v>
      </c>
      <c r="AX61" s="139"/>
      <c r="AY61" s="139"/>
      <c r="AZ61" s="139"/>
      <c r="BA61" s="139"/>
      <c r="BB61" s="139"/>
    </row>
    <row r="62" spans="1:54" ht="18" customHeight="1" x14ac:dyDescent="0.2">
      <c r="A62" s="166" t="s">
        <v>644</v>
      </c>
      <c r="B62" s="166"/>
      <c r="C62" s="155">
        <v>-97000</v>
      </c>
      <c r="D62" s="155" t="s">
        <v>563</v>
      </c>
      <c r="E62" s="155" t="s">
        <v>564</v>
      </c>
      <c r="F62" s="155">
        <v>-97000</v>
      </c>
      <c r="G62" s="155" t="s">
        <v>565</v>
      </c>
      <c r="H62" s="155" t="s">
        <v>566</v>
      </c>
      <c r="I62" s="155" t="s">
        <v>565</v>
      </c>
      <c r="J62" s="156" t="s">
        <v>567</v>
      </c>
      <c r="K62" s="156" t="s">
        <v>566</v>
      </c>
      <c r="L62" s="157" t="s">
        <v>568</v>
      </c>
      <c r="M62" s="158" t="s">
        <v>566</v>
      </c>
      <c r="N62" s="155" t="s">
        <v>569</v>
      </c>
      <c r="O62" s="155" t="s">
        <v>568</v>
      </c>
      <c r="P62" s="155" t="s">
        <v>568</v>
      </c>
      <c r="Q62" s="155" t="s">
        <v>566</v>
      </c>
      <c r="R62" s="155" t="s">
        <v>570</v>
      </c>
      <c r="S62" s="155" t="s">
        <v>568</v>
      </c>
      <c r="T62" s="156" t="s">
        <v>568</v>
      </c>
      <c r="U62" s="156" t="s">
        <v>568</v>
      </c>
      <c r="V62" s="156" t="s">
        <v>568</v>
      </c>
      <c r="W62" s="156" t="s">
        <v>568</v>
      </c>
      <c r="X62" s="156" t="s">
        <v>563</v>
      </c>
      <c r="Y62" s="157" t="s">
        <v>565</v>
      </c>
      <c r="Z62" s="158" t="s">
        <v>564</v>
      </c>
      <c r="AA62" s="159" t="s">
        <v>568</v>
      </c>
      <c r="AB62" s="155" t="s">
        <v>568</v>
      </c>
      <c r="AC62" s="155" t="s">
        <v>565</v>
      </c>
      <c r="AD62" s="155" t="s">
        <v>568</v>
      </c>
      <c r="AE62" s="155" t="s">
        <v>568</v>
      </c>
      <c r="AF62" s="157" t="s">
        <v>568</v>
      </c>
      <c r="AG62" s="157" t="s">
        <v>568</v>
      </c>
      <c r="AH62" s="157" t="s">
        <v>568</v>
      </c>
      <c r="AI62" s="157" t="s">
        <v>571</v>
      </c>
      <c r="AJ62" s="157" t="s">
        <v>571</v>
      </c>
      <c r="AK62" s="157" t="s">
        <v>568</v>
      </c>
      <c r="AL62" s="157" t="s">
        <v>568</v>
      </c>
      <c r="AM62" s="158" t="s">
        <v>568</v>
      </c>
      <c r="AN62" s="158" t="s">
        <v>568</v>
      </c>
      <c r="AO62" s="158" t="s">
        <v>568</v>
      </c>
      <c r="AP62" s="160" t="s">
        <v>565</v>
      </c>
      <c r="AQ62" s="161"/>
      <c r="AR62" s="162" t="s">
        <v>572</v>
      </c>
      <c r="AS62" s="163" t="s">
        <v>563</v>
      </c>
      <c r="AT62" s="164" t="s">
        <v>573</v>
      </c>
      <c r="AU62" s="165" t="s">
        <v>574</v>
      </c>
      <c r="AV62" s="140">
        <v>-97000</v>
      </c>
      <c r="AW62" s="139"/>
      <c r="AX62" s="139"/>
      <c r="AY62" s="139"/>
      <c r="AZ62" s="139"/>
      <c r="BA62" s="139"/>
      <c r="BB62" s="139"/>
    </row>
    <row r="63" spans="1:54" ht="18" customHeight="1" x14ac:dyDescent="0.2">
      <c r="A63" s="166" t="s">
        <v>645</v>
      </c>
      <c r="B63" s="166"/>
      <c r="C63" s="155">
        <v>-1568</v>
      </c>
      <c r="D63" s="155" t="s">
        <v>563</v>
      </c>
      <c r="E63" s="155" t="s">
        <v>564</v>
      </c>
      <c r="F63" s="155">
        <v>-1568</v>
      </c>
      <c r="G63" s="155" t="s">
        <v>565</v>
      </c>
      <c r="H63" s="155" t="s">
        <v>566</v>
      </c>
      <c r="I63" s="155" t="s">
        <v>565</v>
      </c>
      <c r="J63" s="156" t="s">
        <v>567</v>
      </c>
      <c r="K63" s="156" t="s">
        <v>566</v>
      </c>
      <c r="L63" s="157" t="s">
        <v>568</v>
      </c>
      <c r="M63" s="158" t="s">
        <v>566</v>
      </c>
      <c r="N63" s="155" t="s">
        <v>569</v>
      </c>
      <c r="O63" s="155" t="s">
        <v>568</v>
      </c>
      <c r="P63" s="155" t="s">
        <v>568</v>
      </c>
      <c r="Q63" s="155" t="s">
        <v>566</v>
      </c>
      <c r="R63" s="155" t="s">
        <v>570</v>
      </c>
      <c r="S63" s="155" t="s">
        <v>568</v>
      </c>
      <c r="T63" s="156" t="s">
        <v>568</v>
      </c>
      <c r="U63" s="156" t="s">
        <v>568</v>
      </c>
      <c r="V63" s="156" t="s">
        <v>568</v>
      </c>
      <c r="W63" s="156" t="s">
        <v>568</v>
      </c>
      <c r="X63" s="156" t="s">
        <v>563</v>
      </c>
      <c r="Y63" s="157" t="s">
        <v>565</v>
      </c>
      <c r="Z63" s="158" t="s">
        <v>564</v>
      </c>
      <c r="AA63" s="159" t="s">
        <v>568</v>
      </c>
      <c r="AB63" s="155" t="s">
        <v>568</v>
      </c>
      <c r="AC63" s="155" t="s">
        <v>565</v>
      </c>
      <c r="AD63" s="155" t="s">
        <v>568</v>
      </c>
      <c r="AE63" s="155" t="s">
        <v>568</v>
      </c>
      <c r="AF63" s="157" t="s">
        <v>568</v>
      </c>
      <c r="AG63" s="157" t="s">
        <v>568</v>
      </c>
      <c r="AH63" s="157" t="s">
        <v>568</v>
      </c>
      <c r="AI63" s="157" t="s">
        <v>571</v>
      </c>
      <c r="AJ63" s="157" t="s">
        <v>571</v>
      </c>
      <c r="AK63" s="157" t="s">
        <v>568</v>
      </c>
      <c r="AL63" s="157" t="s">
        <v>568</v>
      </c>
      <c r="AM63" s="158" t="s">
        <v>568</v>
      </c>
      <c r="AN63" s="158" t="s">
        <v>568</v>
      </c>
      <c r="AO63" s="158" t="s">
        <v>568</v>
      </c>
      <c r="AP63" s="160" t="s">
        <v>565</v>
      </c>
      <c r="AQ63" s="161"/>
      <c r="AR63" s="162" t="s">
        <v>572</v>
      </c>
      <c r="AS63" s="163" t="s">
        <v>563</v>
      </c>
      <c r="AT63" s="164" t="s">
        <v>573</v>
      </c>
      <c r="AU63" s="165" t="s">
        <v>574</v>
      </c>
      <c r="AV63" s="140">
        <v>-1568</v>
      </c>
      <c r="AW63" s="139"/>
      <c r="AX63" s="139"/>
      <c r="AY63" s="139"/>
      <c r="AZ63" s="139"/>
      <c r="BA63" s="139"/>
      <c r="BB63" s="139"/>
    </row>
    <row r="64" spans="1:54" ht="18" customHeight="1" x14ac:dyDescent="0.2">
      <c r="A64" s="166" t="s">
        <v>646</v>
      </c>
      <c r="B64" s="166"/>
      <c r="C64" s="155">
        <v>-7852</v>
      </c>
      <c r="D64" s="155" t="s">
        <v>563</v>
      </c>
      <c r="E64" s="155">
        <v>-7852</v>
      </c>
      <c r="F64" s="155" t="s">
        <v>564</v>
      </c>
      <c r="G64" s="155" t="s">
        <v>565</v>
      </c>
      <c r="H64" s="155" t="s">
        <v>566</v>
      </c>
      <c r="I64" s="155" t="s">
        <v>565</v>
      </c>
      <c r="J64" s="156" t="s">
        <v>567</v>
      </c>
      <c r="K64" s="156" t="s">
        <v>566</v>
      </c>
      <c r="L64" s="157" t="s">
        <v>568</v>
      </c>
      <c r="M64" s="158" t="s">
        <v>566</v>
      </c>
      <c r="N64" s="155" t="s">
        <v>569</v>
      </c>
      <c r="O64" s="155" t="s">
        <v>568</v>
      </c>
      <c r="P64" s="155" t="s">
        <v>568</v>
      </c>
      <c r="Q64" s="155" t="s">
        <v>566</v>
      </c>
      <c r="R64" s="155" t="s">
        <v>570</v>
      </c>
      <c r="S64" s="155" t="s">
        <v>568</v>
      </c>
      <c r="T64" s="156" t="s">
        <v>568</v>
      </c>
      <c r="U64" s="156" t="s">
        <v>568</v>
      </c>
      <c r="V64" s="156" t="s">
        <v>568</v>
      </c>
      <c r="W64" s="156" t="s">
        <v>568</v>
      </c>
      <c r="X64" s="156" t="s">
        <v>563</v>
      </c>
      <c r="Y64" s="157" t="s">
        <v>565</v>
      </c>
      <c r="Z64" s="158" t="s">
        <v>564</v>
      </c>
      <c r="AA64" s="159" t="s">
        <v>568</v>
      </c>
      <c r="AB64" s="155" t="s">
        <v>568</v>
      </c>
      <c r="AC64" s="155" t="s">
        <v>565</v>
      </c>
      <c r="AD64" s="155" t="s">
        <v>568</v>
      </c>
      <c r="AE64" s="155" t="s">
        <v>568</v>
      </c>
      <c r="AF64" s="157" t="s">
        <v>568</v>
      </c>
      <c r="AG64" s="157" t="s">
        <v>568</v>
      </c>
      <c r="AH64" s="157" t="s">
        <v>568</v>
      </c>
      <c r="AI64" s="157" t="s">
        <v>571</v>
      </c>
      <c r="AJ64" s="157" t="s">
        <v>571</v>
      </c>
      <c r="AK64" s="157" t="s">
        <v>568</v>
      </c>
      <c r="AL64" s="157" t="s">
        <v>568</v>
      </c>
      <c r="AM64" s="158" t="s">
        <v>568</v>
      </c>
      <c r="AN64" s="158" t="s">
        <v>568</v>
      </c>
      <c r="AO64" s="158" t="s">
        <v>568</v>
      </c>
      <c r="AP64" s="160" t="s">
        <v>565</v>
      </c>
      <c r="AQ64" s="161"/>
      <c r="AR64" s="162" t="s">
        <v>572</v>
      </c>
      <c r="AS64" s="163" t="s">
        <v>563</v>
      </c>
      <c r="AT64" s="164">
        <v>-7852</v>
      </c>
      <c r="AU64" s="165" t="s">
        <v>574</v>
      </c>
      <c r="AV64" s="140" t="s">
        <v>574</v>
      </c>
      <c r="AW64" s="139"/>
      <c r="AX64" s="139"/>
      <c r="AY64" s="139"/>
      <c r="AZ64" s="139"/>
      <c r="BA64" s="139"/>
      <c r="BB64" s="139"/>
    </row>
    <row r="65" spans="1:54" ht="18" customHeight="1" x14ac:dyDescent="0.2">
      <c r="A65" s="166" t="s">
        <v>647</v>
      </c>
      <c r="B65" s="166"/>
      <c r="C65" s="155">
        <v>-231382</v>
      </c>
      <c r="D65" s="155">
        <v>-231382</v>
      </c>
      <c r="E65" s="155" t="s">
        <v>564</v>
      </c>
      <c r="F65" s="155" t="s">
        <v>564</v>
      </c>
      <c r="G65" s="155" t="s">
        <v>565</v>
      </c>
      <c r="H65" s="155" t="s">
        <v>566</v>
      </c>
      <c r="I65" s="155" t="s">
        <v>565</v>
      </c>
      <c r="J65" s="156" t="s">
        <v>567</v>
      </c>
      <c r="K65" s="156" t="s">
        <v>566</v>
      </c>
      <c r="L65" s="157" t="s">
        <v>568</v>
      </c>
      <c r="M65" s="158" t="s">
        <v>566</v>
      </c>
      <c r="N65" s="155" t="s">
        <v>569</v>
      </c>
      <c r="O65" s="155" t="s">
        <v>568</v>
      </c>
      <c r="P65" s="155" t="s">
        <v>568</v>
      </c>
      <c r="Q65" s="155" t="s">
        <v>566</v>
      </c>
      <c r="R65" s="155" t="s">
        <v>570</v>
      </c>
      <c r="S65" s="155" t="s">
        <v>568</v>
      </c>
      <c r="T65" s="156" t="s">
        <v>568</v>
      </c>
      <c r="U65" s="156" t="s">
        <v>568</v>
      </c>
      <c r="V65" s="156" t="s">
        <v>568</v>
      </c>
      <c r="W65" s="156" t="s">
        <v>568</v>
      </c>
      <c r="X65" s="156" t="s">
        <v>563</v>
      </c>
      <c r="Y65" s="157" t="s">
        <v>565</v>
      </c>
      <c r="Z65" s="158" t="s">
        <v>564</v>
      </c>
      <c r="AA65" s="159" t="s">
        <v>568</v>
      </c>
      <c r="AB65" s="155" t="s">
        <v>568</v>
      </c>
      <c r="AC65" s="155" t="s">
        <v>565</v>
      </c>
      <c r="AD65" s="155" t="s">
        <v>568</v>
      </c>
      <c r="AE65" s="155" t="s">
        <v>568</v>
      </c>
      <c r="AF65" s="157" t="s">
        <v>568</v>
      </c>
      <c r="AG65" s="157" t="s">
        <v>568</v>
      </c>
      <c r="AH65" s="157" t="s">
        <v>568</v>
      </c>
      <c r="AI65" s="157" t="s">
        <v>571</v>
      </c>
      <c r="AJ65" s="157" t="s">
        <v>571</v>
      </c>
      <c r="AK65" s="157" t="s">
        <v>568</v>
      </c>
      <c r="AL65" s="157" t="s">
        <v>568</v>
      </c>
      <c r="AM65" s="158" t="s">
        <v>568</v>
      </c>
      <c r="AN65" s="158" t="s">
        <v>568</v>
      </c>
      <c r="AO65" s="158" t="s">
        <v>568</v>
      </c>
      <c r="AP65" s="160" t="s">
        <v>565</v>
      </c>
      <c r="AQ65" s="161"/>
      <c r="AR65" s="162" t="s">
        <v>572</v>
      </c>
      <c r="AS65" s="163" t="s">
        <v>563</v>
      </c>
      <c r="AT65" s="164" t="s">
        <v>573</v>
      </c>
      <c r="AU65" s="165" t="s">
        <v>574</v>
      </c>
      <c r="AV65" s="140">
        <v>-231382</v>
      </c>
      <c r="AW65" s="139"/>
      <c r="AX65" s="139"/>
      <c r="AY65" s="139"/>
      <c r="AZ65" s="139"/>
      <c r="BA65" s="139"/>
      <c r="BB65" s="139"/>
    </row>
    <row r="66" spans="1:54" ht="18" customHeight="1" x14ac:dyDescent="0.2">
      <c r="A66" s="166" t="s">
        <v>648</v>
      </c>
      <c r="B66" s="166"/>
      <c r="C66" s="155">
        <v>-17893</v>
      </c>
      <c r="D66" s="155">
        <v>-17893</v>
      </c>
      <c r="E66" s="155" t="s">
        <v>564</v>
      </c>
      <c r="F66" s="155" t="s">
        <v>564</v>
      </c>
      <c r="G66" s="155" t="s">
        <v>565</v>
      </c>
      <c r="H66" s="155" t="s">
        <v>566</v>
      </c>
      <c r="I66" s="155" t="s">
        <v>565</v>
      </c>
      <c r="J66" s="156" t="s">
        <v>567</v>
      </c>
      <c r="K66" s="156" t="s">
        <v>566</v>
      </c>
      <c r="L66" s="157" t="s">
        <v>568</v>
      </c>
      <c r="M66" s="158" t="s">
        <v>566</v>
      </c>
      <c r="N66" s="155" t="s">
        <v>569</v>
      </c>
      <c r="O66" s="155" t="s">
        <v>568</v>
      </c>
      <c r="P66" s="155" t="s">
        <v>568</v>
      </c>
      <c r="Q66" s="155" t="s">
        <v>566</v>
      </c>
      <c r="R66" s="155" t="s">
        <v>570</v>
      </c>
      <c r="S66" s="155" t="s">
        <v>568</v>
      </c>
      <c r="T66" s="156" t="s">
        <v>568</v>
      </c>
      <c r="U66" s="156" t="s">
        <v>568</v>
      </c>
      <c r="V66" s="156" t="s">
        <v>568</v>
      </c>
      <c r="W66" s="156" t="s">
        <v>568</v>
      </c>
      <c r="X66" s="156" t="s">
        <v>563</v>
      </c>
      <c r="Y66" s="157" t="s">
        <v>565</v>
      </c>
      <c r="Z66" s="158" t="s">
        <v>564</v>
      </c>
      <c r="AA66" s="159" t="s">
        <v>568</v>
      </c>
      <c r="AB66" s="155" t="s">
        <v>568</v>
      </c>
      <c r="AC66" s="155" t="s">
        <v>565</v>
      </c>
      <c r="AD66" s="155" t="s">
        <v>568</v>
      </c>
      <c r="AE66" s="155" t="s">
        <v>568</v>
      </c>
      <c r="AF66" s="157" t="s">
        <v>568</v>
      </c>
      <c r="AG66" s="157" t="s">
        <v>568</v>
      </c>
      <c r="AH66" s="157" t="s">
        <v>568</v>
      </c>
      <c r="AI66" s="157" t="s">
        <v>571</v>
      </c>
      <c r="AJ66" s="157" t="s">
        <v>571</v>
      </c>
      <c r="AK66" s="157" t="s">
        <v>568</v>
      </c>
      <c r="AL66" s="157" t="s">
        <v>568</v>
      </c>
      <c r="AM66" s="158" t="s">
        <v>568</v>
      </c>
      <c r="AN66" s="158" t="s">
        <v>568</v>
      </c>
      <c r="AO66" s="158" t="s">
        <v>568</v>
      </c>
      <c r="AP66" s="160" t="s">
        <v>565</v>
      </c>
      <c r="AQ66" s="161"/>
      <c r="AR66" s="162" t="s">
        <v>572</v>
      </c>
      <c r="AS66" s="163" t="s">
        <v>563</v>
      </c>
      <c r="AT66" s="164" t="s">
        <v>573</v>
      </c>
      <c r="AU66" s="165" t="s">
        <v>574</v>
      </c>
      <c r="AV66" s="140">
        <v>-17893</v>
      </c>
      <c r="AW66" s="139"/>
      <c r="AX66" s="139"/>
      <c r="AY66" s="139"/>
      <c r="AZ66" s="139"/>
      <c r="BA66" s="139"/>
      <c r="BB66" s="139"/>
    </row>
    <row r="67" spans="1:54" ht="18" customHeight="1" x14ac:dyDescent="0.2">
      <c r="A67" s="166" t="s">
        <v>649</v>
      </c>
      <c r="B67" s="166"/>
      <c r="C67" s="155">
        <v>-840</v>
      </c>
      <c r="D67" s="155">
        <v>-840</v>
      </c>
      <c r="E67" s="155" t="s">
        <v>564</v>
      </c>
      <c r="F67" s="155" t="s">
        <v>564</v>
      </c>
      <c r="G67" s="155" t="s">
        <v>565</v>
      </c>
      <c r="H67" s="155" t="s">
        <v>566</v>
      </c>
      <c r="I67" s="155" t="s">
        <v>565</v>
      </c>
      <c r="J67" s="156" t="s">
        <v>567</v>
      </c>
      <c r="K67" s="156" t="s">
        <v>566</v>
      </c>
      <c r="L67" s="157" t="s">
        <v>568</v>
      </c>
      <c r="M67" s="158" t="s">
        <v>566</v>
      </c>
      <c r="N67" s="155" t="s">
        <v>569</v>
      </c>
      <c r="O67" s="155" t="s">
        <v>568</v>
      </c>
      <c r="P67" s="155" t="s">
        <v>568</v>
      </c>
      <c r="Q67" s="155" t="s">
        <v>566</v>
      </c>
      <c r="R67" s="155" t="s">
        <v>570</v>
      </c>
      <c r="S67" s="155" t="s">
        <v>568</v>
      </c>
      <c r="T67" s="156" t="s">
        <v>568</v>
      </c>
      <c r="U67" s="156" t="s">
        <v>568</v>
      </c>
      <c r="V67" s="156" t="s">
        <v>568</v>
      </c>
      <c r="W67" s="156" t="s">
        <v>568</v>
      </c>
      <c r="X67" s="156" t="s">
        <v>563</v>
      </c>
      <c r="Y67" s="157" t="s">
        <v>565</v>
      </c>
      <c r="Z67" s="158" t="s">
        <v>564</v>
      </c>
      <c r="AA67" s="159" t="s">
        <v>568</v>
      </c>
      <c r="AB67" s="155" t="s">
        <v>568</v>
      </c>
      <c r="AC67" s="155" t="s">
        <v>565</v>
      </c>
      <c r="AD67" s="155" t="s">
        <v>568</v>
      </c>
      <c r="AE67" s="155" t="s">
        <v>568</v>
      </c>
      <c r="AF67" s="157" t="s">
        <v>568</v>
      </c>
      <c r="AG67" s="157" t="s">
        <v>568</v>
      </c>
      <c r="AH67" s="157" t="s">
        <v>568</v>
      </c>
      <c r="AI67" s="157" t="s">
        <v>571</v>
      </c>
      <c r="AJ67" s="157" t="s">
        <v>571</v>
      </c>
      <c r="AK67" s="157" t="s">
        <v>568</v>
      </c>
      <c r="AL67" s="157" t="s">
        <v>568</v>
      </c>
      <c r="AM67" s="158" t="s">
        <v>568</v>
      </c>
      <c r="AN67" s="158" t="s">
        <v>568</v>
      </c>
      <c r="AO67" s="158" t="s">
        <v>568</v>
      </c>
      <c r="AP67" s="160" t="s">
        <v>565</v>
      </c>
      <c r="AQ67" s="161"/>
      <c r="AR67" s="162" t="s">
        <v>572</v>
      </c>
      <c r="AS67" s="163" t="s">
        <v>563</v>
      </c>
      <c r="AT67" s="164" t="s">
        <v>573</v>
      </c>
      <c r="AU67" s="165" t="s">
        <v>574</v>
      </c>
      <c r="AV67" s="140">
        <v>-840</v>
      </c>
      <c r="AW67" s="139"/>
      <c r="AX67" s="139"/>
      <c r="AY67" s="139"/>
      <c r="AZ67" s="139"/>
      <c r="BA67" s="139"/>
      <c r="BB67" s="139"/>
    </row>
    <row r="68" spans="1:54" ht="18" customHeight="1" x14ac:dyDescent="0.2">
      <c r="A68" s="166" t="s">
        <v>650</v>
      </c>
      <c r="B68" s="166"/>
      <c r="C68" s="155">
        <v>-27165</v>
      </c>
      <c r="D68" s="155">
        <v>-27165</v>
      </c>
      <c r="E68" s="155" t="s">
        <v>564</v>
      </c>
      <c r="F68" s="155" t="s">
        <v>564</v>
      </c>
      <c r="G68" s="155" t="s">
        <v>565</v>
      </c>
      <c r="H68" s="155" t="s">
        <v>566</v>
      </c>
      <c r="I68" s="155" t="s">
        <v>565</v>
      </c>
      <c r="J68" s="156" t="s">
        <v>567</v>
      </c>
      <c r="K68" s="156" t="s">
        <v>566</v>
      </c>
      <c r="L68" s="157" t="s">
        <v>568</v>
      </c>
      <c r="M68" s="158" t="s">
        <v>566</v>
      </c>
      <c r="N68" s="155" t="s">
        <v>569</v>
      </c>
      <c r="O68" s="155" t="s">
        <v>568</v>
      </c>
      <c r="P68" s="155" t="s">
        <v>568</v>
      </c>
      <c r="Q68" s="155" t="s">
        <v>566</v>
      </c>
      <c r="R68" s="155" t="s">
        <v>570</v>
      </c>
      <c r="S68" s="155" t="s">
        <v>568</v>
      </c>
      <c r="T68" s="156" t="s">
        <v>568</v>
      </c>
      <c r="U68" s="156" t="s">
        <v>568</v>
      </c>
      <c r="V68" s="156" t="s">
        <v>568</v>
      </c>
      <c r="W68" s="156" t="s">
        <v>568</v>
      </c>
      <c r="X68" s="156" t="s">
        <v>563</v>
      </c>
      <c r="Y68" s="157" t="s">
        <v>565</v>
      </c>
      <c r="Z68" s="158" t="s">
        <v>564</v>
      </c>
      <c r="AA68" s="159" t="s">
        <v>568</v>
      </c>
      <c r="AB68" s="155" t="s">
        <v>568</v>
      </c>
      <c r="AC68" s="155" t="s">
        <v>565</v>
      </c>
      <c r="AD68" s="155" t="s">
        <v>568</v>
      </c>
      <c r="AE68" s="155" t="s">
        <v>568</v>
      </c>
      <c r="AF68" s="157" t="s">
        <v>568</v>
      </c>
      <c r="AG68" s="157" t="s">
        <v>568</v>
      </c>
      <c r="AH68" s="157" t="s">
        <v>568</v>
      </c>
      <c r="AI68" s="157" t="s">
        <v>571</v>
      </c>
      <c r="AJ68" s="157" t="s">
        <v>571</v>
      </c>
      <c r="AK68" s="157" t="s">
        <v>568</v>
      </c>
      <c r="AL68" s="157" t="s">
        <v>568</v>
      </c>
      <c r="AM68" s="158" t="s">
        <v>568</v>
      </c>
      <c r="AN68" s="158" t="s">
        <v>568</v>
      </c>
      <c r="AO68" s="158" t="s">
        <v>568</v>
      </c>
      <c r="AP68" s="160" t="s">
        <v>565</v>
      </c>
      <c r="AQ68" s="161"/>
      <c r="AR68" s="162" t="s">
        <v>572</v>
      </c>
      <c r="AS68" s="163" t="s">
        <v>563</v>
      </c>
      <c r="AT68" s="164" t="s">
        <v>573</v>
      </c>
      <c r="AU68" s="165" t="s">
        <v>574</v>
      </c>
      <c r="AV68" s="140">
        <v>-27165</v>
      </c>
      <c r="AW68" s="139"/>
      <c r="AX68" s="139"/>
      <c r="AY68" s="139"/>
      <c r="AZ68" s="139"/>
      <c r="BA68" s="139"/>
      <c r="BB68" s="139"/>
    </row>
    <row r="69" spans="1:54" ht="18" customHeight="1" x14ac:dyDescent="0.2">
      <c r="A69" s="166" t="s">
        <v>651</v>
      </c>
      <c r="B69" s="166"/>
      <c r="C69" s="155">
        <v>-56083</v>
      </c>
      <c r="D69" s="155" t="s">
        <v>563</v>
      </c>
      <c r="E69" s="155" t="s">
        <v>564</v>
      </c>
      <c r="F69" s="155" t="s">
        <v>564</v>
      </c>
      <c r="G69" s="155" t="s">
        <v>565</v>
      </c>
      <c r="H69" s="155" t="s">
        <v>566</v>
      </c>
      <c r="I69" s="155" t="s">
        <v>565</v>
      </c>
      <c r="J69" s="156" t="s">
        <v>567</v>
      </c>
      <c r="K69" s="156" t="s">
        <v>566</v>
      </c>
      <c r="L69" s="157" t="s">
        <v>568</v>
      </c>
      <c r="M69" s="158" t="s">
        <v>566</v>
      </c>
      <c r="N69" s="155" t="s">
        <v>569</v>
      </c>
      <c r="O69" s="155" t="s">
        <v>568</v>
      </c>
      <c r="P69" s="155" t="s">
        <v>568</v>
      </c>
      <c r="Q69" s="155">
        <v>-22463</v>
      </c>
      <c r="R69" s="155" t="s">
        <v>570</v>
      </c>
      <c r="S69" s="155" t="s">
        <v>568</v>
      </c>
      <c r="T69" s="156" t="s">
        <v>568</v>
      </c>
      <c r="U69" s="156" t="s">
        <v>568</v>
      </c>
      <c r="V69" s="156" t="s">
        <v>568</v>
      </c>
      <c r="W69" s="156" t="s">
        <v>568</v>
      </c>
      <c r="X69" s="156" t="s">
        <v>563</v>
      </c>
      <c r="Y69" s="157" t="s">
        <v>565</v>
      </c>
      <c r="Z69" s="158" t="s">
        <v>564</v>
      </c>
      <c r="AA69" s="159" t="s">
        <v>568</v>
      </c>
      <c r="AB69" s="155" t="s">
        <v>568</v>
      </c>
      <c r="AC69" s="155" t="s">
        <v>565</v>
      </c>
      <c r="AD69" s="155" t="s">
        <v>568</v>
      </c>
      <c r="AE69" s="155" t="s">
        <v>568</v>
      </c>
      <c r="AF69" s="157" t="s">
        <v>568</v>
      </c>
      <c r="AG69" s="157" t="s">
        <v>568</v>
      </c>
      <c r="AH69" s="157" t="s">
        <v>568</v>
      </c>
      <c r="AI69" s="157" t="s">
        <v>571</v>
      </c>
      <c r="AJ69" s="157" t="s">
        <v>571</v>
      </c>
      <c r="AK69" s="157" t="s">
        <v>568</v>
      </c>
      <c r="AL69" s="157" t="s">
        <v>568</v>
      </c>
      <c r="AM69" s="158" t="s">
        <v>568</v>
      </c>
      <c r="AN69" s="158" t="s">
        <v>568</v>
      </c>
      <c r="AO69" s="158" t="s">
        <v>568</v>
      </c>
      <c r="AP69" s="160">
        <v>-33620</v>
      </c>
      <c r="AQ69" s="161"/>
      <c r="AR69" s="162" t="s">
        <v>572</v>
      </c>
      <c r="AS69" s="163" t="s">
        <v>563</v>
      </c>
      <c r="AT69" s="164" t="s">
        <v>573</v>
      </c>
      <c r="AU69" s="165" t="s">
        <v>574</v>
      </c>
      <c r="AV69" s="140">
        <v>-22463</v>
      </c>
      <c r="AW69" s="139"/>
      <c r="AX69" s="139"/>
      <c r="AY69" s="139"/>
      <c r="AZ69" s="139"/>
      <c r="BA69" s="139"/>
      <c r="BB69" s="139"/>
    </row>
    <row r="70" spans="1:54" ht="18" customHeight="1" x14ac:dyDescent="0.2">
      <c r="A70" s="166" t="s">
        <v>652</v>
      </c>
      <c r="B70" s="166"/>
      <c r="C70" s="155">
        <v>-15437</v>
      </c>
      <c r="D70" s="155" t="s">
        <v>563</v>
      </c>
      <c r="E70" s="155" t="s">
        <v>564</v>
      </c>
      <c r="F70" s="155" t="s">
        <v>564</v>
      </c>
      <c r="G70" s="155" t="s">
        <v>565</v>
      </c>
      <c r="H70" s="155" t="s">
        <v>566</v>
      </c>
      <c r="I70" s="155" t="s">
        <v>565</v>
      </c>
      <c r="J70" s="156" t="s">
        <v>567</v>
      </c>
      <c r="K70" s="156" t="s">
        <v>566</v>
      </c>
      <c r="L70" s="157" t="s">
        <v>568</v>
      </c>
      <c r="M70" s="158" t="s">
        <v>566</v>
      </c>
      <c r="N70" s="155" t="s">
        <v>569</v>
      </c>
      <c r="O70" s="155" t="s">
        <v>568</v>
      </c>
      <c r="P70" s="155" t="s">
        <v>568</v>
      </c>
      <c r="Q70" s="155">
        <v>-15437</v>
      </c>
      <c r="R70" s="155" t="s">
        <v>570</v>
      </c>
      <c r="S70" s="155" t="s">
        <v>568</v>
      </c>
      <c r="T70" s="156" t="s">
        <v>568</v>
      </c>
      <c r="U70" s="156" t="s">
        <v>568</v>
      </c>
      <c r="V70" s="156" t="s">
        <v>568</v>
      </c>
      <c r="W70" s="156" t="s">
        <v>568</v>
      </c>
      <c r="X70" s="156" t="s">
        <v>563</v>
      </c>
      <c r="Y70" s="157" t="s">
        <v>565</v>
      </c>
      <c r="Z70" s="158" t="s">
        <v>564</v>
      </c>
      <c r="AA70" s="159" t="s">
        <v>568</v>
      </c>
      <c r="AB70" s="155" t="s">
        <v>568</v>
      </c>
      <c r="AC70" s="155" t="s">
        <v>565</v>
      </c>
      <c r="AD70" s="155" t="s">
        <v>568</v>
      </c>
      <c r="AE70" s="155" t="s">
        <v>568</v>
      </c>
      <c r="AF70" s="157" t="s">
        <v>568</v>
      </c>
      <c r="AG70" s="157" t="s">
        <v>568</v>
      </c>
      <c r="AH70" s="157" t="s">
        <v>568</v>
      </c>
      <c r="AI70" s="157" t="s">
        <v>571</v>
      </c>
      <c r="AJ70" s="157" t="s">
        <v>571</v>
      </c>
      <c r="AK70" s="157" t="s">
        <v>568</v>
      </c>
      <c r="AL70" s="157" t="s">
        <v>568</v>
      </c>
      <c r="AM70" s="158" t="s">
        <v>568</v>
      </c>
      <c r="AN70" s="158" t="s">
        <v>568</v>
      </c>
      <c r="AO70" s="158" t="s">
        <v>568</v>
      </c>
      <c r="AP70" s="160" t="s">
        <v>565</v>
      </c>
      <c r="AQ70" s="161"/>
      <c r="AR70" s="162" t="s">
        <v>572</v>
      </c>
      <c r="AS70" s="163" t="s">
        <v>563</v>
      </c>
      <c r="AT70" s="164" t="s">
        <v>573</v>
      </c>
      <c r="AU70" s="165" t="s">
        <v>574</v>
      </c>
      <c r="AV70" s="140">
        <v>-15437</v>
      </c>
      <c r="AW70" s="139"/>
      <c r="AX70" s="139"/>
      <c r="AY70" s="139"/>
      <c r="AZ70" s="139"/>
      <c r="BA70" s="139"/>
      <c r="BB70" s="139"/>
    </row>
    <row r="71" spans="1:54" ht="18" customHeight="1" x14ac:dyDescent="0.2">
      <c r="A71" s="166" t="s">
        <v>653</v>
      </c>
      <c r="B71" s="166"/>
      <c r="C71" s="155">
        <v>-63500</v>
      </c>
      <c r="D71" s="155" t="s">
        <v>563</v>
      </c>
      <c r="E71" s="155" t="s">
        <v>564</v>
      </c>
      <c r="F71" s="155" t="s">
        <v>564</v>
      </c>
      <c r="G71" s="155">
        <v>-2310</v>
      </c>
      <c r="H71" s="155">
        <v>-380</v>
      </c>
      <c r="I71" s="155">
        <v>-454</v>
      </c>
      <c r="J71" s="156" t="s">
        <v>567</v>
      </c>
      <c r="K71" s="156" t="s">
        <v>566</v>
      </c>
      <c r="L71" s="157" t="s">
        <v>568</v>
      </c>
      <c r="M71" s="158" t="s">
        <v>566</v>
      </c>
      <c r="N71" s="155" t="s">
        <v>569</v>
      </c>
      <c r="O71" s="155" t="s">
        <v>568</v>
      </c>
      <c r="P71" s="155" t="s">
        <v>568</v>
      </c>
      <c r="Q71" s="155">
        <v>-60356</v>
      </c>
      <c r="R71" s="155" t="s">
        <v>570</v>
      </c>
      <c r="S71" s="155" t="s">
        <v>568</v>
      </c>
      <c r="T71" s="156" t="s">
        <v>568</v>
      </c>
      <c r="U71" s="156" t="s">
        <v>568</v>
      </c>
      <c r="V71" s="156" t="s">
        <v>568</v>
      </c>
      <c r="W71" s="156" t="s">
        <v>568</v>
      </c>
      <c r="X71" s="156" t="s">
        <v>563</v>
      </c>
      <c r="Y71" s="157" t="s">
        <v>565</v>
      </c>
      <c r="Z71" s="158" t="s">
        <v>564</v>
      </c>
      <c r="AA71" s="159" t="s">
        <v>568</v>
      </c>
      <c r="AB71" s="155" t="s">
        <v>568</v>
      </c>
      <c r="AC71" s="155" t="s">
        <v>565</v>
      </c>
      <c r="AD71" s="155" t="s">
        <v>568</v>
      </c>
      <c r="AE71" s="155" t="s">
        <v>568</v>
      </c>
      <c r="AF71" s="157" t="s">
        <v>568</v>
      </c>
      <c r="AG71" s="157" t="s">
        <v>568</v>
      </c>
      <c r="AH71" s="157" t="s">
        <v>568</v>
      </c>
      <c r="AI71" s="157" t="s">
        <v>571</v>
      </c>
      <c r="AJ71" s="157" t="s">
        <v>571</v>
      </c>
      <c r="AK71" s="157" t="s">
        <v>568</v>
      </c>
      <c r="AL71" s="157" t="s">
        <v>568</v>
      </c>
      <c r="AM71" s="158" t="s">
        <v>568</v>
      </c>
      <c r="AN71" s="158" t="s">
        <v>568</v>
      </c>
      <c r="AO71" s="158" t="s">
        <v>568</v>
      </c>
      <c r="AP71" s="160" t="s">
        <v>565</v>
      </c>
      <c r="AQ71" s="161"/>
      <c r="AR71" s="162" t="s">
        <v>572</v>
      </c>
      <c r="AS71" s="163" t="s">
        <v>563</v>
      </c>
      <c r="AT71" s="164" t="s">
        <v>573</v>
      </c>
      <c r="AU71" s="165" t="s">
        <v>574</v>
      </c>
      <c r="AV71" s="140">
        <v>-63500</v>
      </c>
      <c r="AW71" s="139"/>
      <c r="AX71" s="139"/>
      <c r="AY71" s="139"/>
      <c r="AZ71" s="139"/>
      <c r="BA71" s="139"/>
      <c r="BB71" s="139"/>
    </row>
    <row r="72" spans="1:54" ht="18" customHeight="1" x14ac:dyDescent="0.2">
      <c r="A72" s="166" t="s">
        <v>654</v>
      </c>
      <c r="B72" s="166"/>
      <c r="C72" s="155">
        <v>-25110</v>
      </c>
      <c r="D72" s="155" t="s">
        <v>563</v>
      </c>
      <c r="E72" s="155" t="s">
        <v>564</v>
      </c>
      <c r="F72" s="155" t="s">
        <v>564</v>
      </c>
      <c r="G72" s="155" t="s">
        <v>565</v>
      </c>
      <c r="H72" s="155" t="s">
        <v>566</v>
      </c>
      <c r="I72" s="155" t="s">
        <v>565</v>
      </c>
      <c r="J72" s="156" t="s">
        <v>567</v>
      </c>
      <c r="K72" s="156" t="s">
        <v>566</v>
      </c>
      <c r="L72" s="157" t="s">
        <v>568</v>
      </c>
      <c r="M72" s="158" t="s">
        <v>566</v>
      </c>
      <c r="N72" s="155" t="s">
        <v>569</v>
      </c>
      <c r="O72" s="155" t="s">
        <v>568</v>
      </c>
      <c r="P72" s="155" t="s">
        <v>568</v>
      </c>
      <c r="Q72" s="155">
        <v>-25110</v>
      </c>
      <c r="R72" s="155" t="s">
        <v>570</v>
      </c>
      <c r="S72" s="155" t="s">
        <v>568</v>
      </c>
      <c r="T72" s="156" t="s">
        <v>568</v>
      </c>
      <c r="U72" s="156" t="s">
        <v>568</v>
      </c>
      <c r="V72" s="156" t="s">
        <v>568</v>
      </c>
      <c r="W72" s="156" t="s">
        <v>568</v>
      </c>
      <c r="X72" s="156" t="s">
        <v>563</v>
      </c>
      <c r="Y72" s="157" t="s">
        <v>565</v>
      </c>
      <c r="Z72" s="158" t="s">
        <v>564</v>
      </c>
      <c r="AA72" s="159" t="s">
        <v>568</v>
      </c>
      <c r="AB72" s="155" t="s">
        <v>568</v>
      </c>
      <c r="AC72" s="155" t="s">
        <v>565</v>
      </c>
      <c r="AD72" s="155" t="s">
        <v>568</v>
      </c>
      <c r="AE72" s="155" t="s">
        <v>568</v>
      </c>
      <c r="AF72" s="157" t="s">
        <v>568</v>
      </c>
      <c r="AG72" s="157" t="s">
        <v>568</v>
      </c>
      <c r="AH72" s="157" t="s">
        <v>568</v>
      </c>
      <c r="AI72" s="157" t="s">
        <v>571</v>
      </c>
      <c r="AJ72" s="157" t="s">
        <v>571</v>
      </c>
      <c r="AK72" s="157" t="s">
        <v>568</v>
      </c>
      <c r="AL72" s="157" t="s">
        <v>568</v>
      </c>
      <c r="AM72" s="158" t="s">
        <v>568</v>
      </c>
      <c r="AN72" s="158" t="s">
        <v>568</v>
      </c>
      <c r="AO72" s="158" t="s">
        <v>568</v>
      </c>
      <c r="AP72" s="160" t="s">
        <v>565</v>
      </c>
      <c r="AQ72" s="161"/>
      <c r="AR72" s="162" t="s">
        <v>572</v>
      </c>
      <c r="AS72" s="163" t="s">
        <v>563</v>
      </c>
      <c r="AT72" s="164" t="s">
        <v>573</v>
      </c>
      <c r="AU72" s="165" t="s">
        <v>574</v>
      </c>
      <c r="AV72" s="140">
        <v>-25110</v>
      </c>
      <c r="AW72" s="139"/>
      <c r="AX72" s="139"/>
      <c r="AY72" s="139"/>
      <c r="AZ72" s="139"/>
      <c r="BA72" s="139"/>
      <c r="BB72" s="139"/>
    </row>
    <row r="73" spans="1:54" ht="18" customHeight="1" x14ac:dyDescent="0.2">
      <c r="A73" s="166" t="s">
        <v>655</v>
      </c>
      <c r="B73" s="166"/>
      <c r="C73" s="155">
        <v>-47458</v>
      </c>
      <c r="D73" s="155" t="s">
        <v>563</v>
      </c>
      <c r="E73" s="155" t="s">
        <v>564</v>
      </c>
      <c r="F73" s="155" t="s">
        <v>564</v>
      </c>
      <c r="G73" s="155" t="s">
        <v>565</v>
      </c>
      <c r="H73" s="155" t="s">
        <v>566</v>
      </c>
      <c r="I73" s="155" t="s">
        <v>565</v>
      </c>
      <c r="J73" s="156" t="s">
        <v>567</v>
      </c>
      <c r="K73" s="156" t="s">
        <v>566</v>
      </c>
      <c r="L73" s="157" t="s">
        <v>568</v>
      </c>
      <c r="M73" s="158" t="s">
        <v>566</v>
      </c>
      <c r="N73" s="155" t="s">
        <v>569</v>
      </c>
      <c r="O73" s="155" t="s">
        <v>568</v>
      </c>
      <c r="P73" s="155" t="s">
        <v>568</v>
      </c>
      <c r="Q73" s="155">
        <v>-47458</v>
      </c>
      <c r="R73" s="155" t="s">
        <v>570</v>
      </c>
      <c r="S73" s="155" t="s">
        <v>568</v>
      </c>
      <c r="T73" s="156" t="s">
        <v>568</v>
      </c>
      <c r="U73" s="156" t="s">
        <v>568</v>
      </c>
      <c r="V73" s="156" t="s">
        <v>568</v>
      </c>
      <c r="W73" s="156" t="s">
        <v>568</v>
      </c>
      <c r="X73" s="156" t="s">
        <v>563</v>
      </c>
      <c r="Y73" s="157" t="s">
        <v>565</v>
      </c>
      <c r="Z73" s="158" t="s">
        <v>564</v>
      </c>
      <c r="AA73" s="159" t="s">
        <v>568</v>
      </c>
      <c r="AB73" s="155" t="s">
        <v>568</v>
      </c>
      <c r="AC73" s="155" t="s">
        <v>565</v>
      </c>
      <c r="AD73" s="155" t="s">
        <v>568</v>
      </c>
      <c r="AE73" s="155" t="s">
        <v>568</v>
      </c>
      <c r="AF73" s="157" t="s">
        <v>568</v>
      </c>
      <c r="AG73" s="157" t="s">
        <v>568</v>
      </c>
      <c r="AH73" s="157" t="s">
        <v>568</v>
      </c>
      <c r="AI73" s="157" t="s">
        <v>571</v>
      </c>
      <c r="AJ73" s="157" t="s">
        <v>571</v>
      </c>
      <c r="AK73" s="157" t="s">
        <v>568</v>
      </c>
      <c r="AL73" s="157" t="s">
        <v>568</v>
      </c>
      <c r="AM73" s="158" t="s">
        <v>568</v>
      </c>
      <c r="AN73" s="158" t="s">
        <v>568</v>
      </c>
      <c r="AO73" s="158" t="s">
        <v>568</v>
      </c>
      <c r="AP73" s="160" t="s">
        <v>565</v>
      </c>
      <c r="AQ73" s="161"/>
      <c r="AR73" s="162" t="s">
        <v>572</v>
      </c>
      <c r="AS73" s="163" t="s">
        <v>563</v>
      </c>
      <c r="AT73" s="164" t="s">
        <v>573</v>
      </c>
      <c r="AU73" s="165" t="s">
        <v>574</v>
      </c>
      <c r="AV73" s="140">
        <v>-47458</v>
      </c>
      <c r="AW73" s="139"/>
      <c r="AX73" s="139"/>
      <c r="AY73" s="139"/>
      <c r="AZ73" s="139"/>
      <c r="BA73" s="139"/>
      <c r="BB73" s="139"/>
    </row>
    <row r="74" spans="1:54" ht="18" customHeight="1" x14ac:dyDescent="0.2">
      <c r="A74" s="166" t="s">
        <v>656</v>
      </c>
      <c r="B74" s="166"/>
      <c r="C74" s="155">
        <v>-9556</v>
      </c>
      <c r="D74" s="155" t="s">
        <v>563</v>
      </c>
      <c r="E74" s="155" t="s">
        <v>564</v>
      </c>
      <c r="F74" s="155" t="s">
        <v>564</v>
      </c>
      <c r="G74" s="155" t="s">
        <v>565</v>
      </c>
      <c r="H74" s="155" t="s">
        <v>566</v>
      </c>
      <c r="I74" s="155" t="s">
        <v>565</v>
      </c>
      <c r="J74" s="156" t="s">
        <v>567</v>
      </c>
      <c r="K74" s="156" t="s">
        <v>566</v>
      </c>
      <c r="L74" s="157" t="s">
        <v>568</v>
      </c>
      <c r="M74" s="158" t="s">
        <v>566</v>
      </c>
      <c r="N74" s="155" t="s">
        <v>569</v>
      </c>
      <c r="O74" s="155" t="s">
        <v>568</v>
      </c>
      <c r="P74" s="155" t="s">
        <v>568</v>
      </c>
      <c r="Q74" s="155">
        <v>-9556</v>
      </c>
      <c r="R74" s="155" t="s">
        <v>570</v>
      </c>
      <c r="S74" s="155" t="s">
        <v>568</v>
      </c>
      <c r="T74" s="156" t="s">
        <v>568</v>
      </c>
      <c r="U74" s="156" t="s">
        <v>568</v>
      </c>
      <c r="V74" s="156" t="s">
        <v>568</v>
      </c>
      <c r="W74" s="156" t="s">
        <v>568</v>
      </c>
      <c r="X74" s="156" t="s">
        <v>563</v>
      </c>
      <c r="Y74" s="157" t="s">
        <v>565</v>
      </c>
      <c r="Z74" s="158" t="s">
        <v>564</v>
      </c>
      <c r="AA74" s="159" t="s">
        <v>568</v>
      </c>
      <c r="AB74" s="155" t="s">
        <v>568</v>
      </c>
      <c r="AC74" s="155" t="s">
        <v>565</v>
      </c>
      <c r="AD74" s="155" t="s">
        <v>568</v>
      </c>
      <c r="AE74" s="155" t="s">
        <v>568</v>
      </c>
      <c r="AF74" s="157" t="s">
        <v>568</v>
      </c>
      <c r="AG74" s="157" t="s">
        <v>568</v>
      </c>
      <c r="AH74" s="157" t="s">
        <v>568</v>
      </c>
      <c r="AI74" s="157" t="s">
        <v>571</v>
      </c>
      <c r="AJ74" s="157" t="s">
        <v>571</v>
      </c>
      <c r="AK74" s="157" t="s">
        <v>568</v>
      </c>
      <c r="AL74" s="157" t="s">
        <v>568</v>
      </c>
      <c r="AM74" s="158" t="s">
        <v>568</v>
      </c>
      <c r="AN74" s="158" t="s">
        <v>568</v>
      </c>
      <c r="AO74" s="158" t="s">
        <v>568</v>
      </c>
      <c r="AP74" s="160" t="s">
        <v>565</v>
      </c>
      <c r="AQ74" s="161"/>
      <c r="AR74" s="162" t="s">
        <v>572</v>
      </c>
      <c r="AS74" s="163" t="s">
        <v>563</v>
      </c>
      <c r="AT74" s="164" t="s">
        <v>573</v>
      </c>
      <c r="AU74" s="165" t="s">
        <v>574</v>
      </c>
      <c r="AV74" s="140">
        <v>-9556</v>
      </c>
      <c r="AW74" s="139"/>
      <c r="AX74" s="139"/>
      <c r="AY74" s="139"/>
      <c r="AZ74" s="139"/>
      <c r="BA74" s="139"/>
      <c r="BB74" s="139"/>
    </row>
    <row r="75" spans="1:54" ht="18" customHeight="1" x14ac:dyDescent="0.2">
      <c r="A75" s="166" t="s">
        <v>657</v>
      </c>
      <c r="B75" s="166"/>
      <c r="C75" s="155">
        <v>-10208</v>
      </c>
      <c r="D75" s="155" t="s">
        <v>563</v>
      </c>
      <c r="E75" s="155" t="s">
        <v>564</v>
      </c>
      <c r="F75" s="155" t="s">
        <v>564</v>
      </c>
      <c r="G75" s="155" t="s">
        <v>565</v>
      </c>
      <c r="H75" s="155" t="s">
        <v>566</v>
      </c>
      <c r="I75" s="155" t="s">
        <v>565</v>
      </c>
      <c r="J75" s="156" t="s">
        <v>567</v>
      </c>
      <c r="K75" s="156" t="s">
        <v>566</v>
      </c>
      <c r="L75" s="157" t="s">
        <v>568</v>
      </c>
      <c r="M75" s="158" t="s">
        <v>566</v>
      </c>
      <c r="N75" s="155" t="s">
        <v>569</v>
      </c>
      <c r="O75" s="155" t="s">
        <v>568</v>
      </c>
      <c r="P75" s="155" t="s">
        <v>568</v>
      </c>
      <c r="Q75" s="155">
        <v>-10208</v>
      </c>
      <c r="R75" s="155" t="s">
        <v>570</v>
      </c>
      <c r="S75" s="155" t="s">
        <v>568</v>
      </c>
      <c r="T75" s="156" t="s">
        <v>568</v>
      </c>
      <c r="U75" s="156" t="s">
        <v>568</v>
      </c>
      <c r="V75" s="156" t="s">
        <v>568</v>
      </c>
      <c r="W75" s="156" t="s">
        <v>568</v>
      </c>
      <c r="X75" s="156" t="s">
        <v>563</v>
      </c>
      <c r="Y75" s="157" t="s">
        <v>565</v>
      </c>
      <c r="Z75" s="158" t="s">
        <v>564</v>
      </c>
      <c r="AA75" s="159" t="s">
        <v>568</v>
      </c>
      <c r="AB75" s="155" t="s">
        <v>568</v>
      </c>
      <c r="AC75" s="155" t="s">
        <v>565</v>
      </c>
      <c r="AD75" s="155" t="s">
        <v>568</v>
      </c>
      <c r="AE75" s="155" t="s">
        <v>568</v>
      </c>
      <c r="AF75" s="157" t="s">
        <v>568</v>
      </c>
      <c r="AG75" s="157" t="s">
        <v>568</v>
      </c>
      <c r="AH75" s="157" t="s">
        <v>568</v>
      </c>
      <c r="AI75" s="157" t="s">
        <v>571</v>
      </c>
      <c r="AJ75" s="157" t="s">
        <v>571</v>
      </c>
      <c r="AK75" s="157" t="s">
        <v>568</v>
      </c>
      <c r="AL75" s="157" t="s">
        <v>568</v>
      </c>
      <c r="AM75" s="158" t="s">
        <v>568</v>
      </c>
      <c r="AN75" s="158" t="s">
        <v>568</v>
      </c>
      <c r="AO75" s="158" t="s">
        <v>568</v>
      </c>
      <c r="AP75" s="160" t="s">
        <v>565</v>
      </c>
      <c r="AQ75" s="161"/>
      <c r="AR75" s="162" t="s">
        <v>572</v>
      </c>
      <c r="AS75" s="163" t="s">
        <v>563</v>
      </c>
      <c r="AT75" s="164" t="s">
        <v>573</v>
      </c>
      <c r="AU75" s="165" t="s">
        <v>574</v>
      </c>
      <c r="AV75" s="140">
        <v>-10208</v>
      </c>
      <c r="AW75" s="139"/>
      <c r="AX75" s="139"/>
      <c r="AY75" s="139"/>
      <c r="AZ75" s="139"/>
      <c r="BA75" s="139"/>
      <c r="BB75" s="139"/>
    </row>
    <row r="76" spans="1:54" ht="18" customHeight="1" x14ac:dyDescent="0.2">
      <c r="A76" s="166" t="s">
        <v>658</v>
      </c>
      <c r="B76" s="166"/>
      <c r="C76" s="155">
        <v>-31182</v>
      </c>
      <c r="D76" s="155" t="s">
        <v>563</v>
      </c>
      <c r="E76" s="155" t="s">
        <v>564</v>
      </c>
      <c r="F76" s="155" t="s">
        <v>564</v>
      </c>
      <c r="G76" s="155" t="s">
        <v>565</v>
      </c>
      <c r="H76" s="155" t="s">
        <v>566</v>
      </c>
      <c r="I76" s="155" t="s">
        <v>565</v>
      </c>
      <c r="J76" s="156" t="s">
        <v>567</v>
      </c>
      <c r="K76" s="156" t="s">
        <v>566</v>
      </c>
      <c r="L76" s="157" t="s">
        <v>568</v>
      </c>
      <c r="M76" s="158" t="s">
        <v>566</v>
      </c>
      <c r="N76" s="155" t="s">
        <v>569</v>
      </c>
      <c r="O76" s="155" t="s">
        <v>568</v>
      </c>
      <c r="P76" s="155" t="s">
        <v>568</v>
      </c>
      <c r="Q76" s="155">
        <v>-31182</v>
      </c>
      <c r="R76" s="155" t="s">
        <v>570</v>
      </c>
      <c r="S76" s="155" t="s">
        <v>568</v>
      </c>
      <c r="T76" s="156" t="s">
        <v>568</v>
      </c>
      <c r="U76" s="156" t="s">
        <v>568</v>
      </c>
      <c r="V76" s="156" t="s">
        <v>568</v>
      </c>
      <c r="W76" s="156" t="s">
        <v>568</v>
      </c>
      <c r="X76" s="156" t="s">
        <v>563</v>
      </c>
      <c r="Y76" s="157" t="s">
        <v>565</v>
      </c>
      <c r="Z76" s="158" t="s">
        <v>564</v>
      </c>
      <c r="AA76" s="159" t="s">
        <v>568</v>
      </c>
      <c r="AB76" s="155" t="s">
        <v>568</v>
      </c>
      <c r="AC76" s="155" t="s">
        <v>565</v>
      </c>
      <c r="AD76" s="155" t="s">
        <v>568</v>
      </c>
      <c r="AE76" s="155" t="s">
        <v>568</v>
      </c>
      <c r="AF76" s="157" t="s">
        <v>568</v>
      </c>
      <c r="AG76" s="157" t="s">
        <v>568</v>
      </c>
      <c r="AH76" s="157" t="s">
        <v>568</v>
      </c>
      <c r="AI76" s="157" t="s">
        <v>571</v>
      </c>
      <c r="AJ76" s="157" t="s">
        <v>571</v>
      </c>
      <c r="AK76" s="157" t="s">
        <v>568</v>
      </c>
      <c r="AL76" s="157" t="s">
        <v>568</v>
      </c>
      <c r="AM76" s="158" t="s">
        <v>568</v>
      </c>
      <c r="AN76" s="158" t="s">
        <v>568</v>
      </c>
      <c r="AO76" s="158" t="s">
        <v>568</v>
      </c>
      <c r="AP76" s="160" t="s">
        <v>565</v>
      </c>
      <c r="AQ76" s="161"/>
      <c r="AR76" s="162" t="s">
        <v>572</v>
      </c>
      <c r="AS76" s="163" t="s">
        <v>563</v>
      </c>
      <c r="AT76" s="164" t="s">
        <v>573</v>
      </c>
      <c r="AU76" s="165" t="s">
        <v>574</v>
      </c>
      <c r="AV76" s="140">
        <v>-31182</v>
      </c>
      <c r="AW76" s="139"/>
      <c r="AX76" s="139"/>
      <c r="AY76" s="139"/>
      <c r="AZ76" s="139"/>
      <c r="BA76" s="139"/>
      <c r="BB76" s="139"/>
    </row>
    <row r="77" spans="1:54" ht="18" customHeight="1" x14ac:dyDescent="0.2">
      <c r="A77" s="166" t="s">
        <v>659</v>
      </c>
      <c r="B77" s="166"/>
      <c r="C77" s="155">
        <v>-1625</v>
      </c>
      <c r="D77" s="155" t="s">
        <v>563</v>
      </c>
      <c r="E77" s="155" t="s">
        <v>564</v>
      </c>
      <c r="F77" s="155" t="s">
        <v>564</v>
      </c>
      <c r="G77" s="155" t="s">
        <v>565</v>
      </c>
      <c r="H77" s="155" t="s">
        <v>566</v>
      </c>
      <c r="I77" s="155" t="s">
        <v>565</v>
      </c>
      <c r="J77" s="156" t="s">
        <v>567</v>
      </c>
      <c r="K77" s="156" t="s">
        <v>566</v>
      </c>
      <c r="L77" s="157" t="s">
        <v>568</v>
      </c>
      <c r="M77" s="158" t="s">
        <v>566</v>
      </c>
      <c r="N77" s="155" t="s">
        <v>569</v>
      </c>
      <c r="O77" s="155" t="s">
        <v>568</v>
      </c>
      <c r="P77" s="155" t="s">
        <v>568</v>
      </c>
      <c r="Q77" s="155">
        <v>-1625</v>
      </c>
      <c r="R77" s="155" t="s">
        <v>570</v>
      </c>
      <c r="S77" s="155" t="s">
        <v>568</v>
      </c>
      <c r="T77" s="156" t="s">
        <v>568</v>
      </c>
      <c r="U77" s="156" t="s">
        <v>568</v>
      </c>
      <c r="V77" s="156" t="s">
        <v>568</v>
      </c>
      <c r="W77" s="156" t="s">
        <v>568</v>
      </c>
      <c r="X77" s="156" t="s">
        <v>563</v>
      </c>
      <c r="Y77" s="157" t="s">
        <v>565</v>
      </c>
      <c r="Z77" s="158" t="s">
        <v>564</v>
      </c>
      <c r="AA77" s="159" t="s">
        <v>568</v>
      </c>
      <c r="AB77" s="155" t="s">
        <v>568</v>
      </c>
      <c r="AC77" s="155" t="s">
        <v>565</v>
      </c>
      <c r="AD77" s="155" t="s">
        <v>568</v>
      </c>
      <c r="AE77" s="155" t="s">
        <v>568</v>
      </c>
      <c r="AF77" s="157" t="s">
        <v>568</v>
      </c>
      <c r="AG77" s="157" t="s">
        <v>568</v>
      </c>
      <c r="AH77" s="157" t="s">
        <v>568</v>
      </c>
      <c r="AI77" s="157" t="s">
        <v>571</v>
      </c>
      <c r="AJ77" s="157" t="s">
        <v>571</v>
      </c>
      <c r="AK77" s="157" t="s">
        <v>568</v>
      </c>
      <c r="AL77" s="157" t="s">
        <v>568</v>
      </c>
      <c r="AM77" s="158" t="s">
        <v>568</v>
      </c>
      <c r="AN77" s="158" t="s">
        <v>568</v>
      </c>
      <c r="AO77" s="158" t="s">
        <v>568</v>
      </c>
      <c r="AP77" s="160" t="s">
        <v>565</v>
      </c>
      <c r="AQ77" s="161"/>
      <c r="AR77" s="162" t="s">
        <v>572</v>
      </c>
      <c r="AS77" s="163" t="s">
        <v>563</v>
      </c>
      <c r="AT77" s="164" t="s">
        <v>573</v>
      </c>
      <c r="AU77" s="165" t="s">
        <v>574</v>
      </c>
      <c r="AV77" s="140">
        <v>-1625</v>
      </c>
      <c r="AW77" s="139"/>
      <c r="AX77" s="139"/>
      <c r="AY77" s="139"/>
      <c r="AZ77" s="139"/>
      <c r="BA77" s="139"/>
      <c r="BB77" s="139"/>
    </row>
    <row r="78" spans="1:54" ht="18" customHeight="1" x14ac:dyDescent="0.2">
      <c r="A78" s="166" t="s">
        <v>660</v>
      </c>
      <c r="B78" s="166"/>
      <c r="C78" s="155">
        <v>-155673</v>
      </c>
      <c r="D78" s="155" t="s">
        <v>563</v>
      </c>
      <c r="E78" s="155" t="s">
        <v>564</v>
      </c>
      <c r="F78" s="155" t="s">
        <v>564</v>
      </c>
      <c r="G78" s="155" t="s">
        <v>565</v>
      </c>
      <c r="H78" s="155" t="s">
        <v>566</v>
      </c>
      <c r="I78" s="155" t="s">
        <v>565</v>
      </c>
      <c r="J78" s="156" t="s">
        <v>567</v>
      </c>
      <c r="K78" s="156" t="s">
        <v>566</v>
      </c>
      <c r="L78" s="157" t="s">
        <v>568</v>
      </c>
      <c r="M78" s="158" t="s">
        <v>566</v>
      </c>
      <c r="N78" s="155" t="s">
        <v>569</v>
      </c>
      <c r="O78" s="155" t="s">
        <v>568</v>
      </c>
      <c r="P78" s="155" t="s">
        <v>568</v>
      </c>
      <c r="Q78" s="155" t="s">
        <v>566</v>
      </c>
      <c r="R78" s="155" t="s">
        <v>570</v>
      </c>
      <c r="S78" s="155" t="s">
        <v>568</v>
      </c>
      <c r="T78" s="156" t="s">
        <v>568</v>
      </c>
      <c r="U78" s="156" t="s">
        <v>568</v>
      </c>
      <c r="V78" s="156" t="s">
        <v>568</v>
      </c>
      <c r="W78" s="156" t="s">
        <v>568</v>
      </c>
      <c r="X78" s="156" t="s">
        <v>563</v>
      </c>
      <c r="Y78" s="157" t="s">
        <v>565</v>
      </c>
      <c r="Z78" s="158" t="s">
        <v>564</v>
      </c>
      <c r="AA78" s="159" t="s">
        <v>568</v>
      </c>
      <c r="AB78" s="155">
        <v>-155673</v>
      </c>
      <c r="AC78" s="155" t="s">
        <v>565</v>
      </c>
      <c r="AD78" s="155" t="s">
        <v>568</v>
      </c>
      <c r="AE78" s="155" t="s">
        <v>568</v>
      </c>
      <c r="AF78" s="157" t="s">
        <v>568</v>
      </c>
      <c r="AG78" s="157" t="s">
        <v>568</v>
      </c>
      <c r="AH78" s="157" t="s">
        <v>568</v>
      </c>
      <c r="AI78" s="157" t="s">
        <v>571</v>
      </c>
      <c r="AJ78" s="157" t="s">
        <v>571</v>
      </c>
      <c r="AK78" s="157" t="s">
        <v>568</v>
      </c>
      <c r="AL78" s="157" t="s">
        <v>568</v>
      </c>
      <c r="AM78" s="158" t="s">
        <v>568</v>
      </c>
      <c r="AN78" s="158" t="s">
        <v>568</v>
      </c>
      <c r="AO78" s="158" t="s">
        <v>568</v>
      </c>
      <c r="AP78" s="160" t="s">
        <v>565</v>
      </c>
      <c r="AQ78" s="161"/>
      <c r="AR78" s="162" t="s">
        <v>572</v>
      </c>
      <c r="AS78" s="163" t="s">
        <v>563</v>
      </c>
      <c r="AT78" s="164" t="s">
        <v>573</v>
      </c>
      <c r="AU78" s="165" t="s">
        <v>574</v>
      </c>
      <c r="AV78" s="140">
        <v>-155673</v>
      </c>
      <c r="AW78" s="139"/>
      <c r="AX78" s="139"/>
      <c r="AY78" s="139"/>
      <c r="AZ78" s="139"/>
      <c r="BA78" s="139"/>
      <c r="BB78" s="139"/>
    </row>
    <row r="79" spans="1:54" ht="18" customHeight="1" x14ac:dyDescent="0.2">
      <c r="A79" s="166" t="s">
        <v>661</v>
      </c>
      <c r="B79" s="166"/>
      <c r="C79" s="155">
        <v>-201971</v>
      </c>
      <c r="D79" s="155" t="s">
        <v>563</v>
      </c>
      <c r="E79" s="155" t="s">
        <v>564</v>
      </c>
      <c r="F79" s="155" t="s">
        <v>564</v>
      </c>
      <c r="G79" s="155" t="s">
        <v>565</v>
      </c>
      <c r="H79" s="155" t="s">
        <v>566</v>
      </c>
      <c r="I79" s="155" t="s">
        <v>565</v>
      </c>
      <c r="J79" s="156" t="s">
        <v>567</v>
      </c>
      <c r="K79" s="156" t="s">
        <v>566</v>
      </c>
      <c r="L79" s="157" t="s">
        <v>568</v>
      </c>
      <c r="M79" s="158" t="s">
        <v>566</v>
      </c>
      <c r="N79" s="155" t="s">
        <v>569</v>
      </c>
      <c r="O79" s="155" t="s">
        <v>568</v>
      </c>
      <c r="P79" s="155">
        <v>-201577</v>
      </c>
      <c r="Q79" s="155" t="s">
        <v>566</v>
      </c>
      <c r="R79" s="155" t="s">
        <v>570</v>
      </c>
      <c r="S79" s="155" t="s">
        <v>568</v>
      </c>
      <c r="T79" s="156" t="s">
        <v>568</v>
      </c>
      <c r="U79" s="156" t="s">
        <v>568</v>
      </c>
      <c r="V79" s="156" t="s">
        <v>568</v>
      </c>
      <c r="W79" s="156" t="s">
        <v>568</v>
      </c>
      <c r="X79" s="156" t="s">
        <v>563</v>
      </c>
      <c r="Y79" s="157" t="s">
        <v>565</v>
      </c>
      <c r="Z79" s="158" t="s">
        <v>564</v>
      </c>
      <c r="AA79" s="159" t="s">
        <v>568</v>
      </c>
      <c r="AB79" s="155" t="s">
        <v>568</v>
      </c>
      <c r="AC79" s="155" t="s">
        <v>565</v>
      </c>
      <c r="AD79" s="155" t="s">
        <v>568</v>
      </c>
      <c r="AE79" s="155" t="s">
        <v>568</v>
      </c>
      <c r="AF79" s="157" t="s">
        <v>568</v>
      </c>
      <c r="AG79" s="157" t="s">
        <v>568</v>
      </c>
      <c r="AH79" s="157" t="s">
        <v>568</v>
      </c>
      <c r="AI79" s="157" t="s">
        <v>571</v>
      </c>
      <c r="AJ79" s="157" t="s">
        <v>571</v>
      </c>
      <c r="AK79" s="157" t="s">
        <v>568</v>
      </c>
      <c r="AL79" s="157" t="s">
        <v>568</v>
      </c>
      <c r="AM79" s="158" t="s">
        <v>568</v>
      </c>
      <c r="AN79" s="158" t="s">
        <v>568</v>
      </c>
      <c r="AO79" s="158" t="s">
        <v>568</v>
      </c>
      <c r="AP79" s="160">
        <v>-394</v>
      </c>
      <c r="AQ79" s="161"/>
      <c r="AR79" s="162" t="s">
        <v>572</v>
      </c>
      <c r="AS79" s="163" t="s">
        <v>563</v>
      </c>
      <c r="AT79" s="164" t="s">
        <v>573</v>
      </c>
      <c r="AU79" s="165" t="s">
        <v>574</v>
      </c>
      <c r="AV79" s="140">
        <v>-201577</v>
      </c>
      <c r="AW79" s="139"/>
      <c r="AX79" s="139"/>
      <c r="AY79" s="139"/>
      <c r="AZ79" s="139"/>
      <c r="BA79" s="139"/>
      <c r="BB79" s="139"/>
    </row>
    <row r="80" spans="1:54" ht="18" customHeight="1" x14ac:dyDescent="0.2">
      <c r="A80" s="166" t="s">
        <v>662</v>
      </c>
      <c r="B80" s="166"/>
      <c r="C80" s="155">
        <v>-148156</v>
      </c>
      <c r="D80" s="155" t="s">
        <v>563</v>
      </c>
      <c r="E80" s="155" t="s">
        <v>564</v>
      </c>
      <c r="F80" s="155" t="s">
        <v>564</v>
      </c>
      <c r="G80" s="155" t="s">
        <v>565</v>
      </c>
      <c r="H80" s="155" t="s">
        <v>566</v>
      </c>
      <c r="I80" s="155" t="s">
        <v>565</v>
      </c>
      <c r="J80" s="156" t="s">
        <v>567</v>
      </c>
      <c r="K80" s="156" t="s">
        <v>566</v>
      </c>
      <c r="L80" s="157" t="s">
        <v>568</v>
      </c>
      <c r="M80" s="158" t="s">
        <v>566</v>
      </c>
      <c r="N80" s="155" t="s">
        <v>569</v>
      </c>
      <c r="O80" s="155" t="s">
        <v>568</v>
      </c>
      <c r="P80" s="155">
        <v>-148156</v>
      </c>
      <c r="Q80" s="155" t="s">
        <v>566</v>
      </c>
      <c r="R80" s="155" t="s">
        <v>570</v>
      </c>
      <c r="S80" s="155" t="s">
        <v>568</v>
      </c>
      <c r="T80" s="156" t="s">
        <v>568</v>
      </c>
      <c r="U80" s="156" t="s">
        <v>568</v>
      </c>
      <c r="V80" s="156" t="s">
        <v>568</v>
      </c>
      <c r="W80" s="156" t="s">
        <v>568</v>
      </c>
      <c r="X80" s="156" t="s">
        <v>563</v>
      </c>
      <c r="Y80" s="157" t="s">
        <v>565</v>
      </c>
      <c r="Z80" s="158" t="s">
        <v>564</v>
      </c>
      <c r="AA80" s="159" t="s">
        <v>568</v>
      </c>
      <c r="AB80" s="155" t="s">
        <v>568</v>
      </c>
      <c r="AC80" s="155" t="s">
        <v>565</v>
      </c>
      <c r="AD80" s="155" t="s">
        <v>568</v>
      </c>
      <c r="AE80" s="155" t="s">
        <v>568</v>
      </c>
      <c r="AF80" s="157" t="s">
        <v>568</v>
      </c>
      <c r="AG80" s="157" t="s">
        <v>568</v>
      </c>
      <c r="AH80" s="157" t="s">
        <v>568</v>
      </c>
      <c r="AI80" s="157" t="s">
        <v>571</v>
      </c>
      <c r="AJ80" s="157" t="s">
        <v>571</v>
      </c>
      <c r="AK80" s="157" t="s">
        <v>568</v>
      </c>
      <c r="AL80" s="157" t="s">
        <v>568</v>
      </c>
      <c r="AM80" s="158" t="s">
        <v>568</v>
      </c>
      <c r="AN80" s="158" t="s">
        <v>568</v>
      </c>
      <c r="AO80" s="158" t="s">
        <v>568</v>
      </c>
      <c r="AP80" s="160" t="s">
        <v>565</v>
      </c>
      <c r="AQ80" s="161"/>
      <c r="AR80" s="162" t="s">
        <v>572</v>
      </c>
      <c r="AS80" s="163" t="s">
        <v>563</v>
      </c>
      <c r="AT80" s="164" t="s">
        <v>573</v>
      </c>
      <c r="AU80" s="165" t="s">
        <v>574</v>
      </c>
      <c r="AV80" s="140">
        <v>-148156</v>
      </c>
      <c r="AW80" s="139"/>
      <c r="AX80" s="139"/>
      <c r="AY80" s="139"/>
      <c r="AZ80" s="139"/>
      <c r="BA80" s="139"/>
      <c r="BB80" s="139"/>
    </row>
    <row r="81" spans="1:54" ht="18" customHeight="1" x14ac:dyDescent="0.2">
      <c r="A81" s="166" t="s">
        <v>663</v>
      </c>
      <c r="B81" s="166"/>
      <c r="C81" s="155">
        <v>-19930</v>
      </c>
      <c r="D81" s="155" t="s">
        <v>563</v>
      </c>
      <c r="E81" s="155" t="s">
        <v>564</v>
      </c>
      <c r="F81" s="155" t="s">
        <v>564</v>
      </c>
      <c r="G81" s="155" t="s">
        <v>565</v>
      </c>
      <c r="H81" s="155" t="s">
        <v>566</v>
      </c>
      <c r="I81" s="155" t="s">
        <v>565</v>
      </c>
      <c r="J81" s="156" t="s">
        <v>567</v>
      </c>
      <c r="K81" s="156" t="s">
        <v>566</v>
      </c>
      <c r="L81" s="157" t="s">
        <v>568</v>
      </c>
      <c r="M81" s="158" t="s">
        <v>566</v>
      </c>
      <c r="N81" s="155" t="s">
        <v>569</v>
      </c>
      <c r="O81" s="155" t="s">
        <v>568</v>
      </c>
      <c r="P81" s="155">
        <v>-19930</v>
      </c>
      <c r="Q81" s="155" t="s">
        <v>566</v>
      </c>
      <c r="R81" s="155" t="s">
        <v>570</v>
      </c>
      <c r="S81" s="155" t="s">
        <v>568</v>
      </c>
      <c r="T81" s="156" t="s">
        <v>568</v>
      </c>
      <c r="U81" s="156" t="s">
        <v>568</v>
      </c>
      <c r="V81" s="156" t="s">
        <v>568</v>
      </c>
      <c r="W81" s="156" t="s">
        <v>568</v>
      </c>
      <c r="X81" s="156" t="s">
        <v>563</v>
      </c>
      <c r="Y81" s="157" t="s">
        <v>565</v>
      </c>
      <c r="Z81" s="158" t="s">
        <v>564</v>
      </c>
      <c r="AA81" s="159" t="s">
        <v>568</v>
      </c>
      <c r="AB81" s="155" t="s">
        <v>568</v>
      </c>
      <c r="AC81" s="155" t="s">
        <v>565</v>
      </c>
      <c r="AD81" s="155" t="s">
        <v>568</v>
      </c>
      <c r="AE81" s="155" t="s">
        <v>568</v>
      </c>
      <c r="AF81" s="157" t="s">
        <v>568</v>
      </c>
      <c r="AG81" s="157" t="s">
        <v>568</v>
      </c>
      <c r="AH81" s="157" t="s">
        <v>568</v>
      </c>
      <c r="AI81" s="157" t="s">
        <v>571</v>
      </c>
      <c r="AJ81" s="157" t="s">
        <v>571</v>
      </c>
      <c r="AK81" s="157" t="s">
        <v>568</v>
      </c>
      <c r="AL81" s="157" t="s">
        <v>568</v>
      </c>
      <c r="AM81" s="158" t="s">
        <v>568</v>
      </c>
      <c r="AN81" s="158" t="s">
        <v>568</v>
      </c>
      <c r="AO81" s="158" t="s">
        <v>568</v>
      </c>
      <c r="AP81" s="160" t="s">
        <v>565</v>
      </c>
      <c r="AQ81" s="161"/>
      <c r="AR81" s="162" t="s">
        <v>572</v>
      </c>
      <c r="AS81" s="163" t="s">
        <v>563</v>
      </c>
      <c r="AT81" s="164" t="s">
        <v>573</v>
      </c>
      <c r="AU81" s="165" t="s">
        <v>574</v>
      </c>
      <c r="AV81" s="140">
        <v>-19930</v>
      </c>
      <c r="AW81" s="139"/>
      <c r="AX81" s="139"/>
      <c r="AY81" s="139"/>
      <c r="AZ81" s="139"/>
      <c r="BA81" s="139"/>
      <c r="BB81" s="139"/>
    </row>
    <row r="82" spans="1:54" ht="18" customHeight="1" x14ac:dyDescent="0.2">
      <c r="A82" s="166" t="s">
        <v>664</v>
      </c>
      <c r="B82" s="166"/>
      <c r="C82" s="155">
        <v>-231408</v>
      </c>
      <c r="D82" s="155" t="s">
        <v>563</v>
      </c>
      <c r="E82" s="155" t="s">
        <v>564</v>
      </c>
      <c r="F82" s="155" t="s">
        <v>564</v>
      </c>
      <c r="G82" s="155" t="s">
        <v>565</v>
      </c>
      <c r="H82" s="155" t="s">
        <v>566</v>
      </c>
      <c r="I82" s="155" t="s">
        <v>565</v>
      </c>
      <c r="J82" s="156" t="s">
        <v>567</v>
      </c>
      <c r="K82" s="156" t="s">
        <v>566</v>
      </c>
      <c r="L82" s="157" t="s">
        <v>568</v>
      </c>
      <c r="M82" s="158" t="s">
        <v>566</v>
      </c>
      <c r="N82" s="155" t="s">
        <v>569</v>
      </c>
      <c r="O82" s="155">
        <v>-231408</v>
      </c>
      <c r="P82" s="155" t="s">
        <v>568</v>
      </c>
      <c r="Q82" s="155" t="s">
        <v>566</v>
      </c>
      <c r="R82" s="155" t="s">
        <v>570</v>
      </c>
      <c r="S82" s="155" t="s">
        <v>568</v>
      </c>
      <c r="T82" s="156" t="s">
        <v>568</v>
      </c>
      <c r="U82" s="156" t="s">
        <v>568</v>
      </c>
      <c r="V82" s="156" t="s">
        <v>568</v>
      </c>
      <c r="W82" s="156" t="s">
        <v>568</v>
      </c>
      <c r="X82" s="156" t="s">
        <v>563</v>
      </c>
      <c r="Y82" s="157" t="s">
        <v>565</v>
      </c>
      <c r="Z82" s="158" t="s">
        <v>564</v>
      </c>
      <c r="AA82" s="159" t="s">
        <v>568</v>
      </c>
      <c r="AB82" s="155" t="s">
        <v>568</v>
      </c>
      <c r="AC82" s="155" t="s">
        <v>565</v>
      </c>
      <c r="AD82" s="155" t="s">
        <v>568</v>
      </c>
      <c r="AE82" s="155" t="s">
        <v>568</v>
      </c>
      <c r="AF82" s="157" t="s">
        <v>568</v>
      </c>
      <c r="AG82" s="157" t="s">
        <v>568</v>
      </c>
      <c r="AH82" s="157" t="s">
        <v>568</v>
      </c>
      <c r="AI82" s="157" t="s">
        <v>571</v>
      </c>
      <c r="AJ82" s="157" t="s">
        <v>571</v>
      </c>
      <c r="AK82" s="157" t="s">
        <v>568</v>
      </c>
      <c r="AL82" s="157" t="s">
        <v>568</v>
      </c>
      <c r="AM82" s="158" t="s">
        <v>568</v>
      </c>
      <c r="AN82" s="158" t="s">
        <v>568</v>
      </c>
      <c r="AO82" s="158" t="s">
        <v>568</v>
      </c>
      <c r="AP82" s="160" t="s">
        <v>565</v>
      </c>
      <c r="AQ82" s="161"/>
      <c r="AR82" s="162" t="s">
        <v>572</v>
      </c>
      <c r="AS82" s="163" t="s">
        <v>563</v>
      </c>
      <c r="AT82" s="164" t="s">
        <v>573</v>
      </c>
      <c r="AU82" s="165" t="s">
        <v>574</v>
      </c>
      <c r="AV82" s="140">
        <v>-231408</v>
      </c>
      <c r="AW82" s="139"/>
      <c r="AX82" s="139"/>
      <c r="AY82" s="139"/>
      <c r="AZ82" s="139"/>
      <c r="BA82" s="139"/>
      <c r="BB82" s="139"/>
    </row>
    <row r="83" spans="1:54" ht="18" customHeight="1" x14ac:dyDescent="0.2">
      <c r="A83" s="166" t="s">
        <v>665</v>
      </c>
      <c r="B83" s="166"/>
      <c r="C83" s="155">
        <v>-19075</v>
      </c>
      <c r="D83" s="155" t="s">
        <v>563</v>
      </c>
      <c r="E83" s="155" t="s">
        <v>564</v>
      </c>
      <c r="F83" s="155" t="s">
        <v>564</v>
      </c>
      <c r="G83" s="155" t="s">
        <v>565</v>
      </c>
      <c r="H83" s="155" t="s">
        <v>566</v>
      </c>
      <c r="I83" s="155" t="s">
        <v>565</v>
      </c>
      <c r="J83" s="156" t="s">
        <v>567</v>
      </c>
      <c r="K83" s="156" t="s">
        <v>566</v>
      </c>
      <c r="L83" s="157" t="s">
        <v>568</v>
      </c>
      <c r="M83" s="158" t="s">
        <v>566</v>
      </c>
      <c r="N83" s="155" t="s">
        <v>569</v>
      </c>
      <c r="O83" s="155" t="s">
        <v>568</v>
      </c>
      <c r="P83" s="155">
        <v>-19075</v>
      </c>
      <c r="Q83" s="155" t="s">
        <v>566</v>
      </c>
      <c r="R83" s="155" t="s">
        <v>570</v>
      </c>
      <c r="S83" s="155" t="s">
        <v>568</v>
      </c>
      <c r="T83" s="156" t="s">
        <v>568</v>
      </c>
      <c r="U83" s="156" t="s">
        <v>568</v>
      </c>
      <c r="V83" s="156" t="s">
        <v>568</v>
      </c>
      <c r="W83" s="156" t="s">
        <v>568</v>
      </c>
      <c r="X83" s="156" t="s">
        <v>563</v>
      </c>
      <c r="Y83" s="157" t="s">
        <v>565</v>
      </c>
      <c r="Z83" s="158" t="s">
        <v>564</v>
      </c>
      <c r="AA83" s="159" t="s">
        <v>568</v>
      </c>
      <c r="AB83" s="155" t="s">
        <v>568</v>
      </c>
      <c r="AC83" s="155" t="s">
        <v>565</v>
      </c>
      <c r="AD83" s="155" t="s">
        <v>568</v>
      </c>
      <c r="AE83" s="155" t="s">
        <v>568</v>
      </c>
      <c r="AF83" s="157" t="s">
        <v>568</v>
      </c>
      <c r="AG83" s="157" t="s">
        <v>568</v>
      </c>
      <c r="AH83" s="157" t="s">
        <v>568</v>
      </c>
      <c r="AI83" s="157" t="s">
        <v>571</v>
      </c>
      <c r="AJ83" s="157" t="s">
        <v>571</v>
      </c>
      <c r="AK83" s="157" t="s">
        <v>568</v>
      </c>
      <c r="AL83" s="157" t="s">
        <v>568</v>
      </c>
      <c r="AM83" s="158" t="s">
        <v>568</v>
      </c>
      <c r="AN83" s="158" t="s">
        <v>568</v>
      </c>
      <c r="AO83" s="158" t="s">
        <v>568</v>
      </c>
      <c r="AP83" s="160" t="s">
        <v>565</v>
      </c>
      <c r="AQ83" s="161"/>
      <c r="AR83" s="162" t="s">
        <v>572</v>
      </c>
      <c r="AS83" s="163" t="s">
        <v>563</v>
      </c>
      <c r="AT83" s="164" t="s">
        <v>573</v>
      </c>
      <c r="AU83" s="165" t="s">
        <v>574</v>
      </c>
      <c r="AV83" s="140">
        <v>-19075</v>
      </c>
      <c r="AW83" s="139"/>
      <c r="AX83" s="139"/>
      <c r="AY83" s="139"/>
      <c r="AZ83" s="139"/>
      <c r="BA83" s="139"/>
      <c r="BB83" s="139"/>
    </row>
    <row r="84" spans="1:54" ht="18" customHeight="1" x14ac:dyDescent="0.2">
      <c r="A84" s="166" t="s">
        <v>666</v>
      </c>
      <c r="B84" s="166"/>
      <c r="C84" s="155">
        <v>-459316</v>
      </c>
      <c r="D84" s="155" t="s">
        <v>563</v>
      </c>
      <c r="E84" s="155">
        <v>-29</v>
      </c>
      <c r="F84" s="155" t="s">
        <v>564</v>
      </c>
      <c r="G84" s="155" t="s">
        <v>565</v>
      </c>
      <c r="H84" s="155" t="s">
        <v>566</v>
      </c>
      <c r="I84" s="155" t="s">
        <v>565</v>
      </c>
      <c r="J84" s="156" t="s">
        <v>567</v>
      </c>
      <c r="K84" s="156" t="s">
        <v>566</v>
      </c>
      <c r="L84" s="157" t="s">
        <v>568</v>
      </c>
      <c r="M84" s="158" t="s">
        <v>566</v>
      </c>
      <c r="N84" s="155" t="s">
        <v>569</v>
      </c>
      <c r="O84" s="155">
        <v>-48052</v>
      </c>
      <c r="P84" s="155">
        <v>-345785</v>
      </c>
      <c r="Q84" s="155" t="s">
        <v>566</v>
      </c>
      <c r="R84" s="155" t="s">
        <v>570</v>
      </c>
      <c r="S84" s="155" t="s">
        <v>568</v>
      </c>
      <c r="T84" s="156" t="s">
        <v>568</v>
      </c>
      <c r="U84" s="156" t="s">
        <v>568</v>
      </c>
      <c r="V84" s="156" t="s">
        <v>568</v>
      </c>
      <c r="W84" s="156" t="s">
        <v>568</v>
      </c>
      <c r="X84" s="156" t="s">
        <v>563</v>
      </c>
      <c r="Y84" s="157" t="s">
        <v>565</v>
      </c>
      <c r="Z84" s="158" t="s">
        <v>564</v>
      </c>
      <c r="AA84" s="159" t="s">
        <v>568</v>
      </c>
      <c r="AB84" s="155" t="s">
        <v>568</v>
      </c>
      <c r="AC84" s="155" t="s">
        <v>565</v>
      </c>
      <c r="AD84" s="155" t="s">
        <v>568</v>
      </c>
      <c r="AE84" s="155" t="s">
        <v>568</v>
      </c>
      <c r="AF84" s="157" t="s">
        <v>568</v>
      </c>
      <c r="AG84" s="157" t="s">
        <v>568</v>
      </c>
      <c r="AH84" s="157" t="s">
        <v>568</v>
      </c>
      <c r="AI84" s="157" t="s">
        <v>571</v>
      </c>
      <c r="AJ84" s="157" t="s">
        <v>571</v>
      </c>
      <c r="AK84" s="157" t="s">
        <v>568</v>
      </c>
      <c r="AL84" s="157" t="s">
        <v>568</v>
      </c>
      <c r="AM84" s="158" t="s">
        <v>568</v>
      </c>
      <c r="AN84" s="158" t="s">
        <v>568</v>
      </c>
      <c r="AO84" s="158" t="s">
        <v>568</v>
      </c>
      <c r="AP84" s="160">
        <v>-65449</v>
      </c>
      <c r="AQ84" s="161"/>
      <c r="AR84" s="162" t="s">
        <v>572</v>
      </c>
      <c r="AS84" s="163" t="s">
        <v>563</v>
      </c>
      <c r="AT84" s="164" t="s">
        <v>573</v>
      </c>
      <c r="AU84" s="165" t="s">
        <v>574</v>
      </c>
      <c r="AV84" s="140">
        <v>-393867</v>
      </c>
      <c r="AW84" s="139"/>
      <c r="AX84" s="139"/>
      <c r="AY84" s="181"/>
      <c r="AZ84" s="139"/>
      <c r="BA84" s="139"/>
      <c r="BB84" s="139"/>
    </row>
    <row r="85" spans="1:54" ht="18" customHeight="1" x14ac:dyDescent="0.2">
      <c r="A85" s="166" t="s">
        <v>667</v>
      </c>
      <c r="B85" s="166"/>
      <c r="C85" s="155">
        <v>-9838</v>
      </c>
      <c r="D85" s="155" t="s">
        <v>563</v>
      </c>
      <c r="E85" s="155">
        <v>-700</v>
      </c>
      <c r="F85" s="155" t="s">
        <v>564</v>
      </c>
      <c r="G85" s="155" t="s">
        <v>565</v>
      </c>
      <c r="H85" s="155" t="s">
        <v>566</v>
      </c>
      <c r="I85" s="155" t="s">
        <v>565</v>
      </c>
      <c r="J85" s="156" t="s">
        <v>567</v>
      </c>
      <c r="K85" s="156" t="s">
        <v>566</v>
      </c>
      <c r="L85" s="157" t="s">
        <v>568</v>
      </c>
      <c r="M85" s="158" t="s">
        <v>566</v>
      </c>
      <c r="N85" s="155" t="s">
        <v>569</v>
      </c>
      <c r="O85" s="155">
        <v>-9138</v>
      </c>
      <c r="P85" s="155" t="s">
        <v>568</v>
      </c>
      <c r="Q85" s="155" t="s">
        <v>566</v>
      </c>
      <c r="R85" s="155" t="s">
        <v>570</v>
      </c>
      <c r="S85" s="155" t="s">
        <v>568</v>
      </c>
      <c r="T85" s="156" t="s">
        <v>568</v>
      </c>
      <c r="U85" s="156" t="s">
        <v>568</v>
      </c>
      <c r="V85" s="156" t="s">
        <v>568</v>
      </c>
      <c r="W85" s="156" t="s">
        <v>568</v>
      </c>
      <c r="X85" s="156" t="s">
        <v>563</v>
      </c>
      <c r="Y85" s="157" t="s">
        <v>565</v>
      </c>
      <c r="Z85" s="158" t="s">
        <v>564</v>
      </c>
      <c r="AA85" s="159" t="s">
        <v>568</v>
      </c>
      <c r="AB85" s="155" t="s">
        <v>568</v>
      </c>
      <c r="AC85" s="155" t="s">
        <v>565</v>
      </c>
      <c r="AD85" s="155" t="s">
        <v>568</v>
      </c>
      <c r="AE85" s="155" t="s">
        <v>568</v>
      </c>
      <c r="AF85" s="157" t="s">
        <v>568</v>
      </c>
      <c r="AG85" s="157" t="s">
        <v>568</v>
      </c>
      <c r="AH85" s="157" t="s">
        <v>568</v>
      </c>
      <c r="AI85" s="157" t="s">
        <v>571</v>
      </c>
      <c r="AJ85" s="157" t="s">
        <v>571</v>
      </c>
      <c r="AK85" s="157" t="s">
        <v>568</v>
      </c>
      <c r="AL85" s="157" t="s">
        <v>568</v>
      </c>
      <c r="AM85" s="158" t="s">
        <v>568</v>
      </c>
      <c r="AN85" s="158" t="s">
        <v>568</v>
      </c>
      <c r="AO85" s="158" t="s">
        <v>568</v>
      </c>
      <c r="AP85" s="160" t="s">
        <v>565</v>
      </c>
      <c r="AQ85" s="161"/>
      <c r="AR85" s="162" t="s">
        <v>572</v>
      </c>
      <c r="AS85" s="163" t="s">
        <v>563</v>
      </c>
      <c r="AT85" s="164" t="s">
        <v>573</v>
      </c>
      <c r="AU85" s="165" t="s">
        <v>574</v>
      </c>
      <c r="AV85" s="140">
        <v>-9838</v>
      </c>
      <c r="AW85" s="139"/>
      <c r="AX85" s="139"/>
      <c r="AY85" s="139"/>
      <c r="AZ85" s="139"/>
      <c r="BA85" s="139"/>
      <c r="BB85" s="139"/>
    </row>
    <row r="86" spans="1:54" ht="18" customHeight="1" x14ac:dyDescent="0.2">
      <c r="A86" s="166" t="s">
        <v>668</v>
      </c>
      <c r="B86" s="166"/>
      <c r="C86" s="155">
        <v>-225560</v>
      </c>
      <c r="D86" s="155" t="s">
        <v>563</v>
      </c>
      <c r="E86" s="155" t="s">
        <v>564</v>
      </c>
      <c r="F86" s="155" t="s">
        <v>564</v>
      </c>
      <c r="G86" s="155" t="s">
        <v>565</v>
      </c>
      <c r="H86" s="155" t="s">
        <v>566</v>
      </c>
      <c r="I86" s="155" t="s">
        <v>565</v>
      </c>
      <c r="J86" s="156" t="s">
        <v>567</v>
      </c>
      <c r="K86" s="156" t="s">
        <v>566</v>
      </c>
      <c r="L86" s="157" t="s">
        <v>568</v>
      </c>
      <c r="M86" s="158" t="s">
        <v>566</v>
      </c>
      <c r="N86" s="155" t="s">
        <v>569</v>
      </c>
      <c r="O86" s="155">
        <v>-225560</v>
      </c>
      <c r="P86" s="155" t="s">
        <v>568</v>
      </c>
      <c r="Q86" s="155" t="s">
        <v>566</v>
      </c>
      <c r="R86" s="155" t="s">
        <v>570</v>
      </c>
      <c r="S86" s="155" t="s">
        <v>568</v>
      </c>
      <c r="T86" s="156" t="s">
        <v>568</v>
      </c>
      <c r="U86" s="156" t="s">
        <v>568</v>
      </c>
      <c r="V86" s="156" t="s">
        <v>568</v>
      </c>
      <c r="W86" s="156" t="s">
        <v>568</v>
      </c>
      <c r="X86" s="156" t="s">
        <v>563</v>
      </c>
      <c r="Y86" s="157" t="s">
        <v>565</v>
      </c>
      <c r="Z86" s="158" t="s">
        <v>564</v>
      </c>
      <c r="AA86" s="159" t="s">
        <v>568</v>
      </c>
      <c r="AB86" s="155" t="s">
        <v>568</v>
      </c>
      <c r="AC86" s="155" t="s">
        <v>565</v>
      </c>
      <c r="AD86" s="155" t="s">
        <v>568</v>
      </c>
      <c r="AE86" s="155" t="s">
        <v>568</v>
      </c>
      <c r="AF86" s="157" t="s">
        <v>568</v>
      </c>
      <c r="AG86" s="157" t="s">
        <v>568</v>
      </c>
      <c r="AH86" s="157" t="s">
        <v>568</v>
      </c>
      <c r="AI86" s="157" t="s">
        <v>571</v>
      </c>
      <c r="AJ86" s="157" t="s">
        <v>571</v>
      </c>
      <c r="AK86" s="157" t="s">
        <v>568</v>
      </c>
      <c r="AL86" s="157" t="s">
        <v>568</v>
      </c>
      <c r="AM86" s="158" t="s">
        <v>568</v>
      </c>
      <c r="AN86" s="158" t="s">
        <v>568</v>
      </c>
      <c r="AO86" s="158" t="s">
        <v>568</v>
      </c>
      <c r="AP86" s="160" t="s">
        <v>565</v>
      </c>
      <c r="AQ86" s="161"/>
      <c r="AR86" s="162" t="s">
        <v>572</v>
      </c>
      <c r="AS86" s="163" t="s">
        <v>563</v>
      </c>
      <c r="AT86" s="164" t="s">
        <v>573</v>
      </c>
      <c r="AU86" s="165" t="s">
        <v>574</v>
      </c>
      <c r="AV86" s="140">
        <v>-225560</v>
      </c>
      <c r="AW86" s="139"/>
      <c r="AX86" s="139"/>
      <c r="AY86" s="139"/>
      <c r="AZ86" s="139"/>
      <c r="BA86" s="139"/>
      <c r="BB86" s="139"/>
    </row>
    <row r="87" spans="1:54" ht="18" customHeight="1" x14ac:dyDescent="0.2">
      <c r="A87" s="166" t="s">
        <v>669</v>
      </c>
      <c r="B87" s="166"/>
      <c r="C87" s="155">
        <v>-162485</v>
      </c>
      <c r="D87" s="155" t="s">
        <v>563</v>
      </c>
      <c r="E87" s="155">
        <v>-162485</v>
      </c>
      <c r="F87" s="155" t="s">
        <v>564</v>
      </c>
      <c r="G87" s="155" t="s">
        <v>565</v>
      </c>
      <c r="H87" s="155" t="s">
        <v>566</v>
      </c>
      <c r="I87" s="155" t="s">
        <v>565</v>
      </c>
      <c r="J87" s="156" t="s">
        <v>567</v>
      </c>
      <c r="K87" s="156" t="s">
        <v>566</v>
      </c>
      <c r="L87" s="157" t="s">
        <v>568</v>
      </c>
      <c r="M87" s="158" t="s">
        <v>566</v>
      </c>
      <c r="N87" s="155" t="s">
        <v>569</v>
      </c>
      <c r="O87" s="155" t="s">
        <v>568</v>
      </c>
      <c r="P87" s="155" t="s">
        <v>568</v>
      </c>
      <c r="Q87" s="155" t="s">
        <v>566</v>
      </c>
      <c r="R87" s="155" t="s">
        <v>570</v>
      </c>
      <c r="S87" s="155" t="s">
        <v>568</v>
      </c>
      <c r="T87" s="156" t="s">
        <v>568</v>
      </c>
      <c r="U87" s="156" t="s">
        <v>568</v>
      </c>
      <c r="V87" s="156" t="s">
        <v>568</v>
      </c>
      <c r="W87" s="156" t="s">
        <v>568</v>
      </c>
      <c r="X87" s="156" t="s">
        <v>563</v>
      </c>
      <c r="Y87" s="157" t="s">
        <v>565</v>
      </c>
      <c r="Z87" s="158" t="s">
        <v>564</v>
      </c>
      <c r="AA87" s="159" t="s">
        <v>568</v>
      </c>
      <c r="AB87" s="155" t="s">
        <v>568</v>
      </c>
      <c r="AC87" s="155" t="s">
        <v>565</v>
      </c>
      <c r="AD87" s="155" t="s">
        <v>568</v>
      </c>
      <c r="AE87" s="155" t="s">
        <v>568</v>
      </c>
      <c r="AF87" s="157" t="s">
        <v>568</v>
      </c>
      <c r="AG87" s="157" t="s">
        <v>568</v>
      </c>
      <c r="AH87" s="157" t="s">
        <v>568</v>
      </c>
      <c r="AI87" s="157" t="s">
        <v>571</v>
      </c>
      <c r="AJ87" s="157" t="s">
        <v>571</v>
      </c>
      <c r="AK87" s="157" t="s">
        <v>568</v>
      </c>
      <c r="AL87" s="157" t="s">
        <v>568</v>
      </c>
      <c r="AM87" s="158" t="s">
        <v>568</v>
      </c>
      <c r="AN87" s="158" t="s">
        <v>568</v>
      </c>
      <c r="AO87" s="158" t="s">
        <v>568</v>
      </c>
      <c r="AP87" s="160" t="s">
        <v>565</v>
      </c>
      <c r="AQ87" s="161"/>
      <c r="AR87" s="162" t="s">
        <v>572</v>
      </c>
      <c r="AS87" s="163" t="s">
        <v>563</v>
      </c>
      <c r="AT87" s="164" t="s">
        <v>573</v>
      </c>
      <c r="AU87" s="165" t="s">
        <v>574</v>
      </c>
      <c r="AV87" s="140">
        <v>-162485</v>
      </c>
      <c r="AW87" s="139"/>
      <c r="AX87" s="139"/>
      <c r="AY87" s="139"/>
      <c r="AZ87" s="139"/>
      <c r="BA87" s="139"/>
      <c r="BB87" s="139"/>
    </row>
    <row r="88" spans="1:54" ht="18" customHeight="1" x14ac:dyDescent="0.2">
      <c r="A88" s="166" t="s">
        <v>670</v>
      </c>
      <c r="B88" s="166"/>
      <c r="C88" s="155">
        <v>-28590</v>
      </c>
      <c r="D88" s="155" t="s">
        <v>563</v>
      </c>
      <c r="E88" s="155">
        <v>-28590</v>
      </c>
      <c r="F88" s="155" t="s">
        <v>564</v>
      </c>
      <c r="G88" s="155" t="s">
        <v>565</v>
      </c>
      <c r="H88" s="155" t="s">
        <v>566</v>
      </c>
      <c r="I88" s="155" t="s">
        <v>565</v>
      </c>
      <c r="J88" s="156" t="s">
        <v>567</v>
      </c>
      <c r="K88" s="156" t="s">
        <v>566</v>
      </c>
      <c r="L88" s="157" t="s">
        <v>568</v>
      </c>
      <c r="M88" s="158" t="s">
        <v>566</v>
      </c>
      <c r="N88" s="155" t="s">
        <v>569</v>
      </c>
      <c r="O88" s="155" t="s">
        <v>568</v>
      </c>
      <c r="P88" s="155" t="s">
        <v>568</v>
      </c>
      <c r="Q88" s="155" t="s">
        <v>566</v>
      </c>
      <c r="R88" s="155" t="s">
        <v>570</v>
      </c>
      <c r="S88" s="155" t="s">
        <v>568</v>
      </c>
      <c r="T88" s="156" t="s">
        <v>568</v>
      </c>
      <c r="U88" s="156" t="s">
        <v>568</v>
      </c>
      <c r="V88" s="156" t="s">
        <v>568</v>
      </c>
      <c r="W88" s="156" t="s">
        <v>568</v>
      </c>
      <c r="X88" s="156" t="s">
        <v>563</v>
      </c>
      <c r="Y88" s="157" t="s">
        <v>565</v>
      </c>
      <c r="Z88" s="158" t="s">
        <v>564</v>
      </c>
      <c r="AA88" s="159" t="s">
        <v>568</v>
      </c>
      <c r="AB88" s="155" t="s">
        <v>568</v>
      </c>
      <c r="AC88" s="155" t="s">
        <v>565</v>
      </c>
      <c r="AD88" s="155" t="s">
        <v>568</v>
      </c>
      <c r="AE88" s="155" t="s">
        <v>568</v>
      </c>
      <c r="AF88" s="157" t="s">
        <v>568</v>
      </c>
      <c r="AG88" s="157" t="s">
        <v>568</v>
      </c>
      <c r="AH88" s="157" t="s">
        <v>568</v>
      </c>
      <c r="AI88" s="157" t="s">
        <v>571</v>
      </c>
      <c r="AJ88" s="157" t="s">
        <v>571</v>
      </c>
      <c r="AK88" s="157" t="s">
        <v>568</v>
      </c>
      <c r="AL88" s="157" t="s">
        <v>568</v>
      </c>
      <c r="AM88" s="158" t="s">
        <v>568</v>
      </c>
      <c r="AN88" s="158" t="s">
        <v>568</v>
      </c>
      <c r="AO88" s="158" t="s">
        <v>568</v>
      </c>
      <c r="AP88" s="160" t="s">
        <v>565</v>
      </c>
      <c r="AQ88" s="161"/>
      <c r="AR88" s="162" t="s">
        <v>572</v>
      </c>
      <c r="AS88" s="163" t="s">
        <v>563</v>
      </c>
      <c r="AT88" s="164" t="s">
        <v>573</v>
      </c>
      <c r="AU88" s="165" t="s">
        <v>574</v>
      </c>
      <c r="AV88" s="140">
        <v>-28590</v>
      </c>
      <c r="AW88" s="139"/>
      <c r="AX88" s="139"/>
      <c r="AY88" s="139"/>
      <c r="AZ88" s="139"/>
      <c r="BA88" s="139"/>
      <c r="BB88" s="139"/>
    </row>
    <row r="89" spans="1:54" ht="18" customHeight="1" x14ac:dyDescent="0.2">
      <c r="A89" s="166" t="s">
        <v>671</v>
      </c>
      <c r="B89" s="166"/>
      <c r="C89" s="155">
        <v>-21401</v>
      </c>
      <c r="D89" s="155" t="s">
        <v>563</v>
      </c>
      <c r="E89" s="155">
        <v>-21401</v>
      </c>
      <c r="F89" s="155" t="s">
        <v>564</v>
      </c>
      <c r="G89" s="155" t="s">
        <v>565</v>
      </c>
      <c r="H89" s="155" t="s">
        <v>566</v>
      </c>
      <c r="I89" s="155" t="s">
        <v>565</v>
      </c>
      <c r="J89" s="156" t="s">
        <v>567</v>
      </c>
      <c r="K89" s="156" t="s">
        <v>566</v>
      </c>
      <c r="L89" s="157" t="s">
        <v>568</v>
      </c>
      <c r="M89" s="158" t="s">
        <v>566</v>
      </c>
      <c r="N89" s="155" t="s">
        <v>569</v>
      </c>
      <c r="O89" s="155" t="s">
        <v>568</v>
      </c>
      <c r="P89" s="155" t="s">
        <v>568</v>
      </c>
      <c r="Q89" s="155" t="s">
        <v>566</v>
      </c>
      <c r="R89" s="155" t="s">
        <v>570</v>
      </c>
      <c r="S89" s="155" t="s">
        <v>568</v>
      </c>
      <c r="T89" s="156" t="s">
        <v>568</v>
      </c>
      <c r="U89" s="156" t="s">
        <v>568</v>
      </c>
      <c r="V89" s="156" t="s">
        <v>568</v>
      </c>
      <c r="W89" s="156" t="s">
        <v>568</v>
      </c>
      <c r="X89" s="156" t="s">
        <v>563</v>
      </c>
      <c r="Y89" s="157" t="s">
        <v>565</v>
      </c>
      <c r="Z89" s="158" t="s">
        <v>564</v>
      </c>
      <c r="AA89" s="159" t="s">
        <v>568</v>
      </c>
      <c r="AB89" s="155" t="s">
        <v>568</v>
      </c>
      <c r="AC89" s="155" t="s">
        <v>565</v>
      </c>
      <c r="AD89" s="155" t="s">
        <v>568</v>
      </c>
      <c r="AE89" s="155" t="s">
        <v>568</v>
      </c>
      <c r="AF89" s="157" t="s">
        <v>568</v>
      </c>
      <c r="AG89" s="157" t="s">
        <v>568</v>
      </c>
      <c r="AH89" s="157" t="s">
        <v>568</v>
      </c>
      <c r="AI89" s="157" t="s">
        <v>571</v>
      </c>
      <c r="AJ89" s="157" t="s">
        <v>571</v>
      </c>
      <c r="AK89" s="157" t="s">
        <v>568</v>
      </c>
      <c r="AL89" s="157" t="s">
        <v>568</v>
      </c>
      <c r="AM89" s="158" t="s">
        <v>568</v>
      </c>
      <c r="AN89" s="158" t="s">
        <v>568</v>
      </c>
      <c r="AO89" s="158" t="s">
        <v>568</v>
      </c>
      <c r="AP89" s="160" t="s">
        <v>565</v>
      </c>
      <c r="AQ89" s="161"/>
      <c r="AR89" s="162" t="s">
        <v>572</v>
      </c>
      <c r="AS89" s="163" t="s">
        <v>563</v>
      </c>
      <c r="AT89" s="164" t="s">
        <v>573</v>
      </c>
      <c r="AU89" s="165" t="s">
        <v>574</v>
      </c>
      <c r="AV89" s="140">
        <v>-21401</v>
      </c>
      <c r="AW89" s="139"/>
      <c r="AX89" s="139"/>
      <c r="AY89" s="139"/>
      <c r="AZ89" s="139"/>
      <c r="BA89" s="139"/>
      <c r="BB89" s="139"/>
    </row>
    <row r="90" spans="1:54" ht="18" customHeight="1" x14ac:dyDescent="0.2">
      <c r="A90" s="166" t="s">
        <v>672</v>
      </c>
      <c r="B90" s="166"/>
      <c r="C90" s="155">
        <v>-74277</v>
      </c>
      <c r="D90" s="155" t="s">
        <v>563</v>
      </c>
      <c r="E90" s="155">
        <v>-70052</v>
      </c>
      <c r="F90" s="155" t="s">
        <v>564</v>
      </c>
      <c r="G90" s="155" t="s">
        <v>565</v>
      </c>
      <c r="H90" s="155" t="s">
        <v>566</v>
      </c>
      <c r="I90" s="155" t="s">
        <v>565</v>
      </c>
      <c r="J90" s="156" t="s">
        <v>567</v>
      </c>
      <c r="K90" s="156" t="s">
        <v>566</v>
      </c>
      <c r="L90" s="157" t="s">
        <v>568</v>
      </c>
      <c r="M90" s="158" t="s">
        <v>566</v>
      </c>
      <c r="N90" s="155" t="s">
        <v>569</v>
      </c>
      <c r="O90" s="155">
        <v>-4225</v>
      </c>
      <c r="P90" s="155" t="s">
        <v>568</v>
      </c>
      <c r="Q90" s="155" t="s">
        <v>566</v>
      </c>
      <c r="R90" s="155" t="s">
        <v>570</v>
      </c>
      <c r="S90" s="155" t="s">
        <v>568</v>
      </c>
      <c r="T90" s="156" t="s">
        <v>568</v>
      </c>
      <c r="U90" s="156" t="s">
        <v>568</v>
      </c>
      <c r="V90" s="156" t="s">
        <v>568</v>
      </c>
      <c r="W90" s="156" t="s">
        <v>568</v>
      </c>
      <c r="X90" s="156" t="s">
        <v>563</v>
      </c>
      <c r="Y90" s="157" t="s">
        <v>565</v>
      </c>
      <c r="Z90" s="158" t="s">
        <v>564</v>
      </c>
      <c r="AA90" s="159" t="s">
        <v>568</v>
      </c>
      <c r="AB90" s="155" t="s">
        <v>568</v>
      </c>
      <c r="AC90" s="155" t="s">
        <v>565</v>
      </c>
      <c r="AD90" s="155" t="s">
        <v>568</v>
      </c>
      <c r="AE90" s="155" t="s">
        <v>568</v>
      </c>
      <c r="AF90" s="157" t="s">
        <v>568</v>
      </c>
      <c r="AG90" s="157" t="s">
        <v>568</v>
      </c>
      <c r="AH90" s="157" t="s">
        <v>568</v>
      </c>
      <c r="AI90" s="157" t="s">
        <v>571</v>
      </c>
      <c r="AJ90" s="157" t="s">
        <v>571</v>
      </c>
      <c r="AK90" s="157" t="s">
        <v>568</v>
      </c>
      <c r="AL90" s="157" t="s">
        <v>568</v>
      </c>
      <c r="AM90" s="158" t="s">
        <v>568</v>
      </c>
      <c r="AN90" s="158" t="s">
        <v>568</v>
      </c>
      <c r="AO90" s="158" t="s">
        <v>568</v>
      </c>
      <c r="AP90" s="160" t="s">
        <v>565</v>
      </c>
      <c r="AQ90" s="161"/>
      <c r="AR90" s="162">
        <v>-24759</v>
      </c>
      <c r="AS90" s="163" t="s">
        <v>563</v>
      </c>
      <c r="AT90" s="164">
        <v>-24759</v>
      </c>
      <c r="AU90" s="165">
        <v>-24759</v>
      </c>
      <c r="AV90" s="140" t="s">
        <v>574</v>
      </c>
      <c r="AW90" s="139" t="s">
        <v>584</v>
      </c>
      <c r="AX90" s="139" t="s">
        <v>673</v>
      </c>
      <c r="AY90" s="182" t="s">
        <v>674</v>
      </c>
      <c r="AZ90" s="139" t="s">
        <v>675</v>
      </c>
      <c r="BA90" s="139"/>
      <c r="BB90" s="139"/>
    </row>
    <row r="91" spans="1:54" ht="18" customHeight="1" x14ac:dyDescent="0.2">
      <c r="A91" s="166" t="s">
        <v>676</v>
      </c>
      <c r="B91" s="166"/>
      <c r="C91" s="155">
        <v>-1150</v>
      </c>
      <c r="D91" s="155" t="s">
        <v>563</v>
      </c>
      <c r="E91" s="155" t="s">
        <v>564</v>
      </c>
      <c r="F91" s="155" t="s">
        <v>564</v>
      </c>
      <c r="G91" s="155" t="s">
        <v>565</v>
      </c>
      <c r="H91" s="155" t="s">
        <v>566</v>
      </c>
      <c r="I91" s="155" t="s">
        <v>565</v>
      </c>
      <c r="J91" s="156" t="s">
        <v>567</v>
      </c>
      <c r="K91" s="156" t="s">
        <v>566</v>
      </c>
      <c r="L91" s="157" t="s">
        <v>568</v>
      </c>
      <c r="M91" s="158" t="s">
        <v>566</v>
      </c>
      <c r="N91" s="155" t="s">
        <v>569</v>
      </c>
      <c r="O91" s="155" t="s">
        <v>568</v>
      </c>
      <c r="P91" s="155">
        <v>-1150</v>
      </c>
      <c r="Q91" s="155" t="s">
        <v>566</v>
      </c>
      <c r="R91" s="155" t="s">
        <v>570</v>
      </c>
      <c r="S91" s="155" t="s">
        <v>568</v>
      </c>
      <c r="T91" s="156" t="s">
        <v>568</v>
      </c>
      <c r="U91" s="156" t="s">
        <v>568</v>
      </c>
      <c r="V91" s="156" t="s">
        <v>568</v>
      </c>
      <c r="W91" s="156" t="s">
        <v>568</v>
      </c>
      <c r="X91" s="156" t="s">
        <v>563</v>
      </c>
      <c r="Y91" s="157" t="s">
        <v>565</v>
      </c>
      <c r="Z91" s="158" t="s">
        <v>564</v>
      </c>
      <c r="AA91" s="159" t="s">
        <v>568</v>
      </c>
      <c r="AB91" s="155" t="s">
        <v>568</v>
      </c>
      <c r="AC91" s="155" t="s">
        <v>565</v>
      </c>
      <c r="AD91" s="155" t="s">
        <v>568</v>
      </c>
      <c r="AE91" s="155" t="s">
        <v>568</v>
      </c>
      <c r="AF91" s="157" t="s">
        <v>568</v>
      </c>
      <c r="AG91" s="157" t="s">
        <v>568</v>
      </c>
      <c r="AH91" s="157" t="s">
        <v>568</v>
      </c>
      <c r="AI91" s="157" t="s">
        <v>571</v>
      </c>
      <c r="AJ91" s="157" t="s">
        <v>571</v>
      </c>
      <c r="AK91" s="157" t="s">
        <v>568</v>
      </c>
      <c r="AL91" s="157" t="s">
        <v>568</v>
      </c>
      <c r="AM91" s="158" t="s">
        <v>568</v>
      </c>
      <c r="AN91" s="158" t="s">
        <v>568</v>
      </c>
      <c r="AO91" s="158" t="s">
        <v>568</v>
      </c>
      <c r="AP91" s="160" t="s">
        <v>565</v>
      </c>
      <c r="AQ91" s="161"/>
      <c r="AR91" s="162" t="s">
        <v>572</v>
      </c>
      <c r="AS91" s="163" t="s">
        <v>563</v>
      </c>
      <c r="AT91" s="164" t="s">
        <v>573</v>
      </c>
      <c r="AU91" s="165" t="s">
        <v>574</v>
      </c>
      <c r="AV91" s="140">
        <v>-1150</v>
      </c>
      <c r="AW91" s="139"/>
      <c r="AX91" s="139"/>
      <c r="AY91" s="139"/>
      <c r="AZ91" s="139"/>
      <c r="BA91" s="139"/>
      <c r="BB91" s="139"/>
    </row>
    <row r="92" spans="1:54" ht="18" customHeight="1" x14ac:dyDescent="0.2">
      <c r="A92" s="166" t="s">
        <v>677</v>
      </c>
      <c r="B92" s="166"/>
      <c r="C92" s="155">
        <v>-267329</v>
      </c>
      <c r="D92" s="155" t="s">
        <v>563</v>
      </c>
      <c r="E92" s="155" t="s">
        <v>564</v>
      </c>
      <c r="F92" s="155" t="s">
        <v>564</v>
      </c>
      <c r="G92" s="155" t="s">
        <v>565</v>
      </c>
      <c r="H92" s="155" t="s">
        <v>566</v>
      </c>
      <c r="I92" s="155" t="s">
        <v>565</v>
      </c>
      <c r="J92" s="156" t="s">
        <v>567</v>
      </c>
      <c r="K92" s="156" t="s">
        <v>566</v>
      </c>
      <c r="L92" s="157" t="s">
        <v>568</v>
      </c>
      <c r="M92" s="158" t="s">
        <v>566</v>
      </c>
      <c r="N92" s="155" t="s">
        <v>569</v>
      </c>
      <c r="O92" s="155" t="s">
        <v>568</v>
      </c>
      <c r="P92" s="155" t="s">
        <v>568</v>
      </c>
      <c r="Q92" s="155" t="s">
        <v>566</v>
      </c>
      <c r="R92" s="155" t="s">
        <v>570</v>
      </c>
      <c r="S92" s="155" t="s">
        <v>568</v>
      </c>
      <c r="T92" s="156" t="s">
        <v>568</v>
      </c>
      <c r="U92" s="156" t="s">
        <v>568</v>
      </c>
      <c r="V92" s="156" t="s">
        <v>568</v>
      </c>
      <c r="W92" s="156" t="s">
        <v>568</v>
      </c>
      <c r="X92" s="156" t="s">
        <v>563</v>
      </c>
      <c r="Y92" s="157" t="s">
        <v>565</v>
      </c>
      <c r="Z92" s="158" t="s">
        <v>564</v>
      </c>
      <c r="AA92" s="159" t="s">
        <v>568</v>
      </c>
      <c r="AB92" s="155" t="s">
        <v>568</v>
      </c>
      <c r="AC92" s="155" t="s">
        <v>565</v>
      </c>
      <c r="AD92" s="155" t="s">
        <v>568</v>
      </c>
      <c r="AE92" s="155" t="s">
        <v>568</v>
      </c>
      <c r="AF92" s="157" t="s">
        <v>568</v>
      </c>
      <c r="AG92" s="157" t="s">
        <v>568</v>
      </c>
      <c r="AH92" s="157" t="s">
        <v>568</v>
      </c>
      <c r="AI92" s="157" t="s">
        <v>571</v>
      </c>
      <c r="AJ92" s="157" t="s">
        <v>571</v>
      </c>
      <c r="AK92" s="157" t="s">
        <v>568</v>
      </c>
      <c r="AL92" s="157" t="s">
        <v>568</v>
      </c>
      <c r="AM92" s="158" t="s">
        <v>568</v>
      </c>
      <c r="AN92" s="158" t="s">
        <v>568</v>
      </c>
      <c r="AO92" s="158" t="s">
        <v>568</v>
      </c>
      <c r="AP92" s="160">
        <v>-267329</v>
      </c>
      <c r="AQ92" s="161"/>
      <c r="AR92" s="162" t="s">
        <v>572</v>
      </c>
      <c r="AS92" s="163" t="s">
        <v>563</v>
      </c>
      <c r="AT92" s="164" t="s">
        <v>573</v>
      </c>
      <c r="AU92" s="165" t="s">
        <v>574</v>
      </c>
      <c r="AV92" s="140" t="s">
        <v>574</v>
      </c>
      <c r="AW92" s="139"/>
      <c r="AX92" s="139"/>
      <c r="AY92" s="139"/>
      <c r="AZ92" s="139"/>
      <c r="BA92" s="139"/>
      <c r="BB92" s="139"/>
    </row>
    <row r="93" spans="1:54" ht="18" customHeight="1" x14ac:dyDescent="0.2">
      <c r="A93" s="166" t="s">
        <v>678</v>
      </c>
      <c r="B93" s="166"/>
      <c r="C93" s="155">
        <v>-2689</v>
      </c>
      <c r="D93" s="155" t="s">
        <v>563</v>
      </c>
      <c r="E93" s="155" t="s">
        <v>564</v>
      </c>
      <c r="F93" s="155" t="s">
        <v>564</v>
      </c>
      <c r="G93" s="155" t="s">
        <v>565</v>
      </c>
      <c r="H93" s="155" t="s">
        <v>566</v>
      </c>
      <c r="I93" s="155" t="s">
        <v>565</v>
      </c>
      <c r="J93" s="156" t="s">
        <v>567</v>
      </c>
      <c r="K93" s="156" t="s">
        <v>566</v>
      </c>
      <c r="L93" s="157" t="s">
        <v>568</v>
      </c>
      <c r="M93" s="158" t="s">
        <v>566</v>
      </c>
      <c r="N93" s="155" t="s">
        <v>569</v>
      </c>
      <c r="O93" s="155" t="s">
        <v>568</v>
      </c>
      <c r="P93" s="155" t="s">
        <v>568</v>
      </c>
      <c r="Q93" s="155" t="s">
        <v>566</v>
      </c>
      <c r="R93" s="155" t="s">
        <v>570</v>
      </c>
      <c r="S93" s="155" t="s">
        <v>568</v>
      </c>
      <c r="T93" s="156" t="s">
        <v>568</v>
      </c>
      <c r="U93" s="156" t="s">
        <v>568</v>
      </c>
      <c r="V93" s="156" t="s">
        <v>568</v>
      </c>
      <c r="W93" s="156" t="s">
        <v>568</v>
      </c>
      <c r="X93" s="156" t="s">
        <v>563</v>
      </c>
      <c r="Y93" s="157" t="s">
        <v>565</v>
      </c>
      <c r="Z93" s="158" t="s">
        <v>564</v>
      </c>
      <c r="AA93" s="159" t="s">
        <v>568</v>
      </c>
      <c r="AB93" s="155" t="s">
        <v>568</v>
      </c>
      <c r="AC93" s="155" t="s">
        <v>565</v>
      </c>
      <c r="AD93" s="155" t="s">
        <v>568</v>
      </c>
      <c r="AE93" s="155" t="s">
        <v>568</v>
      </c>
      <c r="AF93" s="157" t="s">
        <v>568</v>
      </c>
      <c r="AG93" s="157" t="s">
        <v>568</v>
      </c>
      <c r="AH93" s="157" t="s">
        <v>568</v>
      </c>
      <c r="AI93" s="157" t="s">
        <v>571</v>
      </c>
      <c r="AJ93" s="157" t="s">
        <v>571</v>
      </c>
      <c r="AK93" s="157" t="s">
        <v>568</v>
      </c>
      <c r="AL93" s="157" t="s">
        <v>568</v>
      </c>
      <c r="AM93" s="158" t="s">
        <v>568</v>
      </c>
      <c r="AN93" s="158" t="s">
        <v>568</v>
      </c>
      <c r="AO93" s="158" t="s">
        <v>568</v>
      </c>
      <c r="AP93" s="160">
        <v>-2689</v>
      </c>
      <c r="AQ93" s="161"/>
      <c r="AR93" s="162" t="s">
        <v>572</v>
      </c>
      <c r="AS93" s="163" t="s">
        <v>563</v>
      </c>
      <c r="AT93" s="164" t="s">
        <v>573</v>
      </c>
      <c r="AU93" s="165" t="s">
        <v>574</v>
      </c>
      <c r="AV93" s="140" t="s">
        <v>574</v>
      </c>
      <c r="AW93" s="139"/>
      <c r="AX93" s="139"/>
      <c r="AY93" s="139"/>
      <c r="AZ93" s="139"/>
      <c r="BA93" s="139"/>
      <c r="BB93" s="139"/>
    </row>
    <row r="94" spans="1:54" ht="18" customHeight="1" x14ac:dyDescent="0.2">
      <c r="A94" s="166" t="s">
        <v>679</v>
      </c>
      <c r="B94" s="166"/>
      <c r="C94" s="155">
        <v>-250172</v>
      </c>
      <c r="D94" s="155" t="s">
        <v>563</v>
      </c>
      <c r="E94" s="155">
        <v>-250172</v>
      </c>
      <c r="F94" s="155" t="s">
        <v>564</v>
      </c>
      <c r="G94" s="155" t="s">
        <v>565</v>
      </c>
      <c r="H94" s="155" t="s">
        <v>566</v>
      </c>
      <c r="I94" s="155" t="s">
        <v>565</v>
      </c>
      <c r="J94" s="156" t="s">
        <v>567</v>
      </c>
      <c r="K94" s="156" t="s">
        <v>566</v>
      </c>
      <c r="L94" s="157" t="s">
        <v>568</v>
      </c>
      <c r="M94" s="158" t="s">
        <v>566</v>
      </c>
      <c r="N94" s="155" t="s">
        <v>569</v>
      </c>
      <c r="O94" s="155" t="s">
        <v>568</v>
      </c>
      <c r="P94" s="155" t="s">
        <v>568</v>
      </c>
      <c r="Q94" s="155" t="s">
        <v>566</v>
      </c>
      <c r="R94" s="155" t="s">
        <v>570</v>
      </c>
      <c r="S94" s="155" t="s">
        <v>568</v>
      </c>
      <c r="T94" s="156" t="s">
        <v>568</v>
      </c>
      <c r="U94" s="156" t="s">
        <v>568</v>
      </c>
      <c r="V94" s="156" t="s">
        <v>568</v>
      </c>
      <c r="W94" s="156" t="s">
        <v>568</v>
      </c>
      <c r="X94" s="156" t="s">
        <v>563</v>
      </c>
      <c r="Y94" s="157" t="s">
        <v>565</v>
      </c>
      <c r="Z94" s="158" t="s">
        <v>564</v>
      </c>
      <c r="AA94" s="159" t="s">
        <v>568</v>
      </c>
      <c r="AB94" s="155" t="s">
        <v>568</v>
      </c>
      <c r="AC94" s="155" t="s">
        <v>565</v>
      </c>
      <c r="AD94" s="155" t="s">
        <v>568</v>
      </c>
      <c r="AE94" s="155" t="s">
        <v>568</v>
      </c>
      <c r="AF94" s="157" t="s">
        <v>568</v>
      </c>
      <c r="AG94" s="157" t="s">
        <v>568</v>
      </c>
      <c r="AH94" s="157" t="s">
        <v>568</v>
      </c>
      <c r="AI94" s="157" t="s">
        <v>571</v>
      </c>
      <c r="AJ94" s="157" t="s">
        <v>571</v>
      </c>
      <c r="AK94" s="157" t="s">
        <v>568</v>
      </c>
      <c r="AL94" s="157" t="s">
        <v>568</v>
      </c>
      <c r="AM94" s="158" t="s">
        <v>568</v>
      </c>
      <c r="AN94" s="158" t="s">
        <v>568</v>
      </c>
      <c r="AO94" s="158" t="s">
        <v>568</v>
      </c>
      <c r="AP94" s="160" t="s">
        <v>565</v>
      </c>
      <c r="AQ94" s="161"/>
      <c r="AR94" s="162">
        <v>-98770</v>
      </c>
      <c r="AS94" s="163" t="s">
        <v>563</v>
      </c>
      <c r="AT94" s="164">
        <v>-38088</v>
      </c>
      <c r="AU94" s="165">
        <v>-113314</v>
      </c>
      <c r="AV94" s="140">
        <v>0</v>
      </c>
      <c r="AW94" s="139" t="s">
        <v>584</v>
      </c>
      <c r="AX94" s="139" t="s">
        <v>680</v>
      </c>
      <c r="AY94" s="139" t="s">
        <v>681</v>
      </c>
      <c r="AZ94" s="139"/>
      <c r="BA94" s="139"/>
      <c r="BB94" s="139"/>
    </row>
    <row r="95" spans="1:54" ht="18" customHeight="1" x14ac:dyDescent="0.2">
      <c r="A95" s="166" t="s">
        <v>682</v>
      </c>
      <c r="B95" s="166"/>
      <c r="C95" s="155">
        <v>-86529</v>
      </c>
      <c r="D95" s="155" t="s">
        <v>563</v>
      </c>
      <c r="E95" s="155">
        <v>-78159</v>
      </c>
      <c r="F95" s="155" t="s">
        <v>564</v>
      </c>
      <c r="G95" s="155" t="s">
        <v>565</v>
      </c>
      <c r="H95" s="155" t="s">
        <v>566</v>
      </c>
      <c r="I95" s="155" t="s">
        <v>565</v>
      </c>
      <c r="J95" s="156" t="s">
        <v>567</v>
      </c>
      <c r="K95" s="156" t="s">
        <v>566</v>
      </c>
      <c r="L95" s="157" t="s">
        <v>568</v>
      </c>
      <c r="M95" s="158" t="s">
        <v>566</v>
      </c>
      <c r="N95" s="155" t="s">
        <v>569</v>
      </c>
      <c r="O95" s="155" t="s">
        <v>568</v>
      </c>
      <c r="P95" s="155" t="s">
        <v>568</v>
      </c>
      <c r="Q95" s="155" t="s">
        <v>566</v>
      </c>
      <c r="R95" s="155" t="s">
        <v>570</v>
      </c>
      <c r="S95" s="155" t="s">
        <v>568</v>
      </c>
      <c r="T95" s="156" t="s">
        <v>568</v>
      </c>
      <c r="U95" s="156" t="s">
        <v>568</v>
      </c>
      <c r="V95" s="156" t="s">
        <v>568</v>
      </c>
      <c r="W95" s="156" t="s">
        <v>568</v>
      </c>
      <c r="X95" s="156" t="s">
        <v>563</v>
      </c>
      <c r="Y95" s="157" t="s">
        <v>565</v>
      </c>
      <c r="Z95" s="158" t="s">
        <v>564</v>
      </c>
      <c r="AA95" s="159" t="s">
        <v>568</v>
      </c>
      <c r="AB95" s="155" t="s">
        <v>568</v>
      </c>
      <c r="AC95" s="155" t="s">
        <v>565</v>
      </c>
      <c r="AD95" s="155" t="s">
        <v>568</v>
      </c>
      <c r="AE95" s="155" t="s">
        <v>568</v>
      </c>
      <c r="AF95" s="157" t="s">
        <v>568</v>
      </c>
      <c r="AG95" s="157" t="s">
        <v>568</v>
      </c>
      <c r="AH95" s="157" t="s">
        <v>568</v>
      </c>
      <c r="AI95" s="157" t="s">
        <v>571</v>
      </c>
      <c r="AJ95" s="157" t="s">
        <v>571</v>
      </c>
      <c r="AK95" s="157" t="s">
        <v>568</v>
      </c>
      <c r="AL95" s="157" t="s">
        <v>568</v>
      </c>
      <c r="AM95" s="158" t="s">
        <v>568</v>
      </c>
      <c r="AN95" s="158" t="s">
        <v>568</v>
      </c>
      <c r="AO95" s="158" t="s">
        <v>568</v>
      </c>
      <c r="AP95" s="160">
        <v>-8370</v>
      </c>
      <c r="AQ95" s="161"/>
      <c r="AR95" s="162" t="s">
        <v>572</v>
      </c>
      <c r="AS95" s="163" t="s">
        <v>563</v>
      </c>
      <c r="AT95" s="164" t="s">
        <v>573</v>
      </c>
      <c r="AU95" s="165" t="s">
        <v>574</v>
      </c>
      <c r="AV95" s="140">
        <v>-78159</v>
      </c>
      <c r="AW95" s="139"/>
      <c r="AX95" s="139"/>
      <c r="AY95" s="139"/>
      <c r="AZ95" s="139"/>
      <c r="BA95" s="139"/>
      <c r="BB95" s="139"/>
    </row>
    <row r="96" spans="1:54" ht="18" customHeight="1" x14ac:dyDescent="0.2">
      <c r="A96" s="166" t="s">
        <v>683</v>
      </c>
      <c r="B96" s="166"/>
      <c r="C96" s="155">
        <v>-67386</v>
      </c>
      <c r="D96" s="155" t="s">
        <v>563</v>
      </c>
      <c r="E96" s="155" t="s">
        <v>564</v>
      </c>
      <c r="F96" s="155" t="s">
        <v>564</v>
      </c>
      <c r="G96" s="155" t="s">
        <v>565</v>
      </c>
      <c r="H96" s="155" t="s">
        <v>566</v>
      </c>
      <c r="I96" s="155" t="s">
        <v>565</v>
      </c>
      <c r="J96" s="156" t="s">
        <v>567</v>
      </c>
      <c r="K96" s="156" t="s">
        <v>566</v>
      </c>
      <c r="L96" s="157" t="s">
        <v>568</v>
      </c>
      <c r="M96" s="158" t="s">
        <v>566</v>
      </c>
      <c r="N96" s="155" t="s">
        <v>569</v>
      </c>
      <c r="O96" s="155" t="s">
        <v>568</v>
      </c>
      <c r="P96" s="155" t="s">
        <v>568</v>
      </c>
      <c r="Q96" s="155" t="s">
        <v>566</v>
      </c>
      <c r="R96" s="155" t="s">
        <v>570</v>
      </c>
      <c r="S96" s="155" t="s">
        <v>568</v>
      </c>
      <c r="T96" s="156" t="s">
        <v>568</v>
      </c>
      <c r="U96" s="156" t="s">
        <v>568</v>
      </c>
      <c r="V96" s="156" t="s">
        <v>568</v>
      </c>
      <c r="W96" s="156" t="s">
        <v>568</v>
      </c>
      <c r="X96" s="156">
        <v>-24718</v>
      </c>
      <c r="Y96" s="157">
        <v>-22275</v>
      </c>
      <c r="Z96" s="158">
        <v>-20393</v>
      </c>
      <c r="AA96" s="159" t="s">
        <v>568</v>
      </c>
      <c r="AB96" s="155" t="s">
        <v>568</v>
      </c>
      <c r="AC96" s="155" t="s">
        <v>565</v>
      </c>
      <c r="AD96" s="155" t="s">
        <v>568</v>
      </c>
      <c r="AE96" s="155" t="s">
        <v>568</v>
      </c>
      <c r="AF96" s="157" t="s">
        <v>568</v>
      </c>
      <c r="AG96" s="157" t="s">
        <v>568</v>
      </c>
      <c r="AH96" s="157" t="s">
        <v>568</v>
      </c>
      <c r="AI96" s="157" t="s">
        <v>571</v>
      </c>
      <c r="AJ96" s="157" t="s">
        <v>571</v>
      </c>
      <c r="AK96" s="157" t="s">
        <v>568</v>
      </c>
      <c r="AL96" s="157" t="s">
        <v>568</v>
      </c>
      <c r="AM96" s="158" t="s">
        <v>568</v>
      </c>
      <c r="AN96" s="158" t="s">
        <v>568</v>
      </c>
      <c r="AO96" s="158" t="s">
        <v>568</v>
      </c>
      <c r="AP96" s="160" t="s">
        <v>565</v>
      </c>
      <c r="AQ96" s="161"/>
      <c r="AR96" s="162">
        <v>-20393</v>
      </c>
      <c r="AS96" s="163" t="s">
        <v>563</v>
      </c>
      <c r="AT96" s="164">
        <v>-22275</v>
      </c>
      <c r="AU96" s="165">
        <v>-24718</v>
      </c>
      <c r="AV96" s="140">
        <v>0</v>
      </c>
      <c r="AW96" s="139" t="s">
        <v>618</v>
      </c>
      <c r="AX96" s="139"/>
      <c r="AY96" s="139"/>
      <c r="AZ96" s="139"/>
      <c r="BA96" s="139"/>
      <c r="BB96" s="139"/>
    </row>
    <row r="97" spans="1:54" ht="18" customHeight="1" x14ac:dyDescent="0.2">
      <c r="A97" s="166" t="s">
        <v>684</v>
      </c>
      <c r="B97" s="166"/>
      <c r="C97" s="155">
        <v>-12203</v>
      </c>
      <c r="D97" s="155" t="s">
        <v>563</v>
      </c>
      <c r="E97" s="155" t="s">
        <v>564</v>
      </c>
      <c r="F97" s="155">
        <v>-12203</v>
      </c>
      <c r="G97" s="155" t="s">
        <v>565</v>
      </c>
      <c r="H97" s="155" t="s">
        <v>566</v>
      </c>
      <c r="I97" s="155" t="s">
        <v>565</v>
      </c>
      <c r="J97" s="156" t="s">
        <v>567</v>
      </c>
      <c r="K97" s="156" t="s">
        <v>566</v>
      </c>
      <c r="L97" s="157" t="s">
        <v>568</v>
      </c>
      <c r="M97" s="158" t="s">
        <v>566</v>
      </c>
      <c r="N97" s="155" t="s">
        <v>569</v>
      </c>
      <c r="O97" s="155" t="s">
        <v>568</v>
      </c>
      <c r="P97" s="155" t="s">
        <v>568</v>
      </c>
      <c r="Q97" s="155" t="s">
        <v>566</v>
      </c>
      <c r="R97" s="155" t="s">
        <v>570</v>
      </c>
      <c r="S97" s="155" t="s">
        <v>568</v>
      </c>
      <c r="T97" s="156" t="s">
        <v>568</v>
      </c>
      <c r="U97" s="156" t="s">
        <v>568</v>
      </c>
      <c r="V97" s="156" t="s">
        <v>568</v>
      </c>
      <c r="W97" s="156" t="s">
        <v>568</v>
      </c>
      <c r="X97" s="156" t="s">
        <v>563</v>
      </c>
      <c r="Y97" s="157" t="s">
        <v>565</v>
      </c>
      <c r="Z97" s="158" t="s">
        <v>564</v>
      </c>
      <c r="AA97" s="159" t="s">
        <v>568</v>
      </c>
      <c r="AB97" s="155" t="s">
        <v>568</v>
      </c>
      <c r="AC97" s="155" t="s">
        <v>565</v>
      </c>
      <c r="AD97" s="155" t="s">
        <v>568</v>
      </c>
      <c r="AE97" s="155" t="s">
        <v>568</v>
      </c>
      <c r="AF97" s="157" t="s">
        <v>568</v>
      </c>
      <c r="AG97" s="157" t="s">
        <v>568</v>
      </c>
      <c r="AH97" s="157" t="s">
        <v>568</v>
      </c>
      <c r="AI97" s="157" t="s">
        <v>571</v>
      </c>
      <c r="AJ97" s="157" t="s">
        <v>571</v>
      </c>
      <c r="AK97" s="157" t="s">
        <v>568</v>
      </c>
      <c r="AL97" s="157" t="s">
        <v>568</v>
      </c>
      <c r="AM97" s="158" t="s">
        <v>568</v>
      </c>
      <c r="AN97" s="158" t="s">
        <v>568</v>
      </c>
      <c r="AO97" s="158" t="s">
        <v>568</v>
      </c>
      <c r="AP97" s="160" t="s">
        <v>565</v>
      </c>
      <c r="AQ97" s="161"/>
      <c r="AR97" s="162" t="s">
        <v>572</v>
      </c>
      <c r="AS97" s="163" t="s">
        <v>563</v>
      </c>
      <c r="AT97" s="164" t="s">
        <v>573</v>
      </c>
      <c r="AU97" s="165" t="s">
        <v>574</v>
      </c>
      <c r="AV97" s="140">
        <v>-12203</v>
      </c>
      <c r="AW97" s="139"/>
      <c r="AX97" s="139"/>
      <c r="AY97" s="139"/>
      <c r="AZ97" s="139"/>
      <c r="BA97" s="139"/>
      <c r="BB97" s="139"/>
    </row>
    <row r="98" spans="1:54" ht="18" customHeight="1" x14ac:dyDescent="0.2">
      <c r="A98" s="166" t="s">
        <v>685</v>
      </c>
      <c r="B98" s="166"/>
      <c r="C98" s="155">
        <v>-32134</v>
      </c>
      <c r="D98" s="155" t="s">
        <v>563</v>
      </c>
      <c r="E98" s="155">
        <v>-32134</v>
      </c>
      <c r="F98" s="155" t="s">
        <v>564</v>
      </c>
      <c r="G98" s="155" t="s">
        <v>565</v>
      </c>
      <c r="H98" s="155" t="s">
        <v>566</v>
      </c>
      <c r="I98" s="155" t="s">
        <v>565</v>
      </c>
      <c r="J98" s="156" t="s">
        <v>567</v>
      </c>
      <c r="K98" s="156" t="s">
        <v>566</v>
      </c>
      <c r="L98" s="157" t="s">
        <v>568</v>
      </c>
      <c r="M98" s="158" t="s">
        <v>566</v>
      </c>
      <c r="N98" s="155" t="s">
        <v>569</v>
      </c>
      <c r="O98" s="155" t="s">
        <v>568</v>
      </c>
      <c r="P98" s="155" t="s">
        <v>568</v>
      </c>
      <c r="Q98" s="155" t="s">
        <v>566</v>
      </c>
      <c r="R98" s="155" t="s">
        <v>570</v>
      </c>
      <c r="S98" s="155" t="s">
        <v>568</v>
      </c>
      <c r="T98" s="156" t="s">
        <v>568</v>
      </c>
      <c r="U98" s="156" t="s">
        <v>568</v>
      </c>
      <c r="V98" s="156" t="s">
        <v>568</v>
      </c>
      <c r="W98" s="156" t="s">
        <v>568</v>
      </c>
      <c r="X98" s="156" t="s">
        <v>563</v>
      </c>
      <c r="Y98" s="157" t="s">
        <v>565</v>
      </c>
      <c r="Z98" s="158" t="s">
        <v>564</v>
      </c>
      <c r="AA98" s="159" t="s">
        <v>568</v>
      </c>
      <c r="AB98" s="155" t="s">
        <v>568</v>
      </c>
      <c r="AC98" s="155" t="s">
        <v>565</v>
      </c>
      <c r="AD98" s="155" t="s">
        <v>568</v>
      </c>
      <c r="AE98" s="155" t="s">
        <v>568</v>
      </c>
      <c r="AF98" s="157" t="s">
        <v>568</v>
      </c>
      <c r="AG98" s="157" t="s">
        <v>568</v>
      </c>
      <c r="AH98" s="157" t="s">
        <v>568</v>
      </c>
      <c r="AI98" s="157" t="s">
        <v>571</v>
      </c>
      <c r="AJ98" s="157" t="s">
        <v>571</v>
      </c>
      <c r="AK98" s="157" t="s">
        <v>568</v>
      </c>
      <c r="AL98" s="157" t="s">
        <v>568</v>
      </c>
      <c r="AM98" s="158" t="s">
        <v>568</v>
      </c>
      <c r="AN98" s="158" t="s">
        <v>568</v>
      </c>
      <c r="AO98" s="158" t="s">
        <v>568</v>
      </c>
      <c r="AP98" s="160" t="s">
        <v>565</v>
      </c>
      <c r="AQ98" s="161"/>
      <c r="AR98" s="162" t="s">
        <v>572</v>
      </c>
      <c r="AS98" s="163" t="s">
        <v>563</v>
      </c>
      <c r="AT98" s="164" t="s">
        <v>573</v>
      </c>
      <c r="AU98" s="165" t="s">
        <v>574</v>
      </c>
      <c r="AV98" s="140">
        <v>-32134</v>
      </c>
      <c r="AW98" s="139"/>
      <c r="AX98" s="139"/>
      <c r="AY98" s="139"/>
      <c r="AZ98" s="139"/>
      <c r="BA98" s="139"/>
      <c r="BB98" s="139"/>
    </row>
    <row r="99" spans="1:54" ht="18" customHeight="1" x14ac:dyDescent="0.2">
      <c r="A99" s="166" t="s">
        <v>686</v>
      </c>
      <c r="B99" s="166"/>
      <c r="C99" s="155">
        <v>-306641</v>
      </c>
      <c r="D99" s="155" t="s">
        <v>563</v>
      </c>
      <c r="E99" s="155">
        <v>-306641</v>
      </c>
      <c r="F99" s="155" t="s">
        <v>564</v>
      </c>
      <c r="G99" s="155" t="s">
        <v>565</v>
      </c>
      <c r="H99" s="155" t="s">
        <v>566</v>
      </c>
      <c r="I99" s="155" t="s">
        <v>565</v>
      </c>
      <c r="J99" s="156" t="s">
        <v>567</v>
      </c>
      <c r="K99" s="156" t="s">
        <v>566</v>
      </c>
      <c r="L99" s="157" t="s">
        <v>568</v>
      </c>
      <c r="M99" s="158" t="s">
        <v>566</v>
      </c>
      <c r="N99" s="155" t="s">
        <v>569</v>
      </c>
      <c r="O99" s="155" t="s">
        <v>568</v>
      </c>
      <c r="P99" s="155" t="s">
        <v>568</v>
      </c>
      <c r="Q99" s="155" t="s">
        <v>566</v>
      </c>
      <c r="R99" s="155" t="s">
        <v>570</v>
      </c>
      <c r="S99" s="155" t="s">
        <v>568</v>
      </c>
      <c r="T99" s="156" t="s">
        <v>568</v>
      </c>
      <c r="U99" s="156" t="s">
        <v>568</v>
      </c>
      <c r="V99" s="156" t="s">
        <v>568</v>
      </c>
      <c r="W99" s="156" t="s">
        <v>568</v>
      </c>
      <c r="X99" s="156" t="s">
        <v>563</v>
      </c>
      <c r="Y99" s="157" t="s">
        <v>565</v>
      </c>
      <c r="Z99" s="158" t="s">
        <v>564</v>
      </c>
      <c r="AA99" s="159" t="s">
        <v>568</v>
      </c>
      <c r="AB99" s="155" t="s">
        <v>568</v>
      </c>
      <c r="AC99" s="155" t="s">
        <v>565</v>
      </c>
      <c r="AD99" s="155" t="s">
        <v>568</v>
      </c>
      <c r="AE99" s="155" t="s">
        <v>568</v>
      </c>
      <c r="AF99" s="157" t="s">
        <v>568</v>
      </c>
      <c r="AG99" s="157" t="s">
        <v>568</v>
      </c>
      <c r="AH99" s="157" t="s">
        <v>568</v>
      </c>
      <c r="AI99" s="157" t="s">
        <v>571</v>
      </c>
      <c r="AJ99" s="157" t="s">
        <v>571</v>
      </c>
      <c r="AK99" s="157" t="s">
        <v>568</v>
      </c>
      <c r="AL99" s="157" t="s">
        <v>568</v>
      </c>
      <c r="AM99" s="158" t="s">
        <v>568</v>
      </c>
      <c r="AN99" s="158" t="s">
        <v>568</v>
      </c>
      <c r="AO99" s="158" t="s">
        <v>568</v>
      </c>
      <c r="AP99" s="160" t="s">
        <v>565</v>
      </c>
      <c r="AQ99" s="161"/>
      <c r="AR99" s="162" t="s">
        <v>572</v>
      </c>
      <c r="AS99" s="163" t="s">
        <v>563</v>
      </c>
      <c r="AT99" s="164" t="s">
        <v>573</v>
      </c>
      <c r="AU99" s="165">
        <v>-306641</v>
      </c>
      <c r="AV99" s="140" t="s">
        <v>574</v>
      </c>
      <c r="AW99" s="139"/>
      <c r="AX99" s="139"/>
      <c r="AY99" s="182" t="s">
        <v>687</v>
      </c>
      <c r="AZ99" s="139"/>
      <c r="BA99" s="139"/>
      <c r="BB99" s="139"/>
    </row>
    <row r="100" spans="1:54" ht="18" customHeight="1" x14ac:dyDescent="0.2">
      <c r="A100" s="166" t="s">
        <v>688</v>
      </c>
      <c r="B100" s="166"/>
      <c r="C100" s="155">
        <v>-12326</v>
      </c>
      <c r="D100" s="155" t="s">
        <v>563</v>
      </c>
      <c r="E100" s="155" t="s">
        <v>564</v>
      </c>
      <c r="F100" s="155" t="s">
        <v>564</v>
      </c>
      <c r="G100" s="155" t="s">
        <v>565</v>
      </c>
      <c r="H100" s="155" t="s">
        <v>566</v>
      </c>
      <c r="I100" s="155" t="s">
        <v>565</v>
      </c>
      <c r="J100" s="156" t="s">
        <v>567</v>
      </c>
      <c r="K100" s="156" t="s">
        <v>566</v>
      </c>
      <c r="L100" s="157" t="s">
        <v>568</v>
      </c>
      <c r="M100" s="158" t="s">
        <v>566</v>
      </c>
      <c r="N100" s="155" t="s">
        <v>569</v>
      </c>
      <c r="O100" s="155" t="s">
        <v>568</v>
      </c>
      <c r="P100" s="155" t="s">
        <v>568</v>
      </c>
      <c r="Q100" s="155" t="s">
        <v>566</v>
      </c>
      <c r="R100" s="155" t="s">
        <v>570</v>
      </c>
      <c r="S100" s="155" t="s">
        <v>568</v>
      </c>
      <c r="T100" s="156" t="s">
        <v>568</v>
      </c>
      <c r="U100" s="156" t="s">
        <v>568</v>
      </c>
      <c r="V100" s="156" t="s">
        <v>568</v>
      </c>
      <c r="W100" s="156" t="s">
        <v>568</v>
      </c>
      <c r="X100" s="156" t="s">
        <v>563</v>
      </c>
      <c r="Y100" s="157" t="s">
        <v>565</v>
      </c>
      <c r="Z100" s="158" t="s">
        <v>564</v>
      </c>
      <c r="AA100" s="159">
        <v>-12326</v>
      </c>
      <c r="AB100" s="155" t="s">
        <v>568</v>
      </c>
      <c r="AC100" s="155" t="s">
        <v>565</v>
      </c>
      <c r="AD100" s="155" t="s">
        <v>568</v>
      </c>
      <c r="AE100" s="155" t="s">
        <v>568</v>
      </c>
      <c r="AF100" s="157" t="s">
        <v>568</v>
      </c>
      <c r="AG100" s="157" t="s">
        <v>568</v>
      </c>
      <c r="AH100" s="157" t="s">
        <v>568</v>
      </c>
      <c r="AI100" s="157" t="s">
        <v>571</v>
      </c>
      <c r="AJ100" s="157" t="s">
        <v>571</v>
      </c>
      <c r="AK100" s="157" t="s">
        <v>568</v>
      </c>
      <c r="AL100" s="157" t="s">
        <v>568</v>
      </c>
      <c r="AM100" s="158" t="s">
        <v>568</v>
      </c>
      <c r="AN100" s="158" t="s">
        <v>568</v>
      </c>
      <c r="AO100" s="158" t="s">
        <v>568</v>
      </c>
      <c r="AP100" s="160" t="s">
        <v>565</v>
      </c>
      <c r="AQ100" s="161"/>
      <c r="AR100" s="162" t="s">
        <v>572</v>
      </c>
      <c r="AS100" s="163">
        <v>-12326</v>
      </c>
      <c r="AT100" s="164" t="s">
        <v>573</v>
      </c>
      <c r="AU100" s="165" t="s">
        <v>574</v>
      </c>
      <c r="AV100" s="140" t="s">
        <v>574</v>
      </c>
      <c r="AW100" s="139"/>
      <c r="AX100" s="139"/>
      <c r="AY100" s="139"/>
      <c r="AZ100" s="139"/>
      <c r="BA100" s="139"/>
      <c r="BB100" s="139"/>
    </row>
    <row r="101" spans="1:54" ht="18" customHeight="1" x14ac:dyDescent="0.2">
      <c r="A101" s="166" t="s">
        <v>689</v>
      </c>
      <c r="B101" s="166"/>
      <c r="C101" s="155">
        <v>-13730</v>
      </c>
      <c r="D101" s="155" t="s">
        <v>563</v>
      </c>
      <c r="E101" s="155">
        <v>-500</v>
      </c>
      <c r="F101" s="155" t="s">
        <v>564</v>
      </c>
      <c r="G101" s="155" t="s">
        <v>565</v>
      </c>
      <c r="H101" s="155" t="s">
        <v>566</v>
      </c>
      <c r="I101" s="155" t="s">
        <v>565</v>
      </c>
      <c r="J101" s="156" t="s">
        <v>567</v>
      </c>
      <c r="K101" s="156" t="s">
        <v>566</v>
      </c>
      <c r="L101" s="157" t="s">
        <v>568</v>
      </c>
      <c r="M101" s="158" t="s">
        <v>566</v>
      </c>
      <c r="N101" s="155" t="s">
        <v>569</v>
      </c>
      <c r="O101" s="155" t="s">
        <v>568</v>
      </c>
      <c r="P101" s="155" t="s">
        <v>568</v>
      </c>
      <c r="Q101" s="155" t="s">
        <v>566</v>
      </c>
      <c r="R101" s="155" t="s">
        <v>570</v>
      </c>
      <c r="S101" s="155" t="s">
        <v>568</v>
      </c>
      <c r="T101" s="156" t="s">
        <v>568</v>
      </c>
      <c r="U101" s="156" t="s">
        <v>568</v>
      </c>
      <c r="V101" s="156" t="s">
        <v>568</v>
      </c>
      <c r="W101" s="156" t="s">
        <v>568</v>
      </c>
      <c r="X101" s="156" t="s">
        <v>563</v>
      </c>
      <c r="Y101" s="157" t="s">
        <v>565</v>
      </c>
      <c r="Z101" s="158" t="s">
        <v>564</v>
      </c>
      <c r="AA101" s="159" t="s">
        <v>568</v>
      </c>
      <c r="AB101" s="155" t="s">
        <v>568</v>
      </c>
      <c r="AC101" s="155" t="s">
        <v>565</v>
      </c>
      <c r="AD101" s="155">
        <v>-13230</v>
      </c>
      <c r="AE101" s="155" t="s">
        <v>568</v>
      </c>
      <c r="AF101" s="157" t="s">
        <v>568</v>
      </c>
      <c r="AG101" s="157" t="s">
        <v>568</v>
      </c>
      <c r="AH101" s="157" t="s">
        <v>568</v>
      </c>
      <c r="AI101" s="157" t="s">
        <v>571</v>
      </c>
      <c r="AJ101" s="157" t="s">
        <v>571</v>
      </c>
      <c r="AK101" s="157" t="s">
        <v>568</v>
      </c>
      <c r="AL101" s="157" t="s">
        <v>568</v>
      </c>
      <c r="AM101" s="158" t="s">
        <v>568</v>
      </c>
      <c r="AN101" s="158" t="s">
        <v>568</v>
      </c>
      <c r="AO101" s="158" t="s">
        <v>568</v>
      </c>
      <c r="AP101" s="160" t="s">
        <v>565</v>
      </c>
      <c r="AQ101" s="161"/>
      <c r="AR101" s="162" t="s">
        <v>572</v>
      </c>
      <c r="AS101" s="163" t="s">
        <v>563</v>
      </c>
      <c r="AT101" s="164">
        <v>-5492</v>
      </c>
      <c r="AU101" s="165">
        <v>-8238</v>
      </c>
      <c r="AV101" s="140">
        <v>0</v>
      </c>
      <c r="AW101" s="139"/>
      <c r="AX101" s="139"/>
      <c r="AY101" s="139" t="s">
        <v>690</v>
      </c>
      <c r="AZ101" s="139"/>
      <c r="BA101" s="139"/>
      <c r="BB101" s="139"/>
    </row>
    <row r="102" spans="1:54" ht="18" customHeight="1" x14ac:dyDescent="0.2">
      <c r="A102" s="166" t="s">
        <v>691</v>
      </c>
      <c r="B102" s="166"/>
      <c r="C102" s="155">
        <v>-254020</v>
      </c>
      <c r="D102" s="155" t="s">
        <v>563</v>
      </c>
      <c r="E102" s="155">
        <v>-254020</v>
      </c>
      <c r="F102" s="155" t="s">
        <v>564</v>
      </c>
      <c r="G102" s="155" t="s">
        <v>565</v>
      </c>
      <c r="H102" s="155" t="s">
        <v>566</v>
      </c>
      <c r="I102" s="155" t="s">
        <v>565</v>
      </c>
      <c r="J102" s="156" t="s">
        <v>567</v>
      </c>
      <c r="K102" s="156" t="s">
        <v>566</v>
      </c>
      <c r="L102" s="157" t="s">
        <v>568</v>
      </c>
      <c r="M102" s="158" t="s">
        <v>566</v>
      </c>
      <c r="N102" s="155" t="s">
        <v>569</v>
      </c>
      <c r="O102" s="155" t="s">
        <v>568</v>
      </c>
      <c r="P102" s="155" t="s">
        <v>568</v>
      </c>
      <c r="Q102" s="155" t="s">
        <v>566</v>
      </c>
      <c r="R102" s="155" t="s">
        <v>570</v>
      </c>
      <c r="S102" s="155" t="s">
        <v>568</v>
      </c>
      <c r="T102" s="156" t="s">
        <v>568</v>
      </c>
      <c r="U102" s="156" t="s">
        <v>568</v>
      </c>
      <c r="V102" s="156" t="s">
        <v>568</v>
      </c>
      <c r="W102" s="156" t="s">
        <v>568</v>
      </c>
      <c r="X102" s="156" t="s">
        <v>563</v>
      </c>
      <c r="Y102" s="157" t="s">
        <v>565</v>
      </c>
      <c r="Z102" s="158" t="s">
        <v>564</v>
      </c>
      <c r="AA102" s="159" t="s">
        <v>568</v>
      </c>
      <c r="AB102" s="155" t="s">
        <v>568</v>
      </c>
      <c r="AC102" s="155" t="s">
        <v>565</v>
      </c>
      <c r="AD102" s="155" t="s">
        <v>568</v>
      </c>
      <c r="AE102" s="155" t="s">
        <v>568</v>
      </c>
      <c r="AF102" s="157" t="s">
        <v>568</v>
      </c>
      <c r="AG102" s="157" t="s">
        <v>568</v>
      </c>
      <c r="AH102" s="157" t="s">
        <v>568</v>
      </c>
      <c r="AI102" s="157" t="s">
        <v>571</v>
      </c>
      <c r="AJ102" s="157" t="s">
        <v>571</v>
      </c>
      <c r="AK102" s="157" t="s">
        <v>568</v>
      </c>
      <c r="AL102" s="157" t="s">
        <v>568</v>
      </c>
      <c r="AM102" s="158" t="s">
        <v>568</v>
      </c>
      <c r="AN102" s="158" t="s">
        <v>568</v>
      </c>
      <c r="AO102" s="158" t="s">
        <v>568</v>
      </c>
      <c r="AP102" s="160" t="s">
        <v>565</v>
      </c>
      <c r="AQ102" s="161"/>
      <c r="AR102" s="162" t="s">
        <v>572</v>
      </c>
      <c r="AS102" s="163" t="s">
        <v>563</v>
      </c>
      <c r="AT102" s="164" t="s">
        <v>573</v>
      </c>
      <c r="AU102" s="165" t="s">
        <v>574</v>
      </c>
      <c r="AV102" s="140">
        <v>-254020</v>
      </c>
      <c r="AW102" s="139"/>
      <c r="AX102" s="139"/>
      <c r="AY102" s="139"/>
      <c r="AZ102" s="139"/>
      <c r="BA102" s="139"/>
      <c r="BB102" s="139"/>
    </row>
    <row r="103" spans="1:54" ht="18" customHeight="1" x14ac:dyDescent="0.2">
      <c r="A103" s="166" t="s">
        <v>692</v>
      </c>
      <c r="B103" s="166"/>
      <c r="C103" s="155">
        <v>-203717</v>
      </c>
      <c r="D103" s="155" t="s">
        <v>563</v>
      </c>
      <c r="E103" s="155">
        <v>-203717</v>
      </c>
      <c r="F103" s="155" t="s">
        <v>564</v>
      </c>
      <c r="G103" s="155" t="s">
        <v>565</v>
      </c>
      <c r="H103" s="155" t="s">
        <v>566</v>
      </c>
      <c r="I103" s="155" t="s">
        <v>565</v>
      </c>
      <c r="J103" s="156" t="s">
        <v>567</v>
      </c>
      <c r="K103" s="156" t="s">
        <v>566</v>
      </c>
      <c r="L103" s="157" t="s">
        <v>568</v>
      </c>
      <c r="M103" s="158" t="s">
        <v>566</v>
      </c>
      <c r="N103" s="155" t="s">
        <v>569</v>
      </c>
      <c r="O103" s="155" t="s">
        <v>568</v>
      </c>
      <c r="P103" s="155" t="s">
        <v>568</v>
      </c>
      <c r="Q103" s="155" t="s">
        <v>566</v>
      </c>
      <c r="R103" s="155" t="s">
        <v>570</v>
      </c>
      <c r="S103" s="155" t="s">
        <v>568</v>
      </c>
      <c r="T103" s="156" t="s">
        <v>568</v>
      </c>
      <c r="U103" s="156" t="s">
        <v>568</v>
      </c>
      <c r="V103" s="156" t="s">
        <v>568</v>
      </c>
      <c r="W103" s="156" t="s">
        <v>568</v>
      </c>
      <c r="X103" s="156" t="s">
        <v>563</v>
      </c>
      <c r="Y103" s="157" t="s">
        <v>565</v>
      </c>
      <c r="Z103" s="158" t="s">
        <v>564</v>
      </c>
      <c r="AA103" s="159" t="s">
        <v>568</v>
      </c>
      <c r="AB103" s="155" t="s">
        <v>568</v>
      </c>
      <c r="AC103" s="155" t="s">
        <v>565</v>
      </c>
      <c r="AD103" s="155" t="s">
        <v>568</v>
      </c>
      <c r="AE103" s="155" t="s">
        <v>568</v>
      </c>
      <c r="AF103" s="157" t="s">
        <v>568</v>
      </c>
      <c r="AG103" s="157" t="s">
        <v>568</v>
      </c>
      <c r="AH103" s="157" t="s">
        <v>568</v>
      </c>
      <c r="AI103" s="157" t="s">
        <v>571</v>
      </c>
      <c r="AJ103" s="157" t="s">
        <v>571</v>
      </c>
      <c r="AK103" s="157" t="s">
        <v>568</v>
      </c>
      <c r="AL103" s="157" t="s">
        <v>568</v>
      </c>
      <c r="AM103" s="158" t="s">
        <v>568</v>
      </c>
      <c r="AN103" s="158" t="s">
        <v>568</v>
      </c>
      <c r="AO103" s="158" t="s">
        <v>568</v>
      </c>
      <c r="AP103" s="160" t="s">
        <v>565</v>
      </c>
      <c r="AQ103" s="161"/>
      <c r="AR103" s="162" t="s">
        <v>572</v>
      </c>
      <c r="AS103" s="163" t="s">
        <v>563</v>
      </c>
      <c r="AT103" s="164" t="s">
        <v>573</v>
      </c>
      <c r="AU103" s="165" t="s">
        <v>574</v>
      </c>
      <c r="AV103" s="140">
        <v>-203717</v>
      </c>
      <c r="AW103" s="139"/>
      <c r="AX103" s="139"/>
      <c r="AY103" s="139"/>
      <c r="AZ103" s="139"/>
      <c r="BA103" s="139"/>
      <c r="BB103" s="139"/>
    </row>
    <row r="104" spans="1:54" ht="18" customHeight="1" x14ac:dyDescent="0.2">
      <c r="A104" s="166" t="s">
        <v>693</v>
      </c>
      <c r="B104" s="166"/>
      <c r="C104" s="155">
        <v>-57994</v>
      </c>
      <c r="D104" s="155" t="s">
        <v>563</v>
      </c>
      <c r="E104" s="155">
        <v>-14075</v>
      </c>
      <c r="F104" s="155" t="s">
        <v>564</v>
      </c>
      <c r="G104" s="155" t="s">
        <v>565</v>
      </c>
      <c r="H104" s="155" t="s">
        <v>566</v>
      </c>
      <c r="I104" s="155" t="s">
        <v>565</v>
      </c>
      <c r="J104" s="156" t="s">
        <v>567</v>
      </c>
      <c r="K104" s="156" t="s">
        <v>566</v>
      </c>
      <c r="L104" s="157" t="s">
        <v>568</v>
      </c>
      <c r="M104" s="158" t="s">
        <v>566</v>
      </c>
      <c r="N104" s="155" t="s">
        <v>569</v>
      </c>
      <c r="O104" s="155" t="s">
        <v>568</v>
      </c>
      <c r="P104" s="155" t="s">
        <v>568</v>
      </c>
      <c r="Q104" s="155" t="s">
        <v>566</v>
      </c>
      <c r="R104" s="155">
        <v>-4757</v>
      </c>
      <c r="S104" s="155" t="s">
        <v>568</v>
      </c>
      <c r="T104" s="156" t="s">
        <v>568</v>
      </c>
      <c r="U104" s="156" t="s">
        <v>568</v>
      </c>
      <c r="V104" s="156" t="s">
        <v>568</v>
      </c>
      <c r="W104" s="156" t="s">
        <v>568</v>
      </c>
      <c r="X104" s="156">
        <v>-6376</v>
      </c>
      <c r="Y104" s="157" t="s">
        <v>565</v>
      </c>
      <c r="Z104" s="158" t="s">
        <v>564</v>
      </c>
      <c r="AA104" s="159">
        <v>-10510</v>
      </c>
      <c r="AB104" s="155" t="s">
        <v>568</v>
      </c>
      <c r="AC104" s="155" t="s">
        <v>565</v>
      </c>
      <c r="AD104" s="155" t="s">
        <v>568</v>
      </c>
      <c r="AE104" s="155" t="s">
        <v>568</v>
      </c>
      <c r="AF104" s="157" t="s">
        <v>568</v>
      </c>
      <c r="AG104" s="157" t="s">
        <v>568</v>
      </c>
      <c r="AH104" s="157" t="s">
        <v>568</v>
      </c>
      <c r="AI104" s="157" t="s">
        <v>571</v>
      </c>
      <c r="AJ104" s="157" t="s">
        <v>571</v>
      </c>
      <c r="AK104" s="157" t="s">
        <v>568</v>
      </c>
      <c r="AL104" s="157" t="s">
        <v>568</v>
      </c>
      <c r="AM104" s="158">
        <v>-835</v>
      </c>
      <c r="AN104" s="158">
        <v>-681</v>
      </c>
      <c r="AO104" s="158" t="s">
        <v>568</v>
      </c>
      <c r="AP104" s="160">
        <v>-20760</v>
      </c>
      <c r="AQ104" s="161"/>
      <c r="AR104" s="162">
        <v>-1516</v>
      </c>
      <c r="AS104" s="163">
        <v>-10510</v>
      </c>
      <c r="AT104" s="164" t="s">
        <v>573</v>
      </c>
      <c r="AU104" s="165">
        <v>-6376</v>
      </c>
      <c r="AV104" s="140">
        <v>-18832</v>
      </c>
      <c r="AW104" s="139" t="s">
        <v>618</v>
      </c>
      <c r="AX104" s="139"/>
      <c r="AY104" s="139"/>
      <c r="AZ104" s="139"/>
      <c r="BA104" s="139"/>
      <c r="BB104" s="139"/>
    </row>
    <row r="105" spans="1:54" ht="18" customHeight="1" x14ac:dyDescent="0.2">
      <c r="A105" s="166" t="s">
        <v>694</v>
      </c>
      <c r="B105" s="166"/>
      <c r="C105" s="155">
        <v>-88489</v>
      </c>
      <c r="D105" s="155" t="s">
        <v>563</v>
      </c>
      <c r="E105" s="155">
        <v>-88489</v>
      </c>
      <c r="F105" s="155" t="s">
        <v>564</v>
      </c>
      <c r="G105" s="155" t="s">
        <v>565</v>
      </c>
      <c r="H105" s="155" t="s">
        <v>566</v>
      </c>
      <c r="I105" s="155" t="s">
        <v>565</v>
      </c>
      <c r="J105" s="156" t="s">
        <v>567</v>
      </c>
      <c r="K105" s="156" t="s">
        <v>566</v>
      </c>
      <c r="L105" s="157" t="s">
        <v>568</v>
      </c>
      <c r="M105" s="158" t="s">
        <v>566</v>
      </c>
      <c r="N105" s="155" t="s">
        <v>569</v>
      </c>
      <c r="O105" s="155" t="s">
        <v>568</v>
      </c>
      <c r="P105" s="155" t="s">
        <v>568</v>
      </c>
      <c r="Q105" s="155" t="s">
        <v>566</v>
      </c>
      <c r="R105" s="155" t="s">
        <v>570</v>
      </c>
      <c r="S105" s="155" t="s">
        <v>568</v>
      </c>
      <c r="T105" s="156" t="s">
        <v>568</v>
      </c>
      <c r="U105" s="156" t="s">
        <v>568</v>
      </c>
      <c r="V105" s="156" t="s">
        <v>568</v>
      </c>
      <c r="W105" s="156" t="s">
        <v>568</v>
      </c>
      <c r="X105" s="156" t="s">
        <v>563</v>
      </c>
      <c r="Y105" s="157" t="s">
        <v>565</v>
      </c>
      <c r="Z105" s="158" t="s">
        <v>564</v>
      </c>
      <c r="AA105" s="159" t="s">
        <v>568</v>
      </c>
      <c r="AB105" s="155" t="s">
        <v>568</v>
      </c>
      <c r="AC105" s="155" t="s">
        <v>565</v>
      </c>
      <c r="AD105" s="155" t="s">
        <v>568</v>
      </c>
      <c r="AE105" s="155" t="s">
        <v>568</v>
      </c>
      <c r="AF105" s="157" t="s">
        <v>568</v>
      </c>
      <c r="AG105" s="157" t="s">
        <v>568</v>
      </c>
      <c r="AH105" s="157" t="s">
        <v>568</v>
      </c>
      <c r="AI105" s="157" t="s">
        <v>571</v>
      </c>
      <c r="AJ105" s="157" t="s">
        <v>571</v>
      </c>
      <c r="AK105" s="157" t="s">
        <v>568</v>
      </c>
      <c r="AL105" s="157" t="s">
        <v>568</v>
      </c>
      <c r="AM105" s="158" t="s">
        <v>568</v>
      </c>
      <c r="AN105" s="158" t="s">
        <v>568</v>
      </c>
      <c r="AO105" s="158" t="s">
        <v>568</v>
      </c>
      <c r="AP105" s="160" t="s">
        <v>565</v>
      </c>
      <c r="AQ105" s="161"/>
      <c r="AR105" s="162">
        <v>-7000</v>
      </c>
      <c r="AS105" s="163" t="s">
        <v>563</v>
      </c>
      <c r="AT105" s="164">
        <v>-16000</v>
      </c>
      <c r="AU105" s="165">
        <v>-65489</v>
      </c>
      <c r="AV105" s="140" t="s">
        <v>574</v>
      </c>
      <c r="AW105" s="139" t="s">
        <v>618</v>
      </c>
      <c r="AX105" s="139"/>
      <c r="AY105" s="182" t="s">
        <v>695</v>
      </c>
      <c r="AZ105" s="139"/>
      <c r="BA105" s="139"/>
      <c r="BB105" s="139"/>
    </row>
    <row r="106" spans="1:54" ht="18" customHeight="1" x14ac:dyDescent="0.2">
      <c r="A106" s="166" t="s">
        <v>696</v>
      </c>
      <c r="B106" s="166"/>
      <c r="C106" s="155">
        <v>-112312</v>
      </c>
      <c r="D106" s="155" t="s">
        <v>563</v>
      </c>
      <c r="E106" s="155">
        <v>-112312</v>
      </c>
      <c r="F106" s="155" t="s">
        <v>564</v>
      </c>
      <c r="G106" s="155" t="s">
        <v>565</v>
      </c>
      <c r="H106" s="155" t="s">
        <v>566</v>
      </c>
      <c r="I106" s="155" t="s">
        <v>565</v>
      </c>
      <c r="J106" s="156" t="s">
        <v>567</v>
      </c>
      <c r="K106" s="156" t="s">
        <v>566</v>
      </c>
      <c r="L106" s="157" t="s">
        <v>568</v>
      </c>
      <c r="M106" s="158" t="s">
        <v>566</v>
      </c>
      <c r="N106" s="155" t="s">
        <v>569</v>
      </c>
      <c r="O106" s="155" t="s">
        <v>568</v>
      </c>
      <c r="P106" s="155" t="s">
        <v>568</v>
      </c>
      <c r="Q106" s="155" t="s">
        <v>566</v>
      </c>
      <c r="R106" s="155" t="s">
        <v>570</v>
      </c>
      <c r="S106" s="155" t="s">
        <v>568</v>
      </c>
      <c r="T106" s="156" t="s">
        <v>568</v>
      </c>
      <c r="U106" s="156" t="s">
        <v>568</v>
      </c>
      <c r="V106" s="156" t="s">
        <v>568</v>
      </c>
      <c r="W106" s="156" t="s">
        <v>568</v>
      </c>
      <c r="X106" s="156" t="s">
        <v>563</v>
      </c>
      <c r="Y106" s="157" t="s">
        <v>565</v>
      </c>
      <c r="Z106" s="158" t="s">
        <v>564</v>
      </c>
      <c r="AA106" s="159" t="s">
        <v>568</v>
      </c>
      <c r="AB106" s="155" t="s">
        <v>568</v>
      </c>
      <c r="AC106" s="155" t="s">
        <v>565</v>
      </c>
      <c r="AD106" s="155" t="s">
        <v>568</v>
      </c>
      <c r="AE106" s="155" t="s">
        <v>568</v>
      </c>
      <c r="AF106" s="157" t="s">
        <v>568</v>
      </c>
      <c r="AG106" s="157" t="s">
        <v>568</v>
      </c>
      <c r="AH106" s="157" t="s">
        <v>568</v>
      </c>
      <c r="AI106" s="157" t="s">
        <v>571</v>
      </c>
      <c r="AJ106" s="157" t="s">
        <v>571</v>
      </c>
      <c r="AK106" s="157" t="s">
        <v>568</v>
      </c>
      <c r="AL106" s="157" t="s">
        <v>568</v>
      </c>
      <c r="AM106" s="158" t="s">
        <v>568</v>
      </c>
      <c r="AN106" s="158" t="s">
        <v>568</v>
      </c>
      <c r="AO106" s="158" t="s">
        <v>568</v>
      </c>
      <c r="AP106" s="160" t="s">
        <v>565</v>
      </c>
      <c r="AQ106" s="161"/>
      <c r="AR106" s="162">
        <v>-11231</v>
      </c>
      <c r="AS106" s="163" t="s">
        <v>563</v>
      </c>
      <c r="AT106" s="164">
        <v>-11231</v>
      </c>
      <c r="AU106" s="165">
        <v>-89849</v>
      </c>
      <c r="AV106" s="140">
        <v>0</v>
      </c>
      <c r="AW106" s="139" t="s">
        <v>618</v>
      </c>
      <c r="AX106" s="139"/>
      <c r="AY106" s="182" t="s">
        <v>697</v>
      </c>
      <c r="AZ106" s="139"/>
      <c r="BA106" s="139"/>
      <c r="BB106" s="139"/>
    </row>
    <row r="107" spans="1:54" ht="18" customHeight="1" x14ac:dyDescent="0.2">
      <c r="A107" s="166" t="s">
        <v>698</v>
      </c>
      <c r="B107" s="166"/>
      <c r="C107" s="155">
        <v>-27845</v>
      </c>
      <c r="D107" s="155" t="s">
        <v>563</v>
      </c>
      <c r="E107" s="155">
        <v>-27558</v>
      </c>
      <c r="F107" s="155" t="s">
        <v>564</v>
      </c>
      <c r="G107" s="155" t="s">
        <v>565</v>
      </c>
      <c r="H107" s="155" t="s">
        <v>566</v>
      </c>
      <c r="I107" s="155" t="s">
        <v>565</v>
      </c>
      <c r="J107" s="156" t="s">
        <v>567</v>
      </c>
      <c r="K107" s="156" t="s">
        <v>566</v>
      </c>
      <c r="L107" s="157" t="s">
        <v>568</v>
      </c>
      <c r="M107" s="158" t="s">
        <v>566</v>
      </c>
      <c r="N107" s="155" t="s">
        <v>569</v>
      </c>
      <c r="O107" s="155" t="s">
        <v>568</v>
      </c>
      <c r="P107" s="155" t="s">
        <v>568</v>
      </c>
      <c r="Q107" s="155" t="s">
        <v>566</v>
      </c>
      <c r="R107" s="155" t="s">
        <v>570</v>
      </c>
      <c r="S107" s="155" t="s">
        <v>568</v>
      </c>
      <c r="T107" s="156" t="s">
        <v>568</v>
      </c>
      <c r="U107" s="156" t="s">
        <v>568</v>
      </c>
      <c r="V107" s="156" t="s">
        <v>568</v>
      </c>
      <c r="W107" s="156" t="s">
        <v>568</v>
      </c>
      <c r="X107" s="156" t="s">
        <v>563</v>
      </c>
      <c r="Y107" s="157" t="s">
        <v>565</v>
      </c>
      <c r="Z107" s="158" t="s">
        <v>564</v>
      </c>
      <c r="AA107" s="159" t="s">
        <v>568</v>
      </c>
      <c r="AB107" s="155">
        <v>-286</v>
      </c>
      <c r="AC107" s="155" t="s">
        <v>565</v>
      </c>
      <c r="AD107" s="155" t="s">
        <v>568</v>
      </c>
      <c r="AE107" s="155" t="s">
        <v>568</v>
      </c>
      <c r="AF107" s="157" t="s">
        <v>568</v>
      </c>
      <c r="AG107" s="157" t="s">
        <v>568</v>
      </c>
      <c r="AH107" s="157" t="s">
        <v>568</v>
      </c>
      <c r="AI107" s="157" t="s">
        <v>571</v>
      </c>
      <c r="AJ107" s="157" t="s">
        <v>571</v>
      </c>
      <c r="AK107" s="157" t="s">
        <v>568</v>
      </c>
      <c r="AL107" s="157" t="s">
        <v>568</v>
      </c>
      <c r="AM107" s="158" t="s">
        <v>568</v>
      </c>
      <c r="AN107" s="158" t="s">
        <v>568</v>
      </c>
      <c r="AO107" s="158" t="s">
        <v>568</v>
      </c>
      <c r="AP107" s="160" t="s">
        <v>565</v>
      </c>
      <c r="AQ107" s="161"/>
      <c r="AR107" s="162" t="s">
        <v>572</v>
      </c>
      <c r="AS107" s="163" t="s">
        <v>563</v>
      </c>
      <c r="AT107" s="164" t="s">
        <v>573</v>
      </c>
      <c r="AU107" s="165" t="s">
        <v>574</v>
      </c>
      <c r="AV107" s="140">
        <v>-27845</v>
      </c>
      <c r="AW107" s="139"/>
      <c r="AX107" s="139"/>
      <c r="AY107" s="139"/>
      <c r="AZ107" s="139"/>
      <c r="BA107" s="139"/>
      <c r="BB107" s="139"/>
    </row>
    <row r="108" spans="1:54" ht="18" customHeight="1" x14ac:dyDescent="0.2">
      <c r="A108" s="166" t="s">
        <v>699</v>
      </c>
      <c r="B108" s="166"/>
      <c r="C108" s="155">
        <v>-35000</v>
      </c>
      <c r="D108" s="155" t="s">
        <v>563</v>
      </c>
      <c r="E108" s="155">
        <v>-35000</v>
      </c>
      <c r="F108" s="155" t="s">
        <v>564</v>
      </c>
      <c r="G108" s="155" t="s">
        <v>565</v>
      </c>
      <c r="H108" s="155" t="s">
        <v>566</v>
      </c>
      <c r="I108" s="155" t="s">
        <v>565</v>
      </c>
      <c r="J108" s="156" t="s">
        <v>567</v>
      </c>
      <c r="K108" s="156" t="s">
        <v>566</v>
      </c>
      <c r="L108" s="157" t="s">
        <v>568</v>
      </c>
      <c r="M108" s="158" t="s">
        <v>566</v>
      </c>
      <c r="N108" s="155" t="s">
        <v>569</v>
      </c>
      <c r="O108" s="155" t="s">
        <v>568</v>
      </c>
      <c r="P108" s="155" t="s">
        <v>568</v>
      </c>
      <c r="Q108" s="155" t="s">
        <v>566</v>
      </c>
      <c r="R108" s="155" t="s">
        <v>570</v>
      </c>
      <c r="S108" s="155" t="s">
        <v>568</v>
      </c>
      <c r="T108" s="156" t="s">
        <v>568</v>
      </c>
      <c r="U108" s="156" t="s">
        <v>568</v>
      </c>
      <c r="V108" s="156" t="s">
        <v>568</v>
      </c>
      <c r="W108" s="156" t="s">
        <v>568</v>
      </c>
      <c r="X108" s="156" t="s">
        <v>563</v>
      </c>
      <c r="Y108" s="157" t="s">
        <v>565</v>
      </c>
      <c r="Z108" s="158" t="s">
        <v>564</v>
      </c>
      <c r="AA108" s="159" t="s">
        <v>568</v>
      </c>
      <c r="AB108" s="155" t="s">
        <v>568</v>
      </c>
      <c r="AC108" s="155" t="s">
        <v>565</v>
      </c>
      <c r="AD108" s="155" t="s">
        <v>568</v>
      </c>
      <c r="AE108" s="155" t="s">
        <v>568</v>
      </c>
      <c r="AF108" s="157" t="s">
        <v>568</v>
      </c>
      <c r="AG108" s="157" t="s">
        <v>568</v>
      </c>
      <c r="AH108" s="157" t="s">
        <v>568</v>
      </c>
      <c r="AI108" s="157" t="s">
        <v>571</v>
      </c>
      <c r="AJ108" s="157" t="s">
        <v>571</v>
      </c>
      <c r="AK108" s="157" t="s">
        <v>568</v>
      </c>
      <c r="AL108" s="157" t="s">
        <v>568</v>
      </c>
      <c r="AM108" s="158" t="s">
        <v>568</v>
      </c>
      <c r="AN108" s="158" t="s">
        <v>568</v>
      </c>
      <c r="AO108" s="158" t="s">
        <v>568</v>
      </c>
      <c r="AP108" s="160" t="s">
        <v>565</v>
      </c>
      <c r="AQ108" s="161"/>
      <c r="AR108" s="162" t="s">
        <v>572</v>
      </c>
      <c r="AS108" s="163" t="s">
        <v>563</v>
      </c>
      <c r="AT108" s="164" t="s">
        <v>573</v>
      </c>
      <c r="AU108" s="165">
        <v>-35000</v>
      </c>
      <c r="AV108" s="140" t="s">
        <v>574</v>
      </c>
      <c r="AW108" s="139"/>
      <c r="AX108" s="139"/>
      <c r="AY108" s="139"/>
      <c r="AZ108" s="139"/>
      <c r="BA108" s="139"/>
      <c r="BB108" s="139"/>
    </row>
    <row r="109" spans="1:54" ht="18" customHeight="1" x14ac:dyDescent="0.2">
      <c r="A109" s="166" t="s">
        <v>700</v>
      </c>
      <c r="B109" s="166"/>
      <c r="C109" s="155">
        <v>-16480</v>
      </c>
      <c r="D109" s="155" t="s">
        <v>563</v>
      </c>
      <c r="E109" s="155" t="s">
        <v>564</v>
      </c>
      <c r="F109" s="155" t="s">
        <v>564</v>
      </c>
      <c r="G109" s="155" t="s">
        <v>565</v>
      </c>
      <c r="H109" s="155" t="s">
        <v>566</v>
      </c>
      <c r="I109" s="155" t="s">
        <v>565</v>
      </c>
      <c r="J109" s="156" t="s">
        <v>567</v>
      </c>
      <c r="K109" s="156" t="s">
        <v>566</v>
      </c>
      <c r="L109" s="157" t="s">
        <v>568</v>
      </c>
      <c r="M109" s="158" t="s">
        <v>566</v>
      </c>
      <c r="N109" s="155" t="s">
        <v>569</v>
      </c>
      <c r="O109" s="155" t="s">
        <v>568</v>
      </c>
      <c r="P109" s="155" t="s">
        <v>568</v>
      </c>
      <c r="Q109" s="155" t="s">
        <v>566</v>
      </c>
      <c r="R109" s="155">
        <v>-16480</v>
      </c>
      <c r="S109" s="155" t="s">
        <v>568</v>
      </c>
      <c r="T109" s="156" t="s">
        <v>568</v>
      </c>
      <c r="U109" s="156" t="s">
        <v>568</v>
      </c>
      <c r="V109" s="156" t="s">
        <v>568</v>
      </c>
      <c r="W109" s="156" t="s">
        <v>568</v>
      </c>
      <c r="X109" s="156" t="s">
        <v>563</v>
      </c>
      <c r="Y109" s="157" t="s">
        <v>565</v>
      </c>
      <c r="Z109" s="158" t="s">
        <v>564</v>
      </c>
      <c r="AA109" s="159" t="s">
        <v>568</v>
      </c>
      <c r="AB109" s="155" t="s">
        <v>568</v>
      </c>
      <c r="AC109" s="155" t="s">
        <v>565</v>
      </c>
      <c r="AD109" s="155" t="s">
        <v>568</v>
      </c>
      <c r="AE109" s="155" t="s">
        <v>568</v>
      </c>
      <c r="AF109" s="157" t="s">
        <v>568</v>
      </c>
      <c r="AG109" s="157" t="s">
        <v>568</v>
      </c>
      <c r="AH109" s="157" t="s">
        <v>568</v>
      </c>
      <c r="AI109" s="157" t="s">
        <v>571</v>
      </c>
      <c r="AJ109" s="157" t="s">
        <v>571</v>
      </c>
      <c r="AK109" s="157" t="s">
        <v>568</v>
      </c>
      <c r="AL109" s="157" t="s">
        <v>568</v>
      </c>
      <c r="AM109" s="158" t="s">
        <v>568</v>
      </c>
      <c r="AN109" s="158" t="s">
        <v>568</v>
      </c>
      <c r="AO109" s="158" t="s">
        <v>568</v>
      </c>
      <c r="AP109" s="160" t="s">
        <v>565</v>
      </c>
      <c r="AQ109" s="161"/>
      <c r="AR109" s="162" t="s">
        <v>572</v>
      </c>
      <c r="AS109" s="163" t="s">
        <v>563</v>
      </c>
      <c r="AT109" s="164" t="s">
        <v>573</v>
      </c>
      <c r="AU109" s="165" t="s">
        <v>574</v>
      </c>
      <c r="AV109" s="140">
        <v>-16480</v>
      </c>
      <c r="AW109" s="139"/>
      <c r="AX109" s="139"/>
      <c r="AY109" s="139"/>
      <c r="AZ109" s="139"/>
      <c r="BA109" s="139"/>
      <c r="BB109" s="139"/>
    </row>
    <row r="110" spans="1:54" ht="18" customHeight="1" x14ac:dyDescent="0.2">
      <c r="A110" s="166" t="s">
        <v>701</v>
      </c>
      <c r="B110" s="166"/>
      <c r="C110" s="155">
        <v>-102809</v>
      </c>
      <c r="D110" s="155" t="s">
        <v>563</v>
      </c>
      <c r="E110" s="155">
        <v>-102809</v>
      </c>
      <c r="F110" s="155" t="s">
        <v>564</v>
      </c>
      <c r="G110" s="155" t="s">
        <v>565</v>
      </c>
      <c r="H110" s="155" t="s">
        <v>566</v>
      </c>
      <c r="I110" s="155" t="s">
        <v>565</v>
      </c>
      <c r="J110" s="156" t="s">
        <v>567</v>
      </c>
      <c r="K110" s="156" t="s">
        <v>566</v>
      </c>
      <c r="L110" s="157" t="s">
        <v>568</v>
      </c>
      <c r="M110" s="158" t="s">
        <v>566</v>
      </c>
      <c r="N110" s="155" t="s">
        <v>569</v>
      </c>
      <c r="O110" s="155" t="s">
        <v>568</v>
      </c>
      <c r="P110" s="155" t="s">
        <v>568</v>
      </c>
      <c r="Q110" s="155" t="s">
        <v>566</v>
      </c>
      <c r="R110" s="155" t="s">
        <v>570</v>
      </c>
      <c r="S110" s="155" t="s">
        <v>568</v>
      </c>
      <c r="T110" s="156" t="s">
        <v>568</v>
      </c>
      <c r="U110" s="156" t="s">
        <v>568</v>
      </c>
      <c r="V110" s="156" t="s">
        <v>568</v>
      </c>
      <c r="W110" s="156" t="s">
        <v>568</v>
      </c>
      <c r="X110" s="156" t="s">
        <v>563</v>
      </c>
      <c r="Y110" s="157" t="s">
        <v>565</v>
      </c>
      <c r="Z110" s="158" t="s">
        <v>564</v>
      </c>
      <c r="AA110" s="159" t="s">
        <v>568</v>
      </c>
      <c r="AB110" s="155" t="s">
        <v>568</v>
      </c>
      <c r="AC110" s="155" t="s">
        <v>565</v>
      </c>
      <c r="AD110" s="155" t="s">
        <v>568</v>
      </c>
      <c r="AE110" s="155" t="s">
        <v>568</v>
      </c>
      <c r="AF110" s="157" t="s">
        <v>568</v>
      </c>
      <c r="AG110" s="157" t="s">
        <v>568</v>
      </c>
      <c r="AH110" s="157" t="s">
        <v>568</v>
      </c>
      <c r="AI110" s="157" t="s">
        <v>571</v>
      </c>
      <c r="AJ110" s="157" t="s">
        <v>571</v>
      </c>
      <c r="AK110" s="157" t="s">
        <v>568</v>
      </c>
      <c r="AL110" s="157" t="s">
        <v>568</v>
      </c>
      <c r="AM110" s="158" t="s">
        <v>568</v>
      </c>
      <c r="AN110" s="158" t="s">
        <v>568</v>
      </c>
      <c r="AO110" s="158" t="s">
        <v>568</v>
      </c>
      <c r="AP110" s="160" t="s">
        <v>565</v>
      </c>
      <c r="AQ110" s="161"/>
      <c r="AR110" s="162" t="s">
        <v>572</v>
      </c>
      <c r="AS110" s="163" t="s">
        <v>563</v>
      </c>
      <c r="AT110" s="164">
        <v>-51405</v>
      </c>
      <c r="AU110" s="165">
        <v>-51405</v>
      </c>
      <c r="AV110" s="140" t="s">
        <v>574</v>
      </c>
      <c r="AW110" s="139"/>
      <c r="AX110" s="139"/>
      <c r="AY110" s="182" t="s">
        <v>702</v>
      </c>
      <c r="AZ110" s="139"/>
      <c r="BA110" s="139"/>
      <c r="BB110" s="139"/>
    </row>
    <row r="111" spans="1:54" ht="18" customHeight="1" x14ac:dyDescent="0.2">
      <c r="A111" s="166" t="s">
        <v>703</v>
      </c>
      <c r="B111" s="166"/>
      <c r="C111" s="155">
        <v>176499</v>
      </c>
      <c r="D111" s="155" t="s">
        <v>563</v>
      </c>
      <c r="E111" s="155">
        <v>176499</v>
      </c>
      <c r="F111" s="155" t="s">
        <v>564</v>
      </c>
      <c r="G111" s="155" t="s">
        <v>565</v>
      </c>
      <c r="H111" s="155" t="s">
        <v>566</v>
      </c>
      <c r="I111" s="155" t="s">
        <v>565</v>
      </c>
      <c r="J111" s="156" t="s">
        <v>567</v>
      </c>
      <c r="K111" s="156" t="s">
        <v>566</v>
      </c>
      <c r="L111" s="157" t="s">
        <v>568</v>
      </c>
      <c r="M111" s="158" t="s">
        <v>566</v>
      </c>
      <c r="N111" s="155" t="s">
        <v>569</v>
      </c>
      <c r="O111" s="155" t="s">
        <v>568</v>
      </c>
      <c r="P111" s="155" t="s">
        <v>568</v>
      </c>
      <c r="Q111" s="155" t="s">
        <v>566</v>
      </c>
      <c r="R111" s="155" t="s">
        <v>570</v>
      </c>
      <c r="S111" s="155" t="s">
        <v>568</v>
      </c>
      <c r="T111" s="156" t="s">
        <v>568</v>
      </c>
      <c r="U111" s="156" t="s">
        <v>568</v>
      </c>
      <c r="V111" s="156" t="s">
        <v>568</v>
      </c>
      <c r="W111" s="156" t="s">
        <v>568</v>
      </c>
      <c r="X111" s="156" t="s">
        <v>563</v>
      </c>
      <c r="Y111" s="157" t="s">
        <v>565</v>
      </c>
      <c r="Z111" s="158" t="s">
        <v>564</v>
      </c>
      <c r="AA111" s="159" t="s">
        <v>568</v>
      </c>
      <c r="AB111" s="155" t="s">
        <v>568</v>
      </c>
      <c r="AC111" s="155" t="s">
        <v>565</v>
      </c>
      <c r="AD111" s="155" t="s">
        <v>568</v>
      </c>
      <c r="AE111" s="155" t="s">
        <v>568</v>
      </c>
      <c r="AF111" s="157" t="s">
        <v>568</v>
      </c>
      <c r="AG111" s="157" t="s">
        <v>568</v>
      </c>
      <c r="AH111" s="157" t="s">
        <v>568</v>
      </c>
      <c r="AI111" s="157" t="s">
        <v>571</v>
      </c>
      <c r="AJ111" s="157" t="s">
        <v>571</v>
      </c>
      <c r="AK111" s="157" t="s">
        <v>568</v>
      </c>
      <c r="AL111" s="157" t="s">
        <v>568</v>
      </c>
      <c r="AM111" s="158" t="s">
        <v>568</v>
      </c>
      <c r="AN111" s="158" t="s">
        <v>568</v>
      </c>
      <c r="AO111" s="158" t="s">
        <v>568</v>
      </c>
      <c r="AP111" s="160" t="s">
        <v>565</v>
      </c>
      <c r="AQ111" s="161"/>
      <c r="AR111" s="162" t="s">
        <v>572</v>
      </c>
      <c r="AS111" s="163" t="s">
        <v>563</v>
      </c>
      <c r="AT111" s="164" t="s">
        <v>573</v>
      </c>
      <c r="AU111" s="165" t="s">
        <v>574</v>
      </c>
      <c r="AV111" s="140">
        <v>176499</v>
      </c>
      <c r="AW111" s="139"/>
      <c r="AX111" s="139"/>
      <c r="AY111" s="139"/>
      <c r="AZ111" s="139"/>
      <c r="BA111" s="139"/>
      <c r="BB111" s="139"/>
    </row>
    <row r="112" spans="1:54" ht="18" customHeight="1" x14ac:dyDescent="0.2">
      <c r="A112" s="166" t="s">
        <v>704</v>
      </c>
      <c r="B112" s="166"/>
      <c r="C112" s="155">
        <v>-62800</v>
      </c>
      <c r="D112" s="155" t="s">
        <v>563</v>
      </c>
      <c r="E112" s="155" t="s">
        <v>564</v>
      </c>
      <c r="F112" s="155" t="s">
        <v>564</v>
      </c>
      <c r="G112" s="155" t="s">
        <v>565</v>
      </c>
      <c r="H112" s="155" t="s">
        <v>566</v>
      </c>
      <c r="I112" s="155" t="s">
        <v>565</v>
      </c>
      <c r="J112" s="156" t="s">
        <v>567</v>
      </c>
      <c r="K112" s="156" t="s">
        <v>566</v>
      </c>
      <c r="L112" s="157" t="s">
        <v>568</v>
      </c>
      <c r="M112" s="158" t="s">
        <v>566</v>
      </c>
      <c r="N112" s="155" t="s">
        <v>569</v>
      </c>
      <c r="O112" s="155" t="s">
        <v>568</v>
      </c>
      <c r="P112" s="155" t="s">
        <v>568</v>
      </c>
      <c r="Q112" s="155" t="s">
        <v>566</v>
      </c>
      <c r="R112" s="155">
        <v>-62800</v>
      </c>
      <c r="S112" s="155" t="s">
        <v>568</v>
      </c>
      <c r="T112" s="156" t="s">
        <v>568</v>
      </c>
      <c r="U112" s="156" t="s">
        <v>568</v>
      </c>
      <c r="V112" s="156" t="s">
        <v>568</v>
      </c>
      <c r="W112" s="156" t="s">
        <v>568</v>
      </c>
      <c r="X112" s="156" t="s">
        <v>563</v>
      </c>
      <c r="Y112" s="157" t="s">
        <v>565</v>
      </c>
      <c r="Z112" s="158" t="s">
        <v>564</v>
      </c>
      <c r="AA112" s="159" t="s">
        <v>568</v>
      </c>
      <c r="AB112" s="155" t="s">
        <v>568</v>
      </c>
      <c r="AC112" s="155" t="s">
        <v>565</v>
      </c>
      <c r="AD112" s="155" t="s">
        <v>568</v>
      </c>
      <c r="AE112" s="155" t="s">
        <v>568</v>
      </c>
      <c r="AF112" s="157" t="s">
        <v>568</v>
      </c>
      <c r="AG112" s="157" t="s">
        <v>568</v>
      </c>
      <c r="AH112" s="157" t="s">
        <v>568</v>
      </c>
      <c r="AI112" s="157" t="s">
        <v>571</v>
      </c>
      <c r="AJ112" s="157" t="s">
        <v>571</v>
      </c>
      <c r="AK112" s="157" t="s">
        <v>568</v>
      </c>
      <c r="AL112" s="157" t="s">
        <v>568</v>
      </c>
      <c r="AM112" s="158" t="s">
        <v>568</v>
      </c>
      <c r="AN112" s="158" t="s">
        <v>568</v>
      </c>
      <c r="AO112" s="158" t="s">
        <v>568</v>
      </c>
      <c r="AP112" s="160" t="s">
        <v>565</v>
      </c>
      <c r="AQ112" s="161"/>
      <c r="AR112" s="162" t="s">
        <v>572</v>
      </c>
      <c r="AS112" s="163" t="s">
        <v>563</v>
      </c>
      <c r="AT112" s="164" t="s">
        <v>573</v>
      </c>
      <c r="AU112" s="165" t="s">
        <v>574</v>
      </c>
      <c r="AV112" s="140">
        <v>-62800</v>
      </c>
      <c r="AW112" s="139"/>
      <c r="AX112" s="139"/>
      <c r="AY112" s="139"/>
      <c r="AZ112" s="139"/>
      <c r="BA112" s="139"/>
      <c r="BB112" s="139"/>
    </row>
    <row r="113" spans="1:54" ht="18" customHeight="1" x14ac:dyDescent="0.2">
      <c r="A113" s="166" t="s">
        <v>705</v>
      </c>
      <c r="B113" s="166"/>
      <c r="C113" s="155">
        <v>-123433</v>
      </c>
      <c r="D113" s="155" t="s">
        <v>563</v>
      </c>
      <c r="E113" s="155" t="s">
        <v>564</v>
      </c>
      <c r="F113" s="155">
        <v>-123433</v>
      </c>
      <c r="G113" s="155" t="s">
        <v>565</v>
      </c>
      <c r="H113" s="155" t="s">
        <v>566</v>
      </c>
      <c r="I113" s="155" t="s">
        <v>565</v>
      </c>
      <c r="J113" s="156" t="s">
        <v>567</v>
      </c>
      <c r="K113" s="156" t="s">
        <v>566</v>
      </c>
      <c r="L113" s="157" t="s">
        <v>568</v>
      </c>
      <c r="M113" s="158" t="s">
        <v>566</v>
      </c>
      <c r="N113" s="155" t="s">
        <v>569</v>
      </c>
      <c r="O113" s="155" t="s">
        <v>568</v>
      </c>
      <c r="P113" s="155" t="s">
        <v>568</v>
      </c>
      <c r="Q113" s="155" t="s">
        <v>566</v>
      </c>
      <c r="R113" s="155" t="s">
        <v>570</v>
      </c>
      <c r="S113" s="155" t="s">
        <v>568</v>
      </c>
      <c r="T113" s="156" t="s">
        <v>568</v>
      </c>
      <c r="U113" s="156" t="s">
        <v>568</v>
      </c>
      <c r="V113" s="156" t="s">
        <v>568</v>
      </c>
      <c r="W113" s="156" t="s">
        <v>568</v>
      </c>
      <c r="X113" s="156" t="s">
        <v>563</v>
      </c>
      <c r="Y113" s="157" t="s">
        <v>565</v>
      </c>
      <c r="Z113" s="158" t="s">
        <v>564</v>
      </c>
      <c r="AA113" s="159" t="s">
        <v>568</v>
      </c>
      <c r="AB113" s="155" t="s">
        <v>568</v>
      </c>
      <c r="AC113" s="155" t="s">
        <v>565</v>
      </c>
      <c r="AD113" s="155" t="s">
        <v>568</v>
      </c>
      <c r="AE113" s="155" t="s">
        <v>568</v>
      </c>
      <c r="AF113" s="157" t="s">
        <v>568</v>
      </c>
      <c r="AG113" s="157" t="s">
        <v>568</v>
      </c>
      <c r="AH113" s="157" t="s">
        <v>568</v>
      </c>
      <c r="AI113" s="157" t="s">
        <v>571</v>
      </c>
      <c r="AJ113" s="157" t="s">
        <v>571</v>
      </c>
      <c r="AK113" s="157" t="s">
        <v>568</v>
      </c>
      <c r="AL113" s="157" t="s">
        <v>568</v>
      </c>
      <c r="AM113" s="158" t="s">
        <v>568</v>
      </c>
      <c r="AN113" s="158" t="s">
        <v>568</v>
      </c>
      <c r="AO113" s="158" t="s">
        <v>568</v>
      </c>
      <c r="AP113" s="160" t="s">
        <v>565</v>
      </c>
      <c r="AQ113" s="161"/>
      <c r="AR113" s="162" t="s">
        <v>572</v>
      </c>
      <c r="AS113" s="163" t="s">
        <v>563</v>
      </c>
      <c r="AT113" s="164" t="s">
        <v>573</v>
      </c>
      <c r="AU113" s="165" t="s">
        <v>574</v>
      </c>
      <c r="AV113" s="140">
        <v>-123433</v>
      </c>
      <c r="AW113" s="139"/>
      <c r="AX113" s="139"/>
      <c r="AY113" s="139"/>
      <c r="AZ113" s="139"/>
      <c r="BA113" s="139"/>
      <c r="BB113" s="139"/>
    </row>
    <row r="114" spans="1:54" ht="18" customHeight="1" x14ac:dyDescent="0.2">
      <c r="A114" s="166" t="s">
        <v>706</v>
      </c>
      <c r="B114" s="166"/>
      <c r="C114" s="155">
        <v>-10625</v>
      </c>
      <c r="D114" s="155" t="s">
        <v>563</v>
      </c>
      <c r="E114" s="155" t="s">
        <v>564</v>
      </c>
      <c r="F114" s="155">
        <v>-10625</v>
      </c>
      <c r="G114" s="155" t="s">
        <v>565</v>
      </c>
      <c r="H114" s="155" t="s">
        <v>566</v>
      </c>
      <c r="I114" s="155" t="s">
        <v>565</v>
      </c>
      <c r="J114" s="156" t="s">
        <v>567</v>
      </c>
      <c r="K114" s="156" t="s">
        <v>566</v>
      </c>
      <c r="L114" s="157" t="s">
        <v>568</v>
      </c>
      <c r="M114" s="158" t="s">
        <v>566</v>
      </c>
      <c r="N114" s="155" t="s">
        <v>569</v>
      </c>
      <c r="O114" s="155" t="s">
        <v>568</v>
      </c>
      <c r="P114" s="155" t="s">
        <v>568</v>
      </c>
      <c r="Q114" s="155" t="s">
        <v>566</v>
      </c>
      <c r="R114" s="155" t="s">
        <v>570</v>
      </c>
      <c r="S114" s="155" t="s">
        <v>568</v>
      </c>
      <c r="T114" s="156" t="s">
        <v>568</v>
      </c>
      <c r="U114" s="156" t="s">
        <v>568</v>
      </c>
      <c r="V114" s="156" t="s">
        <v>568</v>
      </c>
      <c r="W114" s="156" t="s">
        <v>568</v>
      </c>
      <c r="X114" s="156" t="s">
        <v>563</v>
      </c>
      <c r="Y114" s="157" t="s">
        <v>565</v>
      </c>
      <c r="Z114" s="158" t="s">
        <v>564</v>
      </c>
      <c r="AA114" s="159" t="s">
        <v>568</v>
      </c>
      <c r="AB114" s="155" t="s">
        <v>568</v>
      </c>
      <c r="AC114" s="155" t="s">
        <v>565</v>
      </c>
      <c r="AD114" s="155" t="s">
        <v>568</v>
      </c>
      <c r="AE114" s="155" t="s">
        <v>568</v>
      </c>
      <c r="AF114" s="157" t="s">
        <v>568</v>
      </c>
      <c r="AG114" s="157" t="s">
        <v>568</v>
      </c>
      <c r="AH114" s="157" t="s">
        <v>568</v>
      </c>
      <c r="AI114" s="157" t="s">
        <v>571</v>
      </c>
      <c r="AJ114" s="157" t="s">
        <v>571</v>
      </c>
      <c r="AK114" s="157" t="s">
        <v>568</v>
      </c>
      <c r="AL114" s="157" t="s">
        <v>568</v>
      </c>
      <c r="AM114" s="158" t="s">
        <v>568</v>
      </c>
      <c r="AN114" s="158" t="s">
        <v>568</v>
      </c>
      <c r="AO114" s="158" t="s">
        <v>568</v>
      </c>
      <c r="AP114" s="160" t="s">
        <v>565</v>
      </c>
      <c r="AQ114" s="161"/>
      <c r="AR114" s="162" t="s">
        <v>572</v>
      </c>
      <c r="AS114" s="163" t="s">
        <v>563</v>
      </c>
      <c r="AT114" s="164" t="s">
        <v>573</v>
      </c>
      <c r="AU114" s="165" t="s">
        <v>574</v>
      </c>
      <c r="AV114" s="140">
        <v>-10625</v>
      </c>
      <c r="AW114" s="139"/>
      <c r="AX114" s="139"/>
      <c r="AY114" s="139"/>
      <c r="AZ114" s="139"/>
      <c r="BA114" s="139"/>
      <c r="BB114" s="139"/>
    </row>
    <row r="115" spans="1:54" ht="18" customHeight="1" x14ac:dyDescent="0.2">
      <c r="A115" s="166" t="s">
        <v>707</v>
      </c>
      <c r="B115" s="166"/>
      <c r="C115" s="155">
        <v>-37890</v>
      </c>
      <c r="D115" s="155" t="s">
        <v>563</v>
      </c>
      <c r="E115" s="155" t="s">
        <v>564</v>
      </c>
      <c r="F115" s="155">
        <v>-37890</v>
      </c>
      <c r="G115" s="155" t="s">
        <v>565</v>
      </c>
      <c r="H115" s="155" t="s">
        <v>566</v>
      </c>
      <c r="I115" s="155" t="s">
        <v>565</v>
      </c>
      <c r="J115" s="156" t="s">
        <v>567</v>
      </c>
      <c r="K115" s="156" t="s">
        <v>566</v>
      </c>
      <c r="L115" s="157" t="s">
        <v>568</v>
      </c>
      <c r="M115" s="158" t="s">
        <v>566</v>
      </c>
      <c r="N115" s="155" t="s">
        <v>569</v>
      </c>
      <c r="O115" s="155" t="s">
        <v>568</v>
      </c>
      <c r="P115" s="155" t="s">
        <v>568</v>
      </c>
      <c r="Q115" s="155" t="s">
        <v>566</v>
      </c>
      <c r="R115" s="155" t="s">
        <v>570</v>
      </c>
      <c r="S115" s="155" t="s">
        <v>568</v>
      </c>
      <c r="T115" s="156" t="s">
        <v>568</v>
      </c>
      <c r="U115" s="156" t="s">
        <v>568</v>
      </c>
      <c r="V115" s="156" t="s">
        <v>568</v>
      </c>
      <c r="W115" s="156" t="s">
        <v>568</v>
      </c>
      <c r="X115" s="156" t="s">
        <v>563</v>
      </c>
      <c r="Y115" s="157" t="s">
        <v>565</v>
      </c>
      <c r="Z115" s="158" t="s">
        <v>564</v>
      </c>
      <c r="AA115" s="159" t="s">
        <v>568</v>
      </c>
      <c r="AB115" s="155" t="s">
        <v>568</v>
      </c>
      <c r="AC115" s="155" t="s">
        <v>565</v>
      </c>
      <c r="AD115" s="155" t="s">
        <v>568</v>
      </c>
      <c r="AE115" s="155" t="s">
        <v>568</v>
      </c>
      <c r="AF115" s="157" t="s">
        <v>568</v>
      </c>
      <c r="AG115" s="157" t="s">
        <v>568</v>
      </c>
      <c r="AH115" s="157" t="s">
        <v>568</v>
      </c>
      <c r="AI115" s="157" t="s">
        <v>571</v>
      </c>
      <c r="AJ115" s="157" t="s">
        <v>571</v>
      </c>
      <c r="AK115" s="157" t="s">
        <v>568</v>
      </c>
      <c r="AL115" s="157" t="s">
        <v>568</v>
      </c>
      <c r="AM115" s="158" t="s">
        <v>568</v>
      </c>
      <c r="AN115" s="158" t="s">
        <v>568</v>
      </c>
      <c r="AO115" s="158" t="s">
        <v>568</v>
      </c>
      <c r="AP115" s="160" t="s">
        <v>565</v>
      </c>
      <c r="AQ115" s="161"/>
      <c r="AR115" s="162" t="s">
        <v>572</v>
      </c>
      <c r="AS115" s="163" t="s">
        <v>563</v>
      </c>
      <c r="AT115" s="164" t="s">
        <v>573</v>
      </c>
      <c r="AU115" s="165" t="s">
        <v>574</v>
      </c>
      <c r="AV115" s="140">
        <v>-37890</v>
      </c>
      <c r="AW115" s="139"/>
      <c r="AX115" s="139"/>
      <c r="AY115" s="139"/>
      <c r="AZ115" s="139"/>
      <c r="BA115" s="139"/>
      <c r="BB115" s="139"/>
    </row>
    <row r="116" spans="1:54" ht="18" customHeight="1" x14ac:dyDescent="0.2">
      <c r="A116" s="166" t="s">
        <v>708</v>
      </c>
      <c r="B116" s="166"/>
      <c r="C116" s="155">
        <v>-226519</v>
      </c>
      <c r="D116" s="155">
        <v>-4534</v>
      </c>
      <c r="E116" s="155" t="s">
        <v>564</v>
      </c>
      <c r="F116" s="155">
        <v>-73700</v>
      </c>
      <c r="G116" s="155">
        <v>-975</v>
      </c>
      <c r="H116" s="155" t="s">
        <v>566</v>
      </c>
      <c r="I116" s="155">
        <v>-7915</v>
      </c>
      <c r="J116" s="156" t="s">
        <v>567</v>
      </c>
      <c r="K116" s="156" t="s">
        <v>566</v>
      </c>
      <c r="L116" s="157" t="s">
        <v>568</v>
      </c>
      <c r="M116" s="158" t="s">
        <v>566</v>
      </c>
      <c r="N116" s="155" t="s">
        <v>569</v>
      </c>
      <c r="O116" s="155" t="s">
        <v>568</v>
      </c>
      <c r="P116" s="155" t="s">
        <v>568</v>
      </c>
      <c r="Q116" s="155">
        <v>-105535</v>
      </c>
      <c r="R116" s="155" t="s">
        <v>570</v>
      </c>
      <c r="S116" s="155" t="s">
        <v>568</v>
      </c>
      <c r="T116" s="156" t="s">
        <v>568</v>
      </c>
      <c r="U116" s="156" t="s">
        <v>568</v>
      </c>
      <c r="V116" s="156" t="s">
        <v>568</v>
      </c>
      <c r="W116" s="156" t="s">
        <v>568</v>
      </c>
      <c r="X116" s="156" t="s">
        <v>563</v>
      </c>
      <c r="Y116" s="157" t="s">
        <v>565</v>
      </c>
      <c r="Z116" s="158" t="s">
        <v>564</v>
      </c>
      <c r="AA116" s="159" t="s">
        <v>568</v>
      </c>
      <c r="AB116" s="155" t="s">
        <v>568</v>
      </c>
      <c r="AC116" s="155" t="s">
        <v>565</v>
      </c>
      <c r="AD116" s="155" t="s">
        <v>568</v>
      </c>
      <c r="AE116" s="155">
        <v>-5942</v>
      </c>
      <c r="AF116" s="157" t="s">
        <v>568</v>
      </c>
      <c r="AG116" s="157" t="s">
        <v>568</v>
      </c>
      <c r="AH116" s="157" t="s">
        <v>568</v>
      </c>
      <c r="AI116" s="157" t="s">
        <v>571</v>
      </c>
      <c r="AJ116" s="157" t="s">
        <v>571</v>
      </c>
      <c r="AK116" s="157" t="s">
        <v>568</v>
      </c>
      <c r="AL116" s="157" t="s">
        <v>568</v>
      </c>
      <c r="AM116" s="158" t="s">
        <v>568</v>
      </c>
      <c r="AN116" s="158" t="s">
        <v>568</v>
      </c>
      <c r="AO116" s="158" t="s">
        <v>568</v>
      </c>
      <c r="AP116" s="160">
        <v>-27920</v>
      </c>
      <c r="AQ116" s="161"/>
      <c r="AR116" s="162" t="s">
        <v>572</v>
      </c>
      <c r="AS116" s="163" t="s">
        <v>563</v>
      </c>
      <c r="AT116" s="164" t="s">
        <v>573</v>
      </c>
      <c r="AU116" s="165" t="s">
        <v>574</v>
      </c>
      <c r="AV116" s="140">
        <v>-198599</v>
      </c>
      <c r="AW116" s="139"/>
      <c r="AX116" s="139"/>
      <c r="AY116" s="139"/>
      <c r="AZ116" s="139"/>
      <c r="BA116" s="139"/>
      <c r="BB116" s="139"/>
    </row>
    <row r="117" spans="1:54" ht="18" customHeight="1" x14ac:dyDescent="0.2">
      <c r="A117" s="166" t="s">
        <v>709</v>
      </c>
      <c r="B117" s="166"/>
      <c r="C117" s="155">
        <v>-24227</v>
      </c>
      <c r="D117" s="155">
        <v>-3804</v>
      </c>
      <c r="E117" s="155" t="s">
        <v>564</v>
      </c>
      <c r="F117" s="155" t="s">
        <v>564</v>
      </c>
      <c r="G117" s="155">
        <v>-2749</v>
      </c>
      <c r="H117" s="155" t="s">
        <v>566</v>
      </c>
      <c r="I117" s="155">
        <v>-8046</v>
      </c>
      <c r="J117" s="156" t="s">
        <v>567</v>
      </c>
      <c r="K117" s="156">
        <v>-91</v>
      </c>
      <c r="L117" s="157" t="s">
        <v>568</v>
      </c>
      <c r="M117" s="158" t="s">
        <v>566</v>
      </c>
      <c r="N117" s="155" t="s">
        <v>569</v>
      </c>
      <c r="O117" s="155" t="s">
        <v>568</v>
      </c>
      <c r="P117" s="155" t="s">
        <v>568</v>
      </c>
      <c r="Q117" s="155" t="s">
        <v>566</v>
      </c>
      <c r="R117" s="155">
        <v>-7109</v>
      </c>
      <c r="S117" s="155" t="s">
        <v>568</v>
      </c>
      <c r="T117" s="156" t="s">
        <v>568</v>
      </c>
      <c r="U117" s="156" t="s">
        <v>568</v>
      </c>
      <c r="V117" s="156" t="s">
        <v>568</v>
      </c>
      <c r="W117" s="156" t="s">
        <v>568</v>
      </c>
      <c r="X117" s="156" t="s">
        <v>563</v>
      </c>
      <c r="Y117" s="157" t="s">
        <v>565</v>
      </c>
      <c r="Z117" s="158" t="s">
        <v>564</v>
      </c>
      <c r="AA117" s="159" t="s">
        <v>568</v>
      </c>
      <c r="AB117" s="155">
        <v>-2112</v>
      </c>
      <c r="AC117" s="155" t="s">
        <v>565</v>
      </c>
      <c r="AD117" s="155" t="s">
        <v>568</v>
      </c>
      <c r="AE117" s="155" t="s">
        <v>568</v>
      </c>
      <c r="AF117" s="157" t="s">
        <v>568</v>
      </c>
      <c r="AG117" s="157" t="s">
        <v>568</v>
      </c>
      <c r="AH117" s="157" t="s">
        <v>568</v>
      </c>
      <c r="AI117" s="157" t="s">
        <v>571</v>
      </c>
      <c r="AJ117" s="157" t="s">
        <v>571</v>
      </c>
      <c r="AK117" s="157" t="s">
        <v>568</v>
      </c>
      <c r="AL117" s="157" t="s">
        <v>568</v>
      </c>
      <c r="AM117" s="158" t="s">
        <v>568</v>
      </c>
      <c r="AN117" s="158" t="s">
        <v>568</v>
      </c>
      <c r="AO117" s="158" t="s">
        <v>568</v>
      </c>
      <c r="AP117" s="160">
        <v>-315</v>
      </c>
      <c r="AQ117" s="161"/>
      <c r="AR117" s="162" t="s">
        <v>572</v>
      </c>
      <c r="AS117" s="163" t="s">
        <v>563</v>
      </c>
      <c r="AT117" s="164" t="s">
        <v>573</v>
      </c>
      <c r="AU117" s="165">
        <v>-91</v>
      </c>
      <c r="AV117" s="140">
        <v>-23820</v>
      </c>
      <c r="AW117" s="139"/>
      <c r="AX117" s="139"/>
      <c r="AY117" s="139"/>
      <c r="AZ117" s="139"/>
      <c r="BA117" s="139"/>
      <c r="BB117" s="139"/>
    </row>
    <row r="118" spans="1:54" ht="18" customHeight="1" x14ac:dyDescent="0.2">
      <c r="A118" s="166" t="s">
        <v>710</v>
      </c>
      <c r="B118" s="166"/>
      <c r="C118" s="155">
        <v>-3401</v>
      </c>
      <c r="D118" s="155">
        <v>-677</v>
      </c>
      <c r="E118" s="155" t="s">
        <v>564</v>
      </c>
      <c r="F118" s="155" t="s">
        <v>564</v>
      </c>
      <c r="G118" s="155" t="s">
        <v>565</v>
      </c>
      <c r="H118" s="155" t="s">
        <v>566</v>
      </c>
      <c r="I118" s="155" t="s">
        <v>565</v>
      </c>
      <c r="J118" s="156" t="s">
        <v>567</v>
      </c>
      <c r="K118" s="156" t="s">
        <v>566</v>
      </c>
      <c r="L118" s="157" t="s">
        <v>568</v>
      </c>
      <c r="M118" s="158" t="s">
        <v>566</v>
      </c>
      <c r="N118" s="155" t="s">
        <v>569</v>
      </c>
      <c r="O118" s="155" t="s">
        <v>568</v>
      </c>
      <c r="P118" s="155" t="s">
        <v>568</v>
      </c>
      <c r="Q118" s="155" t="s">
        <v>566</v>
      </c>
      <c r="R118" s="155">
        <v>-2724</v>
      </c>
      <c r="S118" s="155" t="s">
        <v>568</v>
      </c>
      <c r="T118" s="156" t="s">
        <v>568</v>
      </c>
      <c r="U118" s="156" t="s">
        <v>568</v>
      </c>
      <c r="V118" s="156" t="s">
        <v>568</v>
      </c>
      <c r="W118" s="156" t="s">
        <v>568</v>
      </c>
      <c r="X118" s="156" t="s">
        <v>563</v>
      </c>
      <c r="Y118" s="157" t="s">
        <v>565</v>
      </c>
      <c r="Z118" s="158" t="s">
        <v>564</v>
      </c>
      <c r="AA118" s="159" t="s">
        <v>568</v>
      </c>
      <c r="AB118" s="155" t="s">
        <v>568</v>
      </c>
      <c r="AC118" s="155" t="s">
        <v>565</v>
      </c>
      <c r="AD118" s="155" t="s">
        <v>568</v>
      </c>
      <c r="AE118" s="155" t="s">
        <v>568</v>
      </c>
      <c r="AF118" s="157" t="s">
        <v>568</v>
      </c>
      <c r="AG118" s="157" t="s">
        <v>568</v>
      </c>
      <c r="AH118" s="157" t="s">
        <v>568</v>
      </c>
      <c r="AI118" s="157" t="s">
        <v>571</v>
      </c>
      <c r="AJ118" s="157" t="s">
        <v>571</v>
      </c>
      <c r="AK118" s="157" t="s">
        <v>568</v>
      </c>
      <c r="AL118" s="157" t="s">
        <v>568</v>
      </c>
      <c r="AM118" s="158" t="s">
        <v>568</v>
      </c>
      <c r="AN118" s="158" t="s">
        <v>568</v>
      </c>
      <c r="AO118" s="158" t="s">
        <v>568</v>
      </c>
      <c r="AP118" s="160" t="s">
        <v>565</v>
      </c>
      <c r="AQ118" s="161"/>
      <c r="AR118" s="162" t="s">
        <v>572</v>
      </c>
      <c r="AS118" s="163" t="s">
        <v>563</v>
      </c>
      <c r="AT118" s="164" t="s">
        <v>573</v>
      </c>
      <c r="AU118" s="165" t="s">
        <v>574</v>
      </c>
      <c r="AV118" s="140">
        <v>-3401</v>
      </c>
      <c r="AW118" s="139"/>
      <c r="AX118" s="139"/>
      <c r="AY118" s="139"/>
      <c r="AZ118" s="139"/>
      <c r="BA118" s="139"/>
      <c r="BB118" s="139"/>
    </row>
    <row r="119" spans="1:54" ht="18" customHeight="1" x14ac:dyDescent="0.2">
      <c r="A119" s="166" t="s">
        <v>711</v>
      </c>
      <c r="B119" s="166"/>
      <c r="C119" s="155">
        <v>-6411</v>
      </c>
      <c r="D119" s="155" t="s">
        <v>563</v>
      </c>
      <c r="E119" s="155" t="s">
        <v>564</v>
      </c>
      <c r="F119" s="155">
        <v>-6411</v>
      </c>
      <c r="G119" s="155" t="s">
        <v>565</v>
      </c>
      <c r="H119" s="155" t="s">
        <v>566</v>
      </c>
      <c r="I119" s="155" t="s">
        <v>565</v>
      </c>
      <c r="J119" s="156" t="s">
        <v>567</v>
      </c>
      <c r="K119" s="156" t="s">
        <v>566</v>
      </c>
      <c r="L119" s="157" t="s">
        <v>568</v>
      </c>
      <c r="M119" s="158" t="s">
        <v>566</v>
      </c>
      <c r="N119" s="155" t="s">
        <v>569</v>
      </c>
      <c r="O119" s="155" t="s">
        <v>568</v>
      </c>
      <c r="P119" s="155" t="s">
        <v>568</v>
      </c>
      <c r="Q119" s="155" t="s">
        <v>566</v>
      </c>
      <c r="R119" s="155" t="s">
        <v>570</v>
      </c>
      <c r="S119" s="155" t="s">
        <v>568</v>
      </c>
      <c r="T119" s="156" t="s">
        <v>568</v>
      </c>
      <c r="U119" s="156" t="s">
        <v>568</v>
      </c>
      <c r="V119" s="156" t="s">
        <v>568</v>
      </c>
      <c r="W119" s="156" t="s">
        <v>568</v>
      </c>
      <c r="X119" s="156" t="s">
        <v>563</v>
      </c>
      <c r="Y119" s="157" t="s">
        <v>565</v>
      </c>
      <c r="Z119" s="158" t="s">
        <v>564</v>
      </c>
      <c r="AA119" s="159" t="s">
        <v>568</v>
      </c>
      <c r="AB119" s="155" t="s">
        <v>568</v>
      </c>
      <c r="AC119" s="155" t="s">
        <v>565</v>
      </c>
      <c r="AD119" s="155" t="s">
        <v>568</v>
      </c>
      <c r="AE119" s="155" t="s">
        <v>568</v>
      </c>
      <c r="AF119" s="157" t="s">
        <v>568</v>
      </c>
      <c r="AG119" s="157" t="s">
        <v>568</v>
      </c>
      <c r="AH119" s="157" t="s">
        <v>568</v>
      </c>
      <c r="AI119" s="157" t="s">
        <v>571</v>
      </c>
      <c r="AJ119" s="157" t="s">
        <v>571</v>
      </c>
      <c r="AK119" s="157" t="s">
        <v>568</v>
      </c>
      <c r="AL119" s="157" t="s">
        <v>568</v>
      </c>
      <c r="AM119" s="158" t="s">
        <v>568</v>
      </c>
      <c r="AN119" s="158" t="s">
        <v>568</v>
      </c>
      <c r="AO119" s="158" t="s">
        <v>568</v>
      </c>
      <c r="AP119" s="160" t="s">
        <v>565</v>
      </c>
      <c r="AQ119" s="161"/>
      <c r="AR119" s="162" t="s">
        <v>572</v>
      </c>
      <c r="AS119" s="163" t="s">
        <v>563</v>
      </c>
      <c r="AT119" s="164" t="s">
        <v>573</v>
      </c>
      <c r="AU119" s="165" t="s">
        <v>574</v>
      </c>
      <c r="AV119" s="140">
        <v>-6411</v>
      </c>
      <c r="AW119" s="139"/>
      <c r="AX119" s="139"/>
      <c r="AY119" s="139"/>
      <c r="AZ119" s="139"/>
      <c r="BA119" s="139"/>
      <c r="BB119" s="139"/>
    </row>
    <row r="120" spans="1:54" ht="18" customHeight="1" x14ac:dyDescent="0.2">
      <c r="A120" s="166" t="s">
        <v>712</v>
      </c>
      <c r="B120" s="166"/>
      <c r="C120" s="155">
        <v>-97712</v>
      </c>
      <c r="D120" s="155">
        <v>-27229</v>
      </c>
      <c r="E120" s="155">
        <v>-140</v>
      </c>
      <c r="F120" s="155" t="s">
        <v>564</v>
      </c>
      <c r="G120" s="155" t="s">
        <v>565</v>
      </c>
      <c r="H120" s="155" t="s">
        <v>566</v>
      </c>
      <c r="I120" s="155">
        <v>-49</v>
      </c>
      <c r="J120" s="156" t="s">
        <v>567</v>
      </c>
      <c r="K120" s="156" t="s">
        <v>566</v>
      </c>
      <c r="L120" s="157" t="s">
        <v>568</v>
      </c>
      <c r="M120" s="158" t="s">
        <v>566</v>
      </c>
      <c r="N120" s="155">
        <v>-97</v>
      </c>
      <c r="O120" s="155" t="s">
        <v>568</v>
      </c>
      <c r="P120" s="155" t="s">
        <v>568</v>
      </c>
      <c r="Q120" s="155" t="s">
        <v>566</v>
      </c>
      <c r="R120" s="155">
        <v>-64133</v>
      </c>
      <c r="S120" s="155" t="s">
        <v>568</v>
      </c>
      <c r="T120" s="156" t="s">
        <v>568</v>
      </c>
      <c r="U120" s="156" t="s">
        <v>568</v>
      </c>
      <c r="V120" s="156" t="s">
        <v>568</v>
      </c>
      <c r="W120" s="156" t="s">
        <v>568</v>
      </c>
      <c r="X120" s="156">
        <v>-1494</v>
      </c>
      <c r="Y120" s="157" t="s">
        <v>565</v>
      </c>
      <c r="Z120" s="158">
        <v>-44</v>
      </c>
      <c r="AA120" s="159" t="s">
        <v>568</v>
      </c>
      <c r="AB120" s="155">
        <v>-511</v>
      </c>
      <c r="AC120" s="155">
        <v>-4016</v>
      </c>
      <c r="AD120" s="155" t="s">
        <v>568</v>
      </c>
      <c r="AE120" s="155" t="s">
        <v>568</v>
      </c>
      <c r="AF120" s="157" t="s">
        <v>568</v>
      </c>
      <c r="AG120" s="157" t="s">
        <v>568</v>
      </c>
      <c r="AH120" s="157" t="s">
        <v>568</v>
      </c>
      <c r="AI120" s="157" t="s">
        <v>571</v>
      </c>
      <c r="AJ120" s="157" t="s">
        <v>571</v>
      </c>
      <c r="AK120" s="157" t="s">
        <v>568</v>
      </c>
      <c r="AL120" s="157" t="s">
        <v>568</v>
      </c>
      <c r="AM120" s="158" t="s">
        <v>568</v>
      </c>
      <c r="AN120" s="158" t="s">
        <v>568</v>
      </c>
      <c r="AO120" s="158" t="s">
        <v>568</v>
      </c>
      <c r="AP120" s="160" t="s">
        <v>565</v>
      </c>
      <c r="AQ120" s="161"/>
      <c r="AR120" s="162">
        <v>-44</v>
      </c>
      <c r="AS120" s="163" t="s">
        <v>563</v>
      </c>
      <c r="AT120" s="164" t="s">
        <v>573</v>
      </c>
      <c r="AU120" s="165">
        <v>-1494</v>
      </c>
      <c r="AV120" s="140">
        <v>-96174</v>
      </c>
      <c r="AW120" s="139" t="s">
        <v>618</v>
      </c>
      <c r="AX120" s="139"/>
      <c r="AY120" s="139"/>
      <c r="AZ120" s="139"/>
      <c r="BA120" s="139"/>
      <c r="BB120" s="139"/>
    </row>
    <row r="121" spans="1:54" ht="18" customHeight="1" x14ac:dyDescent="0.2">
      <c r="A121" s="166" t="s">
        <v>713</v>
      </c>
      <c r="B121" s="166"/>
      <c r="C121" s="155">
        <v>-44700</v>
      </c>
      <c r="D121" s="155">
        <v>-4166</v>
      </c>
      <c r="E121" s="155" t="s">
        <v>564</v>
      </c>
      <c r="F121" s="155" t="s">
        <v>564</v>
      </c>
      <c r="G121" s="155">
        <v>-415</v>
      </c>
      <c r="H121" s="155" t="s">
        <v>566</v>
      </c>
      <c r="I121" s="155">
        <v>-429</v>
      </c>
      <c r="J121" s="156" t="s">
        <v>567</v>
      </c>
      <c r="K121" s="156" t="s">
        <v>566</v>
      </c>
      <c r="L121" s="157" t="s">
        <v>568</v>
      </c>
      <c r="M121" s="158" t="s">
        <v>566</v>
      </c>
      <c r="N121" s="155" t="s">
        <v>569</v>
      </c>
      <c r="O121" s="155" t="s">
        <v>568</v>
      </c>
      <c r="P121" s="155">
        <v>-123</v>
      </c>
      <c r="Q121" s="155" t="s">
        <v>566</v>
      </c>
      <c r="R121" s="155">
        <v>-29359</v>
      </c>
      <c r="S121" s="155" t="s">
        <v>568</v>
      </c>
      <c r="T121" s="156" t="s">
        <v>568</v>
      </c>
      <c r="U121" s="156" t="s">
        <v>568</v>
      </c>
      <c r="V121" s="156" t="s">
        <v>568</v>
      </c>
      <c r="W121" s="156" t="s">
        <v>568</v>
      </c>
      <c r="X121" s="156" t="s">
        <v>563</v>
      </c>
      <c r="Y121" s="157" t="s">
        <v>565</v>
      </c>
      <c r="Z121" s="158" t="s">
        <v>564</v>
      </c>
      <c r="AA121" s="159">
        <v>-214</v>
      </c>
      <c r="AB121" s="155">
        <v>-3132</v>
      </c>
      <c r="AC121" s="155" t="s">
        <v>565</v>
      </c>
      <c r="AD121" s="155">
        <v>-176</v>
      </c>
      <c r="AE121" s="155" t="s">
        <v>568</v>
      </c>
      <c r="AF121" s="157" t="s">
        <v>568</v>
      </c>
      <c r="AG121" s="157" t="s">
        <v>568</v>
      </c>
      <c r="AH121" s="157" t="s">
        <v>568</v>
      </c>
      <c r="AI121" s="157" t="s">
        <v>571</v>
      </c>
      <c r="AJ121" s="157" t="s">
        <v>571</v>
      </c>
      <c r="AK121" s="157" t="s">
        <v>568</v>
      </c>
      <c r="AL121" s="157" t="s">
        <v>568</v>
      </c>
      <c r="AM121" s="158" t="s">
        <v>568</v>
      </c>
      <c r="AN121" s="158" t="s">
        <v>568</v>
      </c>
      <c r="AO121" s="158" t="s">
        <v>568</v>
      </c>
      <c r="AP121" s="160">
        <v>-6687</v>
      </c>
      <c r="AQ121" s="161"/>
      <c r="AR121" s="162" t="s">
        <v>572</v>
      </c>
      <c r="AS121" s="163">
        <v>-214</v>
      </c>
      <c r="AT121" s="164" t="s">
        <v>573</v>
      </c>
      <c r="AU121" s="165" t="s">
        <v>574</v>
      </c>
      <c r="AV121" s="140">
        <v>-37798</v>
      </c>
      <c r="AW121" s="139"/>
      <c r="AX121" s="139"/>
      <c r="AY121" s="139"/>
      <c r="AZ121" s="139"/>
      <c r="BA121" s="139"/>
      <c r="BB121" s="139"/>
    </row>
    <row r="122" spans="1:54" ht="18" customHeight="1" x14ac:dyDescent="0.2">
      <c r="A122" s="166" t="s">
        <v>714</v>
      </c>
      <c r="B122" s="166"/>
      <c r="C122" s="155">
        <v>-292914</v>
      </c>
      <c r="D122" s="155" t="s">
        <v>563</v>
      </c>
      <c r="E122" s="155" t="s">
        <v>564</v>
      </c>
      <c r="F122" s="155" t="s">
        <v>564</v>
      </c>
      <c r="G122" s="155" t="s">
        <v>565</v>
      </c>
      <c r="H122" s="155" t="s">
        <v>566</v>
      </c>
      <c r="I122" s="155" t="s">
        <v>565</v>
      </c>
      <c r="J122" s="156" t="s">
        <v>567</v>
      </c>
      <c r="K122" s="156" t="s">
        <v>566</v>
      </c>
      <c r="L122" s="157" t="s">
        <v>568</v>
      </c>
      <c r="M122" s="158" t="s">
        <v>566</v>
      </c>
      <c r="N122" s="155" t="s">
        <v>569</v>
      </c>
      <c r="O122" s="155" t="s">
        <v>568</v>
      </c>
      <c r="P122" s="155" t="s">
        <v>568</v>
      </c>
      <c r="Q122" s="155" t="s">
        <v>566</v>
      </c>
      <c r="R122" s="155" t="s">
        <v>570</v>
      </c>
      <c r="S122" s="155">
        <v>-195871</v>
      </c>
      <c r="T122" s="156" t="s">
        <v>568</v>
      </c>
      <c r="U122" s="156" t="s">
        <v>568</v>
      </c>
      <c r="V122" s="156" t="s">
        <v>568</v>
      </c>
      <c r="W122" s="156" t="s">
        <v>568</v>
      </c>
      <c r="X122" s="156" t="s">
        <v>563</v>
      </c>
      <c r="Y122" s="157" t="s">
        <v>565</v>
      </c>
      <c r="Z122" s="158" t="s">
        <v>564</v>
      </c>
      <c r="AA122" s="159" t="s">
        <v>568</v>
      </c>
      <c r="AB122" s="155" t="s">
        <v>568</v>
      </c>
      <c r="AC122" s="155" t="s">
        <v>565</v>
      </c>
      <c r="AD122" s="155" t="s">
        <v>568</v>
      </c>
      <c r="AE122" s="155" t="s">
        <v>568</v>
      </c>
      <c r="AF122" s="157" t="s">
        <v>568</v>
      </c>
      <c r="AG122" s="157" t="s">
        <v>568</v>
      </c>
      <c r="AH122" s="157" t="s">
        <v>568</v>
      </c>
      <c r="AI122" s="157" t="s">
        <v>571</v>
      </c>
      <c r="AJ122" s="157" t="s">
        <v>571</v>
      </c>
      <c r="AK122" s="157" t="s">
        <v>568</v>
      </c>
      <c r="AL122" s="157" t="s">
        <v>568</v>
      </c>
      <c r="AM122" s="158" t="s">
        <v>568</v>
      </c>
      <c r="AN122" s="158" t="s">
        <v>568</v>
      </c>
      <c r="AO122" s="158" t="s">
        <v>568</v>
      </c>
      <c r="AP122" s="160">
        <v>-97044</v>
      </c>
      <c r="AQ122" s="161"/>
      <c r="AR122" s="162" t="s">
        <v>572</v>
      </c>
      <c r="AS122" s="163" t="s">
        <v>563</v>
      </c>
      <c r="AT122" s="164" t="s">
        <v>573</v>
      </c>
      <c r="AU122" s="165" t="s">
        <v>574</v>
      </c>
      <c r="AV122" s="140">
        <v>-195871</v>
      </c>
      <c r="AW122" s="139"/>
      <c r="AX122" s="139"/>
      <c r="AY122" s="139"/>
      <c r="AZ122" s="139"/>
      <c r="BA122" s="139"/>
      <c r="BB122" s="139"/>
    </row>
    <row r="123" spans="1:54" ht="18" customHeight="1" x14ac:dyDescent="0.2">
      <c r="A123" s="166" t="s">
        <v>715</v>
      </c>
      <c r="B123" s="166"/>
      <c r="C123" s="155">
        <v>-9129</v>
      </c>
      <c r="D123" s="155" t="s">
        <v>563</v>
      </c>
      <c r="E123" s="155" t="s">
        <v>564</v>
      </c>
      <c r="F123" s="155" t="s">
        <v>564</v>
      </c>
      <c r="G123" s="155">
        <v>-71</v>
      </c>
      <c r="H123" s="155" t="s">
        <v>566</v>
      </c>
      <c r="I123" s="155">
        <v>-9</v>
      </c>
      <c r="J123" s="156" t="s">
        <v>567</v>
      </c>
      <c r="K123" s="156" t="s">
        <v>566</v>
      </c>
      <c r="L123" s="157" t="s">
        <v>568</v>
      </c>
      <c r="M123" s="158" t="s">
        <v>566</v>
      </c>
      <c r="N123" s="155" t="s">
        <v>569</v>
      </c>
      <c r="O123" s="155" t="s">
        <v>568</v>
      </c>
      <c r="P123" s="155" t="s">
        <v>568</v>
      </c>
      <c r="Q123" s="155" t="s">
        <v>566</v>
      </c>
      <c r="R123" s="155">
        <v>-9050</v>
      </c>
      <c r="S123" s="155" t="s">
        <v>568</v>
      </c>
      <c r="T123" s="156" t="s">
        <v>568</v>
      </c>
      <c r="U123" s="156" t="s">
        <v>568</v>
      </c>
      <c r="V123" s="156" t="s">
        <v>568</v>
      </c>
      <c r="W123" s="156" t="s">
        <v>568</v>
      </c>
      <c r="X123" s="156" t="s">
        <v>563</v>
      </c>
      <c r="Y123" s="157" t="s">
        <v>565</v>
      </c>
      <c r="Z123" s="158" t="s">
        <v>564</v>
      </c>
      <c r="AA123" s="159" t="s">
        <v>568</v>
      </c>
      <c r="AB123" s="155" t="s">
        <v>568</v>
      </c>
      <c r="AC123" s="155" t="s">
        <v>565</v>
      </c>
      <c r="AD123" s="155" t="s">
        <v>568</v>
      </c>
      <c r="AE123" s="155" t="s">
        <v>568</v>
      </c>
      <c r="AF123" s="157" t="s">
        <v>568</v>
      </c>
      <c r="AG123" s="157" t="s">
        <v>568</v>
      </c>
      <c r="AH123" s="157" t="s">
        <v>568</v>
      </c>
      <c r="AI123" s="157" t="s">
        <v>571</v>
      </c>
      <c r="AJ123" s="157" t="s">
        <v>571</v>
      </c>
      <c r="AK123" s="157" t="s">
        <v>568</v>
      </c>
      <c r="AL123" s="157" t="s">
        <v>568</v>
      </c>
      <c r="AM123" s="158" t="s">
        <v>568</v>
      </c>
      <c r="AN123" s="158" t="s">
        <v>568</v>
      </c>
      <c r="AO123" s="158" t="s">
        <v>568</v>
      </c>
      <c r="AP123" s="160" t="s">
        <v>565</v>
      </c>
      <c r="AQ123" s="161"/>
      <c r="AR123" s="162" t="s">
        <v>572</v>
      </c>
      <c r="AS123" s="163" t="s">
        <v>563</v>
      </c>
      <c r="AT123" s="164" t="s">
        <v>573</v>
      </c>
      <c r="AU123" s="165" t="s">
        <v>574</v>
      </c>
      <c r="AV123" s="140">
        <v>-9129</v>
      </c>
      <c r="AW123" s="139"/>
      <c r="AX123" s="139"/>
      <c r="AY123" s="139"/>
      <c r="AZ123" s="139"/>
      <c r="BA123" s="139"/>
      <c r="BB123" s="139"/>
    </row>
    <row r="124" spans="1:54" ht="18" customHeight="1" x14ac:dyDescent="0.2">
      <c r="A124" s="166" t="s">
        <v>716</v>
      </c>
      <c r="B124" s="166"/>
      <c r="C124" s="155">
        <v>-3329</v>
      </c>
      <c r="D124" s="155" t="s">
        <v>563</v>
      </c>
      <c r="E124" s="155" t="s">
        <v>564</v>
      </c>
      <c r="F124" s="155" t="s">
        <v>564</v>
      </c>
      <c r="G124" s="155">
        <v>-32</v>
      </c>
      <c r="H124" s="155" t="s">
        <v>566</v>
      </c>
      <c r="I124" s="155" t="s">
        <v>565</v>
      </c>
      <c r="J124" s="156" t="s">
        <v>567</v>
      </c>
      <c r="K124" s="156" t="s">
        <v>566</v>
      </c>
      <c r="L124" s="157" t="s">
        <v>568</v>
      </c>
      <c r="M124" s="158" t="s">
        <v>566</v>
      </c>
      <c r="N124" s="155" t="s">
        <v>569</v>
      </c>
      <c r="O124" s="155" t="s">
        <v>568</v>
      </c>
      <c r="P124" s="155">
        <v>-1192</v>
      </c>
      <c r="Q124" s="155" t="s">
        <v>566</v>
      </c>
      <c r="R124" s="155">
        <v>-1317</v>
      </c>
      <c r="S124" s="155" t="s">
        <v>568</v>
      </c>
      <c r="T124" s="156" t="s">
        <v>568</v>
      </c>
      <c r="U124" s="156" t="s">
        <v>568</v>
      </c>
      <c r="V124" s="156" t="s">
        <v>568</v>
      </c>
      <c r="W124" s="156" t="s">
        <v>568</v>
      </c>
      <c r="X124" s="156" t="s">
        <v>563</v>
      </c>
      <c r="Y124" s="157" t="s">
        <v>565</v>
      </c>
      <c r="Z124" s="158" t="s">
        <v>564</v>
      </c>
      <c r="AA124" s="159" t="s">
        <v>568</v>
      </c>
      <c r="AB124" s="155" t="s">
        <v>568</v>
      </c>
      <c r="AC124" s="155" t="s">
        <v>565</v>
      </c>
      <c r="AD124" s="155">
        <v>-326</v>
      </c>
      <c r="AE124" s="155" t="s">
        <v>568</v>
      </c>
      <c r="AF124" s="157" t="s">
        <v>568</v>
      </c>
      <c r="AG124" s="157" t="s">
        <v>568</v>
      </c>
      <c r="AH124" s="157" t="s">
        <v>568</v>
      </c>
      <c r="AI124" s="157" t="s">
        <v>571</v>
      </c>
      <c r="AJ124" s="157" t="s">
        <v>571</v>
      </c>
      <c r="AK124" s="157" t="s">
        <v>568</v>
      </c>
      <c r="AL124" s="157" t="s">
        <v>568</v>
      </c>
      <c r="AM124" s="158" t="s">
        <v>568</v>
      </c>
      <c r="AN124" s="158" t="s">
        <v>568</v>
      </c>
      <c r="AO124" s="158" t="s">
        <v>568</v>
      </c>
      <c r="AP124" s="160">
        <v>-462</v>
      </c>
      <c r="AQ124" s="161"/>
      <c r="AR124" s="162" t="s">
        <v>572</v>
      </c>
      <c r="AS124" s="163" t="s">
        <v>563</v>
      </c>
      <c r="AT124" s="164" t="s">
        <v>573</v>
      </c>
      <c r="AU124" s="165" t="s">
        <v>574</v>
      </c>
      <c r="AV124" s="140">
        <v>-2867</v>
      </c>
      <c r="AW124" s="139"/>
      <c r="AX124" s="139"/>
      <c r="AY124" s="139"/>
      <c r="AZ124" s="139"/>
      <c r="BA124" s="139"/>
      <c r="BB124" s="139"/>
    </row>
    <row r="125" spans="1:54" ht="18" customHeight="1" x14ac:dyDescent="0.2">
      <c r="A125" s="166" t="s">
        <v>717</v>
      </c>
      <c r="B125" s="166"/>
      <c r="C125" s="155">
        <v>-47264</v>
      </c>
      <c r="D125" s="155" t="s">
        <v>563</v>
      </c>
      <c r="E125" s="155" t="s">
        <v>564</v>
      </c>
      <c r="F125" s="155" t="s">
        <v>564</v>
      </c>
      <c r="G125" s="155">
        <v>-1668</v>
      </c>
      <c r="H125" s="155" t="s">
        <v>566</v>
      </c>
      <c r="I125" s="155" t="s">
        <v>565</v>
      </c>
      <c r="J125" s="156" t="s">
        <v>567</v>
      </c>
      <c r="K125" s="156" t="s">
        <v>566</v>
      </c>
      <c r="L125" s="157" t="s">
        <v>568</v>
      </c>
      <c r="M125" s="158" t="s">
        <v>566</v>
      </c>
      <c r="N125" s="155" t="s">
        <v>569</v>
      </c>
      <c r="O125" s="155" t="s">
        <v>568</v>
      </c>
      <c r="P125" s="155" t="s">
        <v>568</v>
      </c>
      <c r="Q125" s="155" t="s">
        <v>566</v>
      </c>
      <c r="R125" s="155">
        <v>-21957</v>
      </c>
      <c r="S125" s="155" t="s">
        <v>568</v>
      </c>
      <c r="T125" s="156" t="s">
        <v>568</v>
      </c>
      <c r="U125" s="156" t="s">
        <v>568</v>
      </c>
      <c r="V125" s="156" t="s">
        <v>568</v>
      </c>
      <c r="W125" s="156" t="s">
        <v>568</v>
      </c>
      <c r="X125" s="156" t="s">
        <v>563</v>
      </c>
      <c r="Y125" s="157" t="s">
        <v>565</v>
      </c>
      <c r="Z125" s="158" t="s">
        <v>564</v>
      </c>
      <c r="AA125" s="159">
        <v>-2654</v>
      </c>
      <c r="AB125" s="155" t="s">
        <v>568</v>
      </c>
      <c r="AC125" s="155" t="s">
        <v>565</v>
      </c>
      <c r="AD125" s="155" t="s">
        <v>568</v>
      </c>
      <c r="AE125" s="155" t="s">
        <v>568</v>
      </c>
      <c r="AF125" s="157" t="s">
        <v>568</v>
      </c>
      <c r="AG125" s="157" t="s">
        <v>568</v>
      </c>
      <c r="AH125" s="157" t="s">
        <v>568</v>
      </c>
      <c r="AI125" s="157" t="s">
        <v>571</v>
      </c>
      <c r="AJ125" s="157" t="s">
        <v>571</v>
      </c>
      <c r="AK125" s="157" t="s">
        <v>568</v>
      </c>
      <c r="AL125" s="157" t="s">
        <v>568</v>
      </c>
      <c r="AM125" s="158" t="s">
        <v>568</v>
      </c>
      <c r="AN125" s="158" t="s">
        <v>568</v>
      </c>
      <c r="AO125" s="158" t="s">
        <v>568</v>
      </c>
      <c r="AP125" s="160">
        <v>-20985</v>
      </c>
      <c r="AQ125" s="161"/>
      <c r="AR125" s="162" t="s">
        <v>572</v>
      </c>
      <c r="AS125" s="163">
        <v>-2654</v>
      </c>
      <c r="AT125" s="164" t="s">
        <v>573</v>
      </c>
      <c r="AU125" s="165" t="s">
        <v>574</v>
      </c>
      <c r="AV125" s="140">
        <v>-23625</v>
      </c>
      <c r="AW125" s="139"/>
      <c r="AX125" s="139"/>
      <c r="AY125" s="139"/>
      <c r="AZ125" s="139"/>
      <c r="BA125" s="139"/>
      <c r="BB125" s="139"/>
    </row>
    <row r="126" spans="1:54" ht="18" customHeight="1" x14ac:dyDescent="0.2">
      <c r="A126" s="166" t="s">
        <v>718</v>
      </c>
      <c r="B126" s="166"/>
      <c r="C126" s="155">
        <v>-66414</v>
      </c>
      <c r="D126" s="155">
        <v>-12072</v>
      </c>
      <c r="E126" s="155" t="s">
        <v>564</v>
      </c>
      <c r="F126" s="155">
        <v>-1256</v>
      </c>
      <c r="G126" s="155" t="s">
        <v>565</v>
      </c>
      <c r="H126" s="155" t="s">
        <v>566</v>
      </c>
      <c r="I126" s="155" t="s">
        <v>565</v>
      </c>
      <c r="J126" s="156" t="s">
        <v>567</v>
      </c>
      <c r="K126" s="156" t="s">
        <v>566</v>
      </c>
      <c r="L126" s="157" t="s">
        <v>568</v>
      </c>
      <c r="M126" s="158" t="s">
        <v>566</v>
      </c>
      <c r="N126" s="155" t="s">
        <v>569</v>
      </c>
      <c r="O126" s="155" t="s">
        <v>568</v>
      </c>
      <c r="P126" s="155" t="s">
        <v>568</v>
      </c>
      <c r="Q126" s="155">
        <v>-64</v>
      </c>
      <c r="R126" s="155">
        <v>-6793</v>
      </c>
      <c r="S126" s="155">
        <v>-5145</v>
      </c>
      <c r="T126" s="156" t="s">
        <v>568</v>
      </c>
      <c r="U126" s="156" t="s">
        <v>568</v>
      </c>
      <c r="V126" s="156" t="s">
        <v>568</v>
      </c>
      <c r="W126" s="156" t="s">
        <v>568</v>
      </c>
      <c r="X126" s="156" t="s">
        <v>563</v>
      </c>
      <c r="Y126" s="157" t="s">
        <v>565</v>
      </c>
      <c r="Z126" s="158" t="s">
        <v>564</v>
      </c>
      <c r="AA126" s="159" t="s">
        <v>568</v>
      </c>
      <c r="AB126" s="155" t="s">
        <v>568</v>
      </c>
      <c r="AC126" s="155" t="s">
        <v>565</v>
      </c>
      <c r="AD126" s="155" t="s">
        <v>568</v>
      </c>
      <c r="AE126" s="155">
        <v>-1314</v>
      </c>
      <c r="AF126" s="157" t="s">
        <v>568</v>
      </c>
      <c r="AG126" s="157" t="s">
        <v>568</v>
      </c>
      <c r="AH126" s="157" t="s">
        <v>568</v>
      </c>
      <c r="AI126" s="157" t="s">
        <v>571</v>
      </c>
      <c r="AJ126" s="157" t="s">
        <v>571</v>
      </c>
      <c r="AK126" s="157" t="s">
        <v>568</v>
      </c>
      <c r="AL126" s="157" t="s">
        <v>568</v>
      </c>
      <c r="AM126" s="158" t="s">
        <v>568</v>
      </c>
      <c r="AN126" s="158" t="s">
        <v>568</v>
      </c>
      <c r="AO126" s="158" t="s">
        <v>568</v>
      </c>
      <c r="AP126" s="160">
        <v>-39770</v>
      </c>
      <c r="AQ126" s="161"/>
      <c r="AR126" s="162" t="s">
        <v>572</v>
      </c>
      <c r="AS126" s="163" t="s">
        <v>563</v>
      </c>
      <c r="AT126" s="164" t="s">
        <v>573</v>
      </c>
      <c r="AU126" s="165" t="s">
        <v>574</v>
      </c>
      <c r="AV126" s="140">
        <v>-26645</v>
      </c>
      <c r="AW126" s="139"/>
      <c r="AX126" s="139"/>
      <c r="AY126" s="139"/>
      <c r="AZ126" s="139"/>
      <c r="BA126" s="139"/>
      <c r="BB126" s="139"/>
    </row>
    <row r="127" spans="1:54" ht="18" customHeight="1" x14ac:dyDescent="0.2">
      <c r="A127" s="166" t="s">
        <v>719</v>
      </c>
      <c r="B127" s="166"/>
      <c r="C127" s="155">
        <v>-15061</v>
      </c>
      <c r="D127" s="155" t="s">
        <v>563</v>
      </c>
      <c r="E127" s="155" t="s">
        <v>564</v>
      </c>
      <c r="F127" s="155" t="s">
        <v>564</v>
      </c>
      <c r="G127" s="155">
        <v>-19</v>
      </c>
      <c r="H127" s="155" t="s">
        <v>566</v>
      </c>
      <c r="I127" s="155" t="s">
        <v>565</v>
      </c>
      <c r="J127" s="156" t="s">
        <v>567</v>
      </c>
      <c r="K127" s="156" t="s">
        <v>566</v>
      </c>
      <c r="L127" s="157" t="s">
        <v>568</v>
      </c>
      <c r="M127" s="158" t="s">
        <v>566</v>
      </c>
      <c r="N127" s="155" t="s">
        <v>569</v>
      </c>
      <c r="O127" s="155" t="s">
        <v>568</v>
      </c>
      <c r="P127" s="155" t="s">
        <v>568</v>
      </c>
      <c r="Q127" s="155" t="s">
        <v>566</v>
      </c>
      <c r="R127" s="155">
        <v>-12378</v>
      </c>
      <c r="S127" s="155" t="s">
        <v>568</v>
      </c>
      <c r="T127" s="156" t="s">
        <v>568</v>
      </c>
      <c r="U127" s="156" t="s">
        <v>568</v>
      </c>
      <c r="V127" s="156" t="s">
        <v>568</v>
      </c>
      <c r="W127" s="156" t="s">
        <v>568</v>
      </c>
      <c r="X127" s="156" t="s">
        <v>563</v>
      </c>
      <c r="Y127" s="157" t="s">
        <v>565</v>
      </c>
      <c r="Z127" s="158" t="s">
        <v>564</v>
      </c>
      <c r="AA127" s="159" t="s">
        <v>568</v>
      </c>
      <c r="AB127" s="155" t="s">
        <v>568</v>
      </c>
      <c r="AC127" s="155" t="s">
        <v>565</v>
      </c>
      <c r="AD127" s="155" t="s">
        <v>568</v>
      </c>
      <c r="AE127" s="155" t="s">
        <v>568</v>
      </c>
      <c r="AF127" s="157" t="s">
        <v>568</v>
      </c>
      <c r="AG127" s="157" t="s">
        <v>568</v>
      </c>
      <c r="AH127" s="157" t="s">
        <v>568</v>
      </c>
      <c r="AI127" s="157" t="s">
        <v>571</v>
      </c>
      <c r="AJ127" s="157" t="s">
        <v>571</v>
      </c>
      <c r="AK127" s="157" t="s">
        <v>568</v>
      </c>
      <c r="AL127" s="157" t="s">
        <v>568</v>
      </c>
      <c r="AM127" s="158" t="s">
        <v>568</v>
      </c>
      <c r="AN127" s="158" t="s">
        <v>568</v>
      </c>
      <c r="AO127" s="158" t="s">
        <v>568</v>
      </c>
      <c r="AP127" s="160">
        <v>-2664</v>
      </c>
      <c r="AQ127" s="161"/>
      <c r="AR127" s="162" t="s">
        <v>572</v>
      </c>
      <c r="AS127" s="163" t="s">
        <v>563</v>
      </c>
      <c r="AT127" s="164" t="s">
        <v>573</v>
      </c>
      <c r="AU127" s="165" t="s">
        <v>574</v>
      </c>
      <c r="AV127" s="140">
        <v>-12397</v>
      </c>
      <c r="AW127" s="139"/>
      <c r="AX127" s="139"/>
      <c r="AY127" s="139"/>
      <c r="AZ127" s="139"/>
      <c r="BA127" s="139"/>
      <c r="BB127" s="139"/>
    </row>
    <row r="128" spans="1:54" ht="18" customHeight="1" x14ac:dyDescent="0.2">
      <c r="A128" s="166" t="s">
        <v>720</v>
      </c>
      <c r="B128" s="166"/>
      <c r="C128" s="155">
        <v>-53150</v>
      </c>
      <c r="D128" s="155" t="s">
        <v>563</v>
      </c>
      <c r="E128" s="155" t="s">
        <v>564</v>
      </c>
      <c r="F128" s="155" t="s">
        <v>564</v>
      </c>
      <c r="G128" s="155" t="s">
        <v>565</v>
      </c>
      <c r="H128" s="155" t="s">
        <v>566</v>
      </c>
      <c r="I128" s="155" t="s">
        <v>565</v>
      </c>
      <c r="J128" s="156" t="s">
        <v>567</v>
      </c>
      <c r="K128" s="156" t="s">
        <v>566</v>
      </c>
      <c r="L128" s="157" t="s">
        <v>568</v>
      </c>
      <c r="M128" s="158" t="s">
        <v>566</v>
      </c>
      <c r="N128" s="155" t="s">
        <v>569</v>
      </c>
      <c r="O128" s="155" t="s">
        <v>568</v>
      </c>
      <c r="P128" s="155" t="s">
        <v>568</v>
      </c>
      <c r="Q128" s="155" t="s">
        <v>566</v>
      </c>
      <c r="R128" s="155">
        <v>-53150</v>
      </c>
      <c r="S128" s="155" t="s">
        <v>568</v>
      </c>
      <c r="T128" s="156" t="s">
        <v>568</v>
      </c>
      <c r="U128" s="156" t="s">
        <v>568</v>
      </c>
      <c r="V128" s="156" t="s">
        <v>568</v>
      </c>
      <c r="W128" s="156" t="s">
        <v>568</v>
      </c>
      <c r="X128" s="156" t="s">
        <v>563</v>
      </c>
      <c r="Y128" s="157" t="s">
        <v>565</v>
      </c>
      <c r="Z128" s="158" t="s">
        <v>564</v>
      </c>
      <c r="AA128" s="159" t="s">
        <v>568</v>
      </c>
      <c r="AB128" s="155" t="s">
        <v>568</v>
      </c>
      <c r="AC128" s="155" t="s">
        <v>565</v>
      </c>
      <c r="AD128" s="155" t="s">
        <v>568</v>
      </c>
      <c r="AE128" s="155" t="s">
        <v>568</v>
      </c>
      <c r="AF128" s="157" t="s">
        <v>568</v>
      </c>
      <c r="AG128" s="157" t="s">
        <v>568</v>
      </c>
      <c r="AH128" s="157" t="s">
        <v>568</v>
      </c>
      <c r="AI128" s="157" t="s">
        <v>571</v>
      </c>
      <c r="AJ128" s="157" t="s">
        <v>571</v>
      </c>
      <c r="AK128" s="157" t="s">
        <v>568</v>
      </c>
      <c r="AL128" s="157" t="s">
        <v>568</v>
      </c>
      <c r="AM128" s="158" t="s">
        <v>568</v>
      </c>
      <c r="AN128" s="158" t="s">
        <v>568</v>
      </c>
      <c r="AO128" s="158" t="s">
        <v>568</v>
      </c>
      <c r="AP128" s="160" t="s">
        <v>565</v>
      </c>
      <c r="AQ128" s="161"/>
      <c r="AR128" s="162" t="s">
        <v>572</v>
      </c>
      <c r="AS128" s="163" t="s">
        <v>563</v>
      </c>
      <c r="AT128" s="164" t="s">
        <v>573</v>
      </c>
      <c r="AU128" s="165" t="s">
        <v>574</v>
      </c>
      <c r="AV128" s="140">
        <v>-53150</v>
      </c>
      <c r="AW128" s="139"/>
      <c r="AX128" s="139"/>
      <c r="AY128" s="139"/>
      <c r="AZ128" s="139"/>
      <c r="BA128" s="139"/>
      <c r="BB128" s="139"/>
    </row>
    <row r="129" spans="1:54" ht="18" customHeight="1" x14ac:dyDescent="0.2">
      <c r="A129" s="166" t="s">
        <v>721</v>
      </c>
      <c r="B129" s="166"/>
      <c r="C129" s="155">
        <v>-15515</v>
      </c>
      <c r="D129" s="155">
        <v>-500</v>
      </c>
      <c r="E129" s="155" t="s">
        <v>564</v>
      </c>
      <c r="F129" s="155" t="s">
        <v>564</v>
      </c>
      <c r="G129" s="155" t="s">
        <v>565</v>
      </c>
      <c r="H129" s="155" t="s">
        <v>566</v>
      </c>
      <c r="I129" s="155" t="s">
        <v>565</v>
      </c>
      <c r="J129" s="156" t="s">
        <v>567</v>
      </c>
      <c r="K129" s="156" t="s">
        <v>566</v>
      </c>
      <c r="L129" s="157" t="s">
        <v>568</v>
      </c>
      <c r="M129" s="158" t="s">
        <v>566</v>
      </c>
      <c r="N129" s="155" t="s">
        <v>569</v>
      </c>
      <c r="O129" s="155" t="s">
        <v>568</v>
      </c>
      <c r="P129" s="155" t="s">
        <v>568</v>
      </c>
      <c r="Q129" s="155" t="s">
        <v>566</v>
      </c>
      <c r="R129" s="155">
        <v>-15015</v>
      </c>
      <c r="S129" s="155" t="s">
        <v>568</v>
      </c>
      <c r="T129" s="156" t="s">
        <v>568</v>
      </c>
      <c r="U129" s="156" t="s">
        <v>568</v>
      </c>
      <c r="V129" s="156" t="s">
        <v>568</v>
      </c>
      <c r="W129" s="156" t="s">
        <v>568</v>
      </c>
      <c r="X129" s="156" t="s">
        <v>563</v>
      </c>
      <c r="Y129" s="157" t="s">
        <v>565</v>
      </c>
      <c r="Z129" s="158" t="s">
        <v>564</v>
      </c>
      <c r="AA129" s="159" t="s">
        <v>568</v>
      </c>
      <c r="AB129" s="155" t="s">
        <v>568</v>
      </c>
      <c r="AC129" s="155" t="s">
        <v>565</v>
      </c>
      <c r="AD129" s="155" t="s">
        <v>568</v>
      </c>
      <c r="AE129" s="155" t="s">
        <v>568</v>
      </c>
      <c r="AF129" s="157" t="s">
        <v>568</v>
      </c>
      <c r="AG129" s="157" t="s">
        <v>568</v>
      </c>
      <c r="AH129" s="157" t="s">
        <v>568</v>
      </c>
      <c r="AI129" s="157" t="s">
        <v>571</v>
      </c>
      <c r="AJ129" s="157" t="s">
        <v>571</v>
      </c>
      <c r="AK129" s="157" t="s">
        <v>568</v>
      </c>
      <c r="AL129" s="157" t="s">
        <v>568</v>
      </c>
      <c r="AM129" s="158" t="s">
        <v>568</v>
      </c>
      <c r="AN129" s="158" t="s">
        <v>568</v>
      </c>
      <c r="AO129" s="158" t="s">
        <v>568</v>
      </c>
      <c r="AP129" s="160" t="s">
        <v>565</v>
      </c>
      <c r="AQ129" s="161"/>
      <c r="AR129" s="162" t="s">
        <v>572</v>
      </c>
      <c r="AS129" s="163" t="s">
        <v>563</v>
      </c>
      <c r="AT129" s="164" t="s">
        <v>573</v>
      </c>
      <c r="AU129" s="165" t="s">
        <v>574</v>
      </c>
      <c r="AV129" s="140">
        <v>-15515</v>
      </c>
      <c r="AW129" s="139"/>
      <c r="AX129" s="139"/>
      <c r="AY129" s="139"/>
      <c r="AZ129" s="139"/>
      <c r="BA129" s="139"/>
      <c r="BB129" s="139"/>
    </row>
    <row r="130" spans="1:54" ht="18" customHeight="1" x14ac:dyDescent="0.2">
      <c r="A130" s="166" t="s">
        <v>722</v>
      </c>
      <c r="B130" s="166"/>
      <c r="C130" s="155">
        <v>-64</v>
      </c>
      <c r="D130" s="155" t="s">
        <v>563</v>
      </c>
      <c r="E130" s="155" t="s">
        <v>564</v>
      </c>
      <c r="F130" s="155" t="s">
        <v>564</v>
      </c>
      <c r="G130" s="155" t="s">
        <v>565</v>
      </c>
      <c r="H130" s="155" t="s">
        <v>566</v>
      </c>
      <c r="I130" s="155" t="s">
        <v>565</v>
      </c>
      <c r="J130" s="156" t="s">
        <v>567</v>
      </c>
      <c r="K130" s="156" t="s">
        <v>566</v>
      </c>
      <c r="L130" s="157" t="s">
        <v>568</v>
      </c>
      <c r="M130" s="158" t="s">
        <v>566</v>
      </c>
      <c r="N130" s="155" t="s">
        <v>569</v>
      </c>
      <c r="O130" s="155" t="s">
        <v>568</v>
      </c>
      <c r="P130" s="155" t="s">
        <v>568</v>
      </c>
      <c r="Q130" s="155" t="s">
        <v>566</v>
      </c>
      <c r="R130" s="155" t="s">
        <v>570</v>
      </c>
      <c r="S130" s="155" t="s">
        <v>568</v>
      </c>
      <c r="T130" s="156" t="s">
        <v>568</v>
      </c>
      <c r="U130" s="156" t="s">
        <v>568</v>
      </c>
      <c r="V130" s="156" t="s">
        <v>568</v>
      </c>
      <c r="W130" s="156" t="s">
        <v>568</v>
      </c>
      <c r="X130" s="156" t="s">
        <v>563</v>
      </c>
      <c r="Y130" s="157" t="s">
        <v>565</v>
      </c>
      <c r="Z130" s="158" t="s">
        <v>564</v>
      </c>
      <c r="AA130" s="159" t="s">
        <v>568</v>
      </c>
      <c r="AB130" s="155" t="s">
        <v>568</v>
      </c>
      <c r="AC130" s="155" t="s">
        <v>565</v>
      </c>
      <c r="AD130" s="155" t="s">
        <v>568</v>
      </c>
      <c r="AE130" s="155" t="s">
        <v>568</v>
      </c>
      <c r="AF130" s="157" t="s">
        <v>568</v>
      </c>
      <c r="AG130" s="157" t="s">
        <v>568</v>
      </c>
      <c r="AH130" s="157" t="s">
        <v>568</v>
      </c>
      <c r="AI130" s="157" t="s">
        <v>571</v>
      </c>
      <c r="AJ130" s="157" t="s">
        <v>571</v>
      </c>
      <c r="AK130" s="157" t="s">
        <v>568</v>
      </c>
      <c r="AL130" s="157" t="s">
        <v>568</v>
      </c>
      <c r="AM130" s="158" t="s">
        <v>568</v>
      </c>
      <c r="AN130" s="158" t="s">
        <v>568</v>
      </c>
      <c r="AO130" s="158" t="s">
        <v>568</v>
      </c>
      <c r="AP130" s="160">
        <v>-64</v>
      </c>
      <c r="AQ130" s="161"/>
      <c r="AR130" s="162" t="s">
        <v>572</v>
      </c>
      <c r="AS130" s="163" t="s">
        <v>563</v>
      </c>
      <c r="AT130" s="164" t="s">
        <v>573</v>
      </c>
      <c r="AU130" s="165" t="s">
        <v>574</v>
      </c>
      <c r="AV130" s="140" t="s">
        <v>574</v>
      </c>
      <c r="AW130" s="139"/>
      <c r="AX130" s="139"/>
      <c r="AY130" s="139"/>
      <c r="AZ130" s="139"/>
      <c r="BA130" s="139"/>
      <c r="BB130" s="139"/>
    </row>
    <row r="131" spans="1:54" ht="18" customHeight="1" x14ac:dyDescent="0.2">
      <c r="A131" s="166" t="s">
        <v>723</v>
      </c>
      <c r="B131" s="166"/>
      <c r="C131" s="155">
        <v>-38845</v>
      </c>
      <c r="D131" s="155" t="s">
        <v>563</v>
      </c>
      <c r="E131" s="155" t="s">
        <v>564</v>
      </c>
      <c r="F131" s="155" t="s">
        <v>564</v>
      </c>
      <c r="G131" s="155" t="s">
        <v>565</v>
      </c>
      <c r="H131" s="155" t="s">
        <v>566</v>
      </c>
      <c r="I131" s="155" t="s">
        <v>565</v>
      </c>
      <c r="J131" s="156" t="s">
        <v>567</v>
      </c>
      <c r="K131" s="156" t="s">
        <v>566</v>
      </c>
      <c r="L131" s="157" t="s">
        <v>568</v>
      </c>
      <c r="M131" s="158" t="s">
        <v>566</v>
      </c>
      <c r="N131" s="155" t="s">
        <v>569</v>
      </c>
      <c r="O131" s="155" t="s">
        <v>568</v>
      </c>
      <c r="P131" s="155" t="s">
        <v>568</v>
      </c>
      <c r="Q131" s="155" t="s">
        <v>566</v>
      </c>
      <c r="R131" s="155" t="s">
        <v>570</v>
      </c>
      <c r="S131" s="155" t="s">
        <v>568</v>
      </c>
      <c r="T131" s="156" t="s">
        <v>568</v>
      </c>
      <c r="U131" s="156" t="s">
        <v>568</v>
      </c>
      <c r="V131" s="156" t="s">
        <v>568</v>
      </c>
      <c r="W131" s="156" t="s">
        <v>568</v>
      </c>
      <c r="X131" s="156" t="s">
        <v>563</v>
      </c>
      <c r="Y131" s="157" t="s">
        <v>565</v>
      </c>
      <c r="Z131" s="158" t="s">
        <v>564</v>
      </c>
      <c r="AA131" s="159" t="s">
        <v>568</v>
      </c>
      <c r="AB131" s="155" t="s">
        <v>568</v>
      </c>
      <c r="AC131" s="155" t="s">
        <v>565</v>
      </c>
      <c r="AD131" s="155" t="s">
        <v>568</v>
      </c>
      <c r="AE131" s="155" t="s">
        <v>568</v>
      </c>
      <c r="AF131" s="157" t="s">
        <v>568</v>
      </c>
      <c r="AG131" s="157" t="s">
        <v>568</v>
      </c>
      <c r="AH131" s="157" t="s">
        <v>568</v>
      </c>
      <c r="AI131" s="157" t="s">
        <v>571</v>
      </c>
      <c r="AJ131" s="157" t="s">
        <v>571</v>
      </c>
      <c r="AK131" s="157" t="s">
        <v>568</v>
      </c>
      <c r="AL131" s="157" t="s">
        <v>568</v>
      </c>
      <c r="AM131" s="158" t="s">
        <v>568</v>
      </c>
      <c r="AN131" s="158" t="s">
        <v>568</v>
      </c>
      <c r="AO131" s="158" t="s">
        <v>568</v>
      </c>
      <c r="AP131" s="160">
        <v>-38845</v>
      </c>
      <c r="AQ131" s="161"/>
      <c r="AR131" s="162" t="s">
        <v>572</v>
      </c>
      <c r="AS131" s="163" t="s">
        <v>563</v>
      </c>
      <c r="AT131" s="164" t="s">
        <v>573</v>
      </c>
      <c r="AU131" s="165" t="s">
        <v>574</v>
      </c>
      <c r="AV131" s="140" t="s">
        <v>574</v>
      </c>
      <c r="AW131" s="139"/>
      <c r="AX131" s="139"/>
      <c r="AY131" s="139"/>
      <c r="AZ131" s="139"/>
      <c r="BA131" s="139"/>
      <c r="BB131" s="139"/>
    </row>
    <row r="132" spans="1:54" ht="18" customHeight="1" x14ac:dyDescent="0.2">
      <c r="A132" s="166" t="s">
        <v>724</v>
      </c>
      <c r="B132" s="166"/>
      <c r="C132" s="155">
        <v>-4866</v>
      </c>
      <c r="D132" s="155" t="s">
        <v>563</v>
      </c>
      <c r="E132" s="155" t="s">
        <v>564</v>
      </c>
      <c r="F132" s="155" t="s">
        <v>564</v>
      </c>
      <c r="G132" s="155" t="s">
        <v>565</v>
      </c>
      <c r="H132" s="155" t="s">
        <v>566</v>
      </c>
      <c r="I132" s="155" t="s">
        <v>565</v>
      </c>
      <c r="J132" s="156" t="s">
        <v>567</v>
      </c>
      <c r="K132" s="156" t="s">
        <v>566</v>
      </c>
      <c r="L132" s="157" t="s">
        <v>568</v>
      </c>
      <c r="M132" s="158" t="s">
        <v>566</v>
      </c>
      <c r="N132" s="155" t="s">
        <v>569</v>
      </c>
      <c r="O132" s="155" t="s">
        <v>568</v>
      </c>
      <c r="P132" s="155" t="s">
        <v>568</v>
      </c>
      <c r="Q132" s="155" t="s">
        <v>566</v>
      </c>
      <c r="R132" s="155" t="s">
        <v>570</v>
      </c>
      <c r="S132" s="155" t="s">
        <v>568</v>
      </c>
      <c r="T132" s="156" t="s">
        <v>568</v>
      </c>
      <c r="U132" s="156" t="s">
        <v>568</v>
      </c>
      <c r="V132" s="156" t="s">
        <v>568</v>
      </c>
      <c r="W132" s="156" t="s">
        <v>568</v>
      </c>
      <c r="X132" s="156" t="s">
        <v>563</v>
      </c>
      <c r="Y132" s="157" t="s">
        <v>565</v>
      </c>
      <c r="Z132" s="158" t="s">
        <v>564</v>
      </c>
      <c r="AA132" s="159" t="s">
        <v>568</v>
      </c>
      <c r="AB132" s="155" t="s">
        <v>568</v>
      </c>
      <c r="AC132" s="155" t="s">
        <v>565</v>
      </c>
      <c r="AD132" s="155" t="s">
        <v>568</v>
      </c>
      <c r="AE132" s="155" t="s">
        <v>568</v>
      </c>
      <c r="AF132" s="157" t="s">
        <v>568</v>
      </c>
      <c r="AG132" s="157" t="s">
        <v>568</v>
      </c>
      <c r="AH132" s="157" t="s">
        <v>568</v>
      </c>
      <c r="AI132" s="157" t="s">
        <v>571</v>
      </c>
      <c r="AJ132" s="157" t="s">
        <v>571</v>
      </c>
      <c r="AK132" s="157" t="s">
        <v>568</v>
      </c>
      <c r="AL132" s="157" t="s">
        <v>568</v>
      </c>
      <c r="AM132" s="158" t="s">
        <v>568</v>
      </c>
      <c r="AN132" s="158" t="s">
        <v>568</v>
      </c>
      <c r="AO132" s="158" t="s">
        <v>568</v>
      </c>
      <c r="AP132" s="160">
        <v>-4866</v>
      </c>
      <c r="AQ132" s="161"/>
      <c r="AR132" s="162" t="s">
        <v>572</v>
      </c>
      <c r="AS132" s="163" t="s">
        <v>563</v>
      </c>
      <c r="AT132" s="164" t="s">
        <v>573</v>
      </c>
      <c r="AU132" s="165" t="s">
        <v>574</v>
      </c>
      <c r="AV132" s="140" t="s">
        <v>574</v>
      </c>
      <c r="AW132" s="139"/>
      <c r="AX132" s="139"/>
      <c r="AY132" s="139"/>
      <c r="AZ132" s="139"/>
      <c r="BA132" s="139"/>
      <c r="BB132" s="139"/>
    </row>
    <row r="133" spans="1:54" ht="18" customHeight="1" x14ac:dyDescent="0.2">
      <c r="A133" s="166" t="s">
        <v>725</v>
      </c>
      <c r="B133" s="166"/>
      <c r="C133" s="155">
        <v>-207922</v>
      </c>
      <c r="D133" s="155" t="s">
        <v>563</v>
      </c>
      <c r="E133" s="155" t="s">
        <v>564</v>
      </c>
      <c r="F133" s="155">
        <v>-207922</v>
      </c>
      <c r="G133" s="155" t="s">
        <v>565</v>
      </c>
      <c r="H133" s="155" t="s">
        <v>566</v>
      </c>
      <c r="I133" s="155" t="s">
        <v>565</v>
      </c>
      <c r="J133" s="156" t="s">
        <v>567</v>
      </c>
      <c r="K133" s="156" t="s">
        <v>566</v>
      </c>
      <c r="L133" s="157" t="s">
        <v>568</v>
      </c>
      <c r="M133" s="158" t="s">
        <v>566</v>
      </c>
      <c r="N133" s="155" t="s">
        <v>569</v>
      </c>
      <c r="O133" s="155" t="s">
        <v>568</v>
      </c>
      <c r="P133" s="155" t="s">
        <v>568</v>
      </c>
      <c r="Q133" s="155" t="s">
        <v>566</v>
      </c>
      <c r="R133" s="155" t="s">
        <v>570</v>
      </c>
      <c r="S133" s="155" t="s">
        <v>568</v>
      </c>
      <c r="T133" s="156" t="s">
        <v>568</v>
      </c>
      <c r="U133" s="156" t="s">
        <v>568</v>
      </c>
      <c r="V133" s="156" t="s">
        <v>568</v>
      </c>
      <c r="W133" s="156" t="s">
        <v>568</v>
      </c>
      <c r="X133" s="156" t="s">
        <v>563</v>
      </c>
      <c r="Y133" s="157" t="s">
        <v>565</v>
      </c>
      <c r="Z133" s="158" t="s">
        <v>564</v>
      </c>
      <c r="AA133" s="159" t="s">
        <v>568</v>
      </c>
      <c r="AB133" s="155" t="s">
        <v>568</v>
      </c>
      <c r="AC133" s="155" t="s">
        <v>565</v>
      </c>
      <c r="AD133" s="155" t="s">
        <v>568</v>
      </c>
      <c r="AE133" s="155" t="s">
        <v>568</v>
      </c>
      <c r="AF133" s="157" t="s">
        <v>568</v>
      </c>
      <c r="AG133" s="157" t="s">
        <v>568</v>
      </c>
      <c r="AH133" s="157" t="s">
        <v>568</v>
      </c>
      <c r="AI133" s="157" t="s">
        <v>571</v>
      </c>
      <c r="AJ133" s="157" t="s">
        <v>571</v>
      </c>
      <c r="AK133" s="157" t="s">
        <v>568</v>
      </c>
      <c r="AL133" s="157" t="s">
        <v>568</v>
      </c>
      <c r="AM133" s="158" t="s">
        <v>568</v>
      </c>
      <c r="AN133" s="158" t="s">
        <v>568</v>
      </c>
      <c r="AO133" s="158" t="s">
        <v>568</v>
      </c>
      <c r="AP133" s="160" t="s">
        <v>565</v>
      </c>
      <c r="AQ133" s="161"/>
      <c r="AR133" s="162" t="s">
        <v>572</v>
      </c>
      <c r="AS133" s="163" t="s">
        <v>563</v>
      </c>
      <c r="AT133" s="164" t="s">
        <v>573</v>
      </c>
      <c r="AU133" s="165" t="s">
        <v>574</v>
      </c>
      <c r="AV133" s="140">
        <v>-207922</v>
      </c>
      <c r="AW133" s="139"/>
      <c r="AX133" s="139"/>
      <c r="AY133" s="139"/>
      <c r="AZ133" s="139"/>
      <c r="BA133" s="139"/>
      <c r="BB133" s="139"/>
    </row>
    <row r="134" spans="1:54" ht="18" customHeight="1" x14ac:dyDescent="0.2">
      <c r="A134" s="166" t="s">
        <v>726</v>
      </c>
      <c r="B134" s="166"/>
      <c r="C134" s="155">
        <v>-165056</v>
      </c>
      <c r="D134" s="155" t="s">
        <v>563</v>
      </c>
      <c r="E134" s="155" t="s">
        <v>564</v>
      </c>
      <c r="F134" s="155">
        <v>-164742</v>
      </c>
      <c r="G134" s="155" t="s">
        <v>565</v>
      </c>
      <c r="H134" s="155" t="s">
        <v>566</v>
      </c>
      <c r="I134" s="155" t="s">
        <v>565</v>
      </c>
      <c r="J134" s="156" t="s">
        <v>567</v>
      </c>
      <c r="K134" s="156" t="s">
        <v>566</v>
      </c>
      <c r="L134" s="157" t="s">
        <v>568</v>
      </c>
      <c r="M134" s="158" t="s">
        <v>566</v>
      </c>
      <c r="N134" s="155" t="s">
        <v>569</v>
      </c>
      <c r="O134" s="155" t="s">
        <v>568</v>
      </c>
      <c r="P134" s="155" t="s">
        <v>568</v>
      </c>
      <c r="Q134" s="155" t="s">
        <v>566</v>
      </c>
      <c r="R134" s="155" t="s">
        <v>570</v>
      </c>
      <c r="S134" s="155" t="s">
        <v>568</v>
      </c>
      <c r="T134" s="156" t="s">
        <v>568</v>
      </c>
      <c r="U134" s="156" t="s">
        <v>568</v>
      </c>
      <c r="V134" s="156" t="s">
        <v>568</v>
      </c>
      <c r="W134" s="156" t="s">
        <v>568</v>
      </c>
      <c r="X134" s="156" t="s">
        <v>563</v>
      </c>
      <c r="Y134" s="157" t="s">
        <v>565</v>
      </c>
      <c r="Z134" s="158" t="s">
        <v>564</v>
      </c>
      <c r="AA134" s="159" t="s">
        <v>568</v>
      </c>
      <c r="AB134" s="155" t="s">
        <v>568</v>
      </c>
      <c r="AC134" s="155" t="s">
        <v>565</v>
      </c>
      <c r="AD134" s="155" t="s">
        <v>568</v>
      </c>
      <c r="AE134" s="155" t="s">
        <v>568</v>
      </c>
      <c r="AF134" s="157" t="s">
        <v>568</v>
      </c>
      <c r="AG134" s="157" t="s">
        <v>568</v>
      </c>
      <c r="AH134" s="157" t="s">
        <v>568</v>
      </c>
      <c r="AI134" s="157" t="s">
        <v>571</v>
      </c>
      <c r="AJ134" s="157" t="s">
        <v>571</v>
      </c>
      <c r="AK134" s="157" t="s">
        <v>568</v>
      </c>
      <c r="AL134" s="157" t="s">
        <v>568</v>
      </c>
      <c r="AM134" s="158" t="s">
        <v>568</v>
      </c>
      <c r="AN134" s="158" t="s">
        <v>568</v>
      </c>
      <c r="AO134" s="158" t="s">
        <v>568</v>
      </c>
      <c r="AP134" s="160">
        <v>-314</v>
      </c>
      <c r="AQ134" s="161"/>
      <c r="AR134" s="162" t="s">
        <v>572</v>
      </c>
      <c r="AS134" s="163" t="s">
        <v>563</v>
      </c>
      <c r="AT134" s="164" t="s">
        <v>573</v>
      </c>
      <c r="AU134" s="165" t="s">
        <v>574</v>
      </c>
      <c r="AV134" s="140">
        <v>-164742</v>
      </c>
      <c r="AW134" s="139"/>
      <c r="AX134" s="139"/>
      <c r="AY134" s="139"/>
      <c r="AZ134" s="139"/>
      <c r="BA134" s="139"/>
      <c r="BB134" s="139"/>
    </row>
    <row r="135" spans="1:54" ht="18" customHeight="1" x14ac:dyDescent="0.2">
      <c r="A135" s="166" t="s">
        <v>727</v>
      </c>
      <c r="B135" s="166"/>
      <c r="C135" s="155">
        <v>-73836</v>
      </c>
      <c r="D135" s="155" t="s">
        <v>563</v>
      </c>
      <c r="E135" s="155" t="s">
        <v>564</v>
      </c>
      <c r="F135" s="155">
        <v>-73836</v>
      </c>
      <c r="G135" s="155" t="s">
        <v>565</v>
      </c>
      <c r="H135" s="155" t="s">
        <v>566</v>
      </c>
      <c r="I135" s="155" t="s">
        <v>565</v>
      </c>
      <c r="J135" s="156" t="s">
        <v>567</v>
      </c>
      <c r="K135" s="156" t="s">
        <v>566</v>
      </c>
      <c r="L135" s="157" t="s">
        <v>568</v>
      </c>
      <c r="M135" s="158" t="s">
        <v>566</v>
      </c>
      <c r="N135" s="155" t="s">
        <v>569</v>
      </c>
      <c r="O135" s="155" t="s">
        <v>568</v>
      </c>
      <c r="P135" s="155" t="s">
        <v>568</v>
      </c>
      <c r="Q135" s="155" t="s">
        <v>566</v>
      </c>
      <c r="R135" s="155" t="s">
        <v>570</v>
      </c>
      <c r="S135" s="155" t="s">
        <v>568</v>
      </c>
      <c r="T135" s="156" t="s">
        <v>568</v>
      </c>
      <c r="U135" s="156" t="s">
        <v>568</v>
      </c>
      <c r="V135" s="156" t="s">
        <v>568</v>
      </c>
      <c r="W135" s="156" t="s">
        <v>568</v>
      </c>
      <c r="X135" s="156" t="s">
        <v>563</v>
      </c>
      <c r="Y135" s="157" t="s">
        <v>565</v>
      </c>
      <c r="Z135" s="158" t="s">
        <v>564</v>
      </c>
      <c r="AA135" s="159" t="s">
        <v>568</v>
      </c>
      <c r="AB135" s="155" t="s">
        <v>568</v>
      </c>
      <c r="AC135" s="155" t="s">
        <v>565</v>
      </c>
      <c r="AD135" s="155" t="s">
        <v>568</v>
      </c>
      <c r="AE135" s="155" t="s">
        <v>568</v>
      </c>
      <c r="AF135" s="157" t="s">
        <v>568</v>
      </c>
      <c r="AG135" s="157" t="s">
        <v>568</v>
      </c>
      <c r="AH135" s="157" t="s">
        <v>568</v>
      </c>
      <c r="AI135" s="157" t="s">
        <v>571</v>
      </c>
      <c r="AJ135" s="157" t="s">
        <v>571</v>
      </c>
      <c r="AK135" s="157" t="s">
        <v>568</v>
      </c>
      <c r="AL135" s="157" t="s">
        <v>568</v>
      </c>
      <c r="AM135" s="158" t="s">
        <v>568</v>
      </c>
      <c r="AN135" s="158" t="s">
        <v>568</v>
      </c>
      <c r="AO135" s="158" t="s">
        <v>568</v>
      </c>
      <c r="AP135" s="160" t="s">
        <v>565</v>
      </c>
      <c r="AQ135" s="161"/>
      <c r="AR135" s="162" t="s">
        <v>572</v>
      </c>
      <c r="AS135" s="163" t="s">
        <v>563</v>
      </c>
      <c r="AT135" s="164" t="s">
        <v>573</v>
      </c>
      <c r="AU135" s="165" t="s">
        <v>574</v>
      </c>
      <c r="AV135" s="140">
        <v>-73836</v>
      </c>
      <c r="AW135" s="139"/>
      <c r="AX135" s="139"/>
      <c r="AY135" s="139"/>
      <c r="AZ135" s="139"/>
      <c r="BA135" s="139"/>
      <c r="BB135" s="139"/>
    </row>
    <row r="136" spans="1:54" ht="18" customHeight="1" x14ac:dyDescent="0.2">
      <c r="A136" s="166" t="s">
        <v>728</v>
      </c>
      <c r="B136" s="166"/>
      <c r="C136" s="155">
        <v>-39602</v>
      </c>
      <c r="D136" s="155" t="s">
        <v>563</v>
      </c>
      <c r="E136" s="155" t="s">
        <v>564</v>
      </c>
      <c r="F136" s="155">
        <v>-39602</v>
      </c>
      <c r="G136" s="155" t="s">
        <v>565</v>
      </c>
      <c r="H136" s="155" t="s">
        <v>566</v>
      </c>
      <c r="I136" s="155" t="s">
        <v>565</v>
      </c>
      <c r="J136" s="156" t="s">
        <v>567</v>
      </c>
      <c r="K136" s="156" t="s">
        <v>566</v>
      </c>
      <c r="L136" s="157" t="s">
        <v>568</v>
      </c>
      <c r="M136" s="158" t="s">
        <v>566</v>
      </c>
      <c r="N136" s="155" t="s">
        <v>569</v>
      </c>
      <c r="O136" s="155" t="s">
        <v>568</v>
      </c>
      <c r="P136" s="155" t="s">
        <v>568</v>
      </c>
      <c r="Q136" s="155" t="s">
        <v>566</v>
      </c>
      <c r="R136" s="155" t="s">
        <v>570</v>
      </c>
      <c r="S136" s="155" t="s">
        <v>568</v>
      </c>
      <c r="T136" s="156" t="s">
        <v>568</v>
      </c>
      <c r="U136" s="156" t="s">
        <v>568</v>
      </c>
      <c r="V136" s="156" t="s">
        <v>568</v>
      </c>
      <c r="W136" s="156" t="s">
        <v>568</v>
      </c>
      <c r="X136" s="156" t="s">
        <v>563</v>
      </c>
      <c r="Y136" s="157" t="s">
        <v>565</v>
      </c>
      <c r="Z136" s="158" t="s">
        <v>564</v>
      </c>
      <c r="AA136" s="159" t="s">
        <v>568</v>
      </c>
      <c r="AB136" s="155" t="s">
        <v>568</v>
      </c>
      <c r="AC136" s="155" t="s">
        <v>565</v>
      </c>
      <c r="AD136" s="155" t="s">
        <v>568</v>
      </c>
      <c r="AE136" s="155" t="s">
        <v>568</v>
      </c>
      <c r="AF136" s="157" t="s">
        <v>568</v>
      </c>
      <c r="AG136" s="157" t="s">
        <v>568</v>
      </c>
      <c r="AH136" s="157" t="s">
        <v>568</v>
      </c>
      <c r="AI136" s="157" t="s">
        <v>571</v>
      </c>
      <c r="AJ136" s="157" t="s">
        <v>571</v>
      </c>
      <c r="AK136" s="157" t="s">
        <v>568</v>
      </c>
      <c r="AL136" s="157" t="s">
        <v>568</v>
      </c>
      <c r="AM136" s="158" t="s">
        <v>568</v>
      </c>
      <c r="AN136" s="158" t="s">
        <v>568</v>
      </c>
      <c r="AO136" s="158" t="s">
        <v>568</v>
      </c>
      <c r="AP136" s="160" t="s">
        <v>565</v>
      </c>
      <c r="AQ136" s="161"/>
      <c r="AR136" s="162" t="s">
        <v>572</v>
      </c>
      <c r="AS136" s="163" t="s">
        <v>563</v>
      </c>
      <c r="AT136" s="164" t="s">
        <v>573</v>
      </c>
      <c r="AU136" s="165" t="s">
        <v>574</v>
      </c>
      <c r="AV136" s="140">
        <v>-39602</v>
      </c>
      <c r="AW136" s="139"/>
      <c r="AX136" s="139"/>
      <c r="AY136" s="139"/>
      <c r="AZ136" s="139"/>
      <c r="BA136" s="139"/>
      <c r="BB136" s="139"/>
    </row>
    <row r="137" spans="1:54" ht="18" customHeight="1" x14ac:dyDescent="0.2">
      <c r="A137" s="166" t="s">
        <v>729</v>
      </c>
      <c r="B137" s="166"/>
      <c r="C137" s="155">
        <v>-947462</v>
      </c>
      <c r="D137" s="155" t="s">
        <v>563</v>
      </c>
      <c r="E137" s="155" t="s">
        <v>564</v>
      </c>
      <c r="F137" s="155">
        <v>-947462</v>
      </c>
      <c r="G137" s="155" t="s">
        <v>565</v>
      </c>
      <c r="H137" s="155" t="s">
        <v>566</v>
      </c>
      <c r="I137" s="155" t="s">
        <v>565</v>
      </c>
      <c r="J137" s="156" t="s">
        <v>567</v>
      </c>
      <c r="K137" s="156" t="s">
        <v>566</v>
      </c>
      <c r="L137" s="157" t="s">
        <v>568</v>
      </c>
      <c r="M137" s="158" t="s">
        <v>566</v>
      </c>
      <c r="N137" s="155" t="s">
        <v>569</v>
      </c>
      <c r="O137" s="155" t="s">
        <v>568</v>
      </c>
      <c r="P137" s="155" t="s">
        <v>568</v>
      </c>
      <c r="Q137" s="155" t="s">
        <v>566</v>
      </c>
      <c r="R137" s="155" t="s">
        <v>570</v>
      </c>
      <c r="S137" s="155" t="s">
        <v>568</v>
      </c>
      <c r="T137" s="156" t="s">
        <v>568</v>
      </c>
      <c r="U137" s="156" t="s">
        <v>568</v>
      </c>
      <c r="V137" s="156" t="s">
        <v>568</v>
      </c>
      <c r="W137" s="156" t="s">
        <v>568</v>
      </c>
      <c r="X137" s="156" t="s">
        <v>563</v>
      </c>
      <c r="Y137" s="157" t="s">
        <v>565</v>
      </c>
      <c r="Z137" s="158" t="s">
        <v>564</v>
      </c>
      <c r="AA137" s="159" t="s">
        <v>568</v>
      </c>
      <c r="AB137" s="155" t="s">
        <v>568</v>
      </c>
      <c r="AC137" s="155" t="s">
        <v>565</v>
      </c>
      <c r="AD137" s="155" t="s">
        <v>568</v>
      </c>
      <c r="AE137" s="155" t="s">
        <v>568</v>
      </c>
      <c r="AF137" s="157" t="s">
        <v>568</v>
      </c>
      <c r="AG137" s="157" t="s">
        <v>568</v>
      </c>
      <c r="AH137" s="157" t="s">
        <v>568</v>
      </c>
      <c r="AI137" s="157" t="s">
        <v>571</v>
      </c>
      <c r="AJ137" s="157" t="s">
        <v>571</v>
      </c>
      <c r="AK137" s="157" t="s">
        <v>568</v>
      </c>
      <c r="AL137" s="157" t="s">
        <v>568</v>
      </c>
      <c r="AM137" s="158" t="s">
        <v>568</v>
      </c>
      <c r="AN137" s="158" t="s">
        <v>568</v>
      </c>
      <c r="AO137" s="158" t="s">
        <v>568</v>
      </c>
      <c r="AP137" s="160" t="s">
        <v>565</v>
      </c>
      <c r="AQ137" s="161"/>
      <c r="AR137" s="162" t="s">
        <v>572</v>
      </c>
      <c r="AS137" s="163" t="s">
        <v>563</v>
      </c>
      <c r="AT137" s="164" t="s">
        <v>573</v>
      </c>
      <c r="AU137" s="165" t="s">
        <v>574</v>
      </c>
      <c r="AV137" s="140">
        <v>-947462</v>
      </c>
      <c r="AW137" s="139"/>
      <c r="AX137" s="139"/>
      <c r="AY137" s="139"/>
      <c r="AZ137" s="139"/>
      <c r="BA137" s="139"/>
      <c r="BB137" s="139"/>
    </row>
    <row r="138" spans="1:54" ht="18" customHeight="1" x14ac:dyDescent="0.2">
      <c r="A138" s="166" t="s">
        <v>730</v>
      </c>
      <c r="B138" s="166"/>
      <c r="C138" s="155">
        <v>-52754</v>
      </c>
      <c r="D138" s="155" t="s">
        <v>563</v>
      </c>
      <c r="E138" s="155" t="s">
        <v>564</v>
      </c>
      <c r="F138" s="155">
        <v>-52754</v>
      </c>
      <c r="G138" s="155" t="s">
        <v>565</v>
      </c>
      <c r="H138" s="155" t="s">
        <v>566</v>
      </c>
      <c r="I138" s="155" t="s">
        <v>565</v>
      </c>
      <c r="J138" s="156" t="s">
        <v>567</v>
      </c>
      <c r="K138" s="156" t="s">
        <v>566</v>
      </c>
      <c r="L138" s="157" t="s">
        <v>568</v>
      </c>
      <c r="M138" s="158" t="s">
        <v>566</v>
      </c>
      <c r="N138" s="155" t="s">
        <v>569</v>
      </c>
      <c r="O138" s="155" t="s">
        <v>568</v>
      </c>
      <c r="P138" s="155" t="s">
        <v>568</v>
      </c>
      <c r="Q138" s="155" t="s">
        <v>566</v>
      </c>
      <c r="R138" s="155" t="s">
        <v>570</v>
      </c>
      <c r="S138" s="155" t="s">
        <v>568</v>
      </c>
      <c r="T138" s="156" t="s">
        <v>568</v>
      </c>
      <c r="U138" s="156" t="s">
        <v>568</v>
      </c>
      <c r="V138" s="156" t="s">
        <v>568</v>
      </c>
      <c r="W138" s="156" t="s">
        <v>568</v>
      </c>
      <c r="X138" s="156" t="s">
        <v>563</v>
      </c>
      <c r="Y138" s="157" t="s">
        <v>565</v>
      </c>
      <c r="Z138" s="158" t="s">
        <v>564</v>
      </c>
      <c r="AA138" s="159" t="s">
        <v>568</v>
      </c>
      <c r="AB138" s="155" t="s">
        <v>568</v>
      </c>
      <c r="AC138" s="155" t="s">
        <v>565</v>
      </c>
      <c r="AD138" s="155" t="s">
        <v>568</v>
      </c>
      <c r="AE138" s="155" t="s">
        <v>568</v>
      </c>
      <c r="AF138" s="157" t="s">
        <v>568</v>
      </c>
      <c r="AG138" s="157" t="s">
        <v>568</v>
      </c>
      <c r="AH138" s="157" t="s">
        <v>568</v>
      </c>
      <c r="AI138" s="157" t="s">
        <v>571</v>
      </c>
      <c r="AJ138" s="157" t="s">
        <v>571</v>
      </c>
      <c r="AK138" s="157" t="s">
        <v>568</v>
      </c>
      <c r="AL138" s="157" t="s">
        <v>568</v>
      </c>
      <c r="AM138" s="158" t="s">
        <v>568</v>
      </c>
      <c r="AN138" s="158" t="s">
        <v>568</v>
      </c>
      <c r="AO138" s="158" t="s">
        <v>568</v>
      </c>
      <c r="AP138" s="160" t="s">
        <v>565</v>
      </c>
      <c r="AQ138" s="161"/>
      <c r="AR138" s="162" t="s">
        <v>572</v>
      </c>
      <c r="AS138" s="163" t="s">
        <v>563</v>
      </c>
      <c r="AT138" s="164" t="s">
        <v>573</v>
      </c>
      <c r="AU138" s="165" t="s">
        <v>574</v>
      </c>
      <c r="AV138" s="140">
        <v>-52754</v>
      </c>
      <c r="AW138" s="139"/>
      <c r="AX138" s="139"/>
      <c r="AY138" s="139"/>
      <c r="AZ138" s="139"/>
      <c r="BA138" s="139"/>
      <c r="BB138" s="139"/>
    </row>
    <row r="139" spans="1:54" ht="18" customHeight="1" x14ac:dyDescent="0.2">
      <c r="A139" s="166" t="s">
        <v>731</v>
      </c>
      <c r="B139" s="166"/>
      <c r="C139" s="155">
        <v>-1268</v>
      </c>
      <c r="D139" s="155" t="s">
        <v>563</v>
      </c>
      <c r="E139" s="155" t="s">
        <v>564</v>
      </c>
      <c r="F139" s="155">
        <v>-1268</v>
      </c>
      <c r="G139" s="155" t="s">
        <v>565</v>
      </c>
      <c r="H139" s="155" t="s">
        <v>566</v>
      </c>
      <c r="I139" s="155" t="s">
        <v>565</v>
      </c>
      <c r="J139" s="156" t="s">
        <v>567</v>
      </c>
      <c r="K139" s="156" t="s">
        <v>566</v>
      </c>
      <c r="L139" s="157" t="s">
        <v>568</v>
      </c>
      <c r="M139" s="158" t="s">
        <v>566</v>
      </c>
      <c r="N139" s="155" t="s">
        <v>569</v>
      </c>
      <c r="O139" s="155" t="s">
        <v>568</v>
      </c>
      <c r="P139" s="155" t="s">
        <v>568</v>
      </c>
      <c r="Q139" s="155" t="s">
        <v>566</v>
      </c>
      <c r="R139" s="155" t="s">
        <v>570</v>
      </c>
      <c r="S139" s="155" t="s">
        <v>568</v>
      </c>
      <c r="T139" s="156" t="s">
        <v>568</v>
      </c>
      <c r="U139" s="156" t="s">
        <v>568</v>
      </c>
      <c r="V139" s="156" t="s">
        <v>568</v>
      </c>
      <c r="W139" s="156" t="s">
        <v>568</v>
      </c>
      <c r="X139" s="156" t="s">
        <v>563</v>
      </c>
      <c r="Y139" s="157" t="s">
        <v>565</v>
      </c>
      <c r="Z139" s="158" t="s">
        <v>564</v>
      </c>
      <c r="AA139" s="159" t="s">
        <v>568</v>
      </c>
      <c r="AB139" s="155" t="s">
        <v>568</v>
      </c>
      <c r="AC139" s="155" t="s">
        <v>565</v>
      </c>
      <c r="AD139" s="155" t="s">
        <v>568</v>
      </c>
      <c r="AE139" s="155" t="s">
        <v>568</v>
      </c>
      <c r="AF139" s="157" t="s">
        <v>568</v>
      </c>
      <c r="AG139" s="157" t="s">
        <v>568</v>
      </c>
      <c r="AH139" s="157" t="s">
        <v>568</v>
      </c>
      <c r="AI139" s="157" t="s">
        <v>571</v>
      </c>
      <c r="AJ139" s="157" t="s">
        <v>571</v>
      </c>
      <c r="AK139" s="157" t="s">
        <v>568</v>
      </c>
      <c r="AL139" s="157" t="s">
        <v>568</v>
      </c>
      <c r="AM139" s="158" t="s">
        <v>568</v>
      </c>
      <c r="AN139" s="158" t="s">
        <v>568</v>
      </c>
      <c r="AO139" s="158" t="s">
        <v>568</v>
      </c>
      <c r="AP139" s="160" t="s">
        <v>565</v>
      </c>
      <c r="AQ139" s="161"/>
      <c r="AR139" s="162" t="s">
        <v>572</v>
      </c>
      <c r="AS139" s="163" t="s">
        <v>563</v>
      </c>
      <c r="AT139" s="164" t="s">
        <v>573</v>
      </c>
      <c r="AU139" s="165" t="s">
        <v>574</v>
      </c>
      <c r="AV139" s="140">
        <v>-1268</v>
      </c>
      <c r="AW139" s="139"/>
      <c r="AX139" s="139"/>
      <c r="AY139" s="139"/>
      <c r="AZ139" s="139"/>
      <c r="BA139" s="139"/>
      <c r="BB139" s="139"/>
    </row>
    <row r="140" spans="1:54" ht="18" customHeight="1" x14ac:dyDescent="0.2">
      <c r="A140" s="166" t="s">
        <v>732</v>
      </c>
      <c r="B140" s="166"/>
      <c r="C140" s="155">
        <v>-2467</v>
      </c>
      <c r="D140" s="155" t="s">
        <v>563</v>
      </c>
      <c r="E140" s="155" t="s">
        <v>564</v>
      </c>
      <c r="F140" s="155">
        <v>-2467</v>
      </c>
      <c r="G140" s="155" t="s">
        <v>565</v>
      </c>
      <c r="H140" s="155" t="s">
        <v>566</v>
      </c>
      <c r="I140" s="155" t="s">
        <v>565</v>
      </c>
      <c r="J140" s="156" t="s">
        <v>567</v>
      </c>
      <c r="K140" s="156" t="s">
        <v>566</v>
      </c>
      <c r="L140" s="157" t="s">
        <v>568</v>
      </c>
      <c r="M140" s="158" t="s">
        <v>566</v>
      </c>
      <c r="N140" s="155" t="s">
        <v>569</v>
      </c>
      <c r="O140" s="155" t="s">
        <v>568</v>
      </c>
      <c r="P140" s="155" t="s">
        <v>568</v>
      </c>
      <c r="Q140" s="155" t="s">
        <v>566</v>
      </c>
      <c r="R140" s="155" t="s">
        <v>570</v>
      </c>
      <c r="S140" s="155" t="s">
        <v>568</v>
      </c>
      <c r="T140" s="156" t="s">
        <v>568</v>
      </c>
      <c r="U140" s="156" t="s">
        <v>568</v>
      </c>
      <c r="V140" s="156" t="s">
        <v>568</v>
      </c>
      <c r="W140" s="156" t="s">
        <v>568</v>
      </c>
      <c r="X140" s="156" t="s">
        <v>563</v>
      </c>
      <c r="Y140" s="157" t="s">
        <v>565</v>
      </c>
      <c r="Z140" s="158" t="s">
        <v>564</v>
      </c>
      <c r="AA140" s="159" t="s">
        <v>568</v>
      </c>
      <c r="AB140" s="155" t="s">
        <v>568</v>
      </c>
      <c r="AC140" s="155" t="s">
        <v>565</v>
      </c>
      <c r="AD140" s="155" t="s">
        <v>568</v>
      </c>
      <c r="AE140" s="155" t="s">
        <v>568</v>
      </c>
      <c r="AF140" s="157" t="s">
        <v>568</v>
      </c>
      <c r="AG140" s="157" t="s">
        <v>568</v>
      </c>
      <c r="AH140" s="157" t="s">
        <v>568</v>
      </c>
      <c r="AI140" s="157" t="s">
        <v>571</v>
      </c>
      <c r="AJ140" s="157" t="s">
        <v>571</v>
      </c>
      <c r="AK140" s="157" t="s">
        <v>568</v>
      </c>
      <c r="AL140" s="157" t="s">
        <v>568</v>
      </c>
      <c r="AM140" s="158" t="s">
        <v>568</v>
      </c>
      <c r="AN140" s="158" t="s">
        <v>568</v>
      </c>
      <c r="AO140" s="158" t="s">
        <v>568</v>
      </c>
      <c r="AP140" s="160" t="s">
        <v>565</v>
      </c>
      <c r="AQ140" s="161"/>
      <c r="AR140" s="162" t="s">
        <v>572</v>
      </c>
      <c r="AS140" s="163" t="s">
        <v>563</v>
      </c>
      <c r="AT140" s="164" t="s">
        <v>573</v>
      </c>
      <c r="AU140" s="165" t="s">
        <v>574</v>
      </c>
      <c r="AV140" s="140">
        <v>-2467</v>
      </c>
      <c r="AW140" s="139"/>
      <c r="AX140" s="139"/>
      <c r="AY140" s="139"/>
      <c r="AZ140" s="139"/>
      <c r="BA140" s="139"/>
      <c r="BB140" s="139"/>
    </row>
    <row r="141" spans="1:54" ht="18" customHeight="1" x14ac:dyDescent="0.2">
      <c r="A141" s="166" t="s">
        <v>733</v>
      </c>
      <c r="B141" s="166"/>
      <c r="C141" s="155">
        <v>-29900</v>
      </c>
      <c r="D141" s="155" t="s">
        <v>563</v>
      </c>
      <c r="E141" s="155" t="s">
        <v>564</v>
      </c>
      <c r="F141" s="155">
        <v>-29900</v>
      </c>
      <c r="G141" s="155" t="s">
        <v>565</v>
      </c>
      <c r="H141" s="155" t="s">
        <v>566</v>
      </c>
      <c r="I141" s="155" t="s">
        <v>565</v>
      </c>
      <c r="J141" s="156" t="s">
        <v>567</v>
      </c>
      <c r="K141" s="156" t="s">
        <v>566</v>
      </c>
      <c r="L141" s="157" t="s">
        <v>568</v>
      </c>
      <c r="M141" s="158" t="s">
        <v>566</v>
      </c>
      <c r="N141" s="155" t="s">
        <v>569</v>
      </c>
      <c r="O141" s="155" t="s">
        <v>568</v>
      </c>
      <c r="P141" s="155" t="s">
        <v>568</v>
      </c>
      <c r="Q141" s="155" t="s">
        <v>566</v>
      </c>
      <c r="R141" s="155" t="s">
        <v>570</v>
      </c>
      <c r="S141" s="155" t="s">
        <v>568</v>
      </c>
      <c r="T141" s="156" t="s">
        <v>568</v>
      </c>
      <c r="U141" s="156" t="s">
        <v>568</v>
      </c>
      <c r="V141" s="156" t="s">
        <v>568</v>
      </c>
      <c r="W141" s="156" t="s">
        <v>568</v>
      </c>
      <c r="X141" s="156" t="s">
        <v>563</v>
      </c>
      <c r="Y141" s="157" t="s">
        <v>565</v>
      </c>
      <c r="Z141" s="158" t="s">
        <v>564</v>
      </c>
      <c r="AA141" s="159" t="s">
        <v>568</v>
      </c>
      <c r="AB141" s="155" t="s">
        <v>568</v>
      </c>
      <c r="AC141" s="155" t="s">
        <v>565</v>
      </c>
      <c r="AD141" s="155" t="s">
        <v>568</v>
      </c>
      <c r="AE141" s="155" t="s">
        <v>568</v>
      </c>
      <c r="AF141" s="157" t="s">
        <v>568</v>
      </c>
      <c r="AG141" s="157" t="s">
        <v>568</v>
      </c>
      <c r="AH141" s="157" t="s">
        <v>568</v>
      </c>
      <c r="AI141" s="157" t="s">
        <v>571</v>
      </c>
      <c r="AJ141" s="157" t="s">
        <v>571</v>
      </c>
      <c r="AK141" s="157" t="s">
        <v>568</v>
      </c>
      <c r="AL141" s="157" t="s">
        <v>568</v>
      </c>
      <c r="AM141" s="158" t="s">
        <v>568</v>
      </c>
      <c r="AN141" s="158" t="s">
        <v>568</v>
      </c>
      <c r="AO141" s="158" t="s">
        <v>568</v>
      </c>
      <c r="AP141" s="160" t="s">
        <v>565</v>
      </c>
      <c r="AQ141" s="161"/>
      <c r="AR141" s="162" t="s">
        <v>572</v>
      </c>
      <c r="AS141" s="163" t="s">
        <v>563</v>
      </c>
      <c r="AT141" s="164" t="s">
        <v>573</v>
      </c>
      <c r="AU141" s="165" t="s">
        <v>574</v>
      </c>
      <c r="AV141" s="140">
        <v>-29900</v>
      </c>
      <c r="AW141" s="139"/>
      <c r="AX141" s="139"/>
      <c r="AY141" s="139"/>
      <c r="AZ141" s="139"/>
      <c r="BA141" s="139"/>
      <c r="BB141" s="139"/>
    </row>
    <row r="142" spans="1:54" ht="18" customHeight="1" x14ac:dyDescent="0.2">
      <c r="A142" s="166" t="s">
        <v>734</v>
      </c>
      <c r="B142" s="166"/>
      <c r="C142" s="155">
        <v>-18768</v>
      </c>
      <c r="D142" s="155" t="s">
        <v>563</v>
      </c>
      <c r="E142" s="155" t="s">
        <v>564</v>
      </c>
      <c r="F142" s="155">
        <v>-18768</v>
      </c>
      <c r="G142" s="155" t="s">
        <v>565</v>
      </c>
      <c r="H142" s="155" t="s">
        <v>566</v>
      </c>
      <c r="I142" s="155" t="s">
        <v>565</v>
      </c>
      <c r="J142" s="156" t="s">
        <v>567</v>
      </c>
      <c r="K142" s="156" t="s">
        <v>566</v>
      </c>
      <c r="L142" s="157" t="s">
        <v>568</v>
      </c>
      <c r="M142" s="158" t="s">
        <v>566</v>
      </c>
      <c r="N142" s="155" t="s">
        <v>569</v>
      </c>
      <c r="O142" s="155" t="s">
        <v>568</v>
      </c>
      <c r="P142" s="155" t="s">
        <v>568</v>
      </c>
      <c r="Q142" s="155" t="s">
        <v>566</v>
      </c>
      <c r="R142" s="155" t="s">
        <v>570</v>
      </c>
      <c r="S142" s="155" t="s">
        <v>568</v>
      </c>
      <c r="T142" s="156" t="s">
        <v>568</v>
      </c>
      <c r="U142" s="156" t="s">
        <v>568</v>
      </c>
      <c r="V142" s="156" t="s">
        <v>568</v>
      </c>
      <c r="W142" s="156" t="s">
        <v>568</v>
      </c>
      <c r="X142" s="156" t="s">
        <v>563</v>
      </c>
      <c r="Y142" s="157" t="s">
        <v>565</v>
      </c>
      <c r="Z142" s="158" t="s">
        <v>564</v>
      </c>
      <c r="AA142" s="159" t="s">
        <v>568</v>
      </c>
      <c r="AB142" s="155" t="s">
        <v>568</v>
      </c>
      <c r="AC142" s="155" t="s">
        <v>565</v>
      </c>
      <c r="AD142" s="155" t="s">
        <v>568</v>
      </c>
      <c r="AE142" s="155" t="s">
        <v>568</v>
      </c>
      <c r="AF142" s="157" t="s">
        <v>568</v>
      </c>
      <c r="AG142" s="157" t="s">
        <v>568</v>
      </c>
      <c r="AH142" s="157" t="s">
        <v>568</v>
      </c>
      <c r="AI142" s="157" t="s">
        <v>571</v>
      </c>
      <c r="AJ142" s="157" t="s">
        <v>571</v>
      </c>
      <c r="AK142" s="157" t="s">
        <v>568</v>
      </c>
      <c r="AL142" s="157" t="s">
        <v>568</v>
      </c>
      <c r="AM142" s="158" t="s">
        <v>568</v>
      </c>
      <c r="AN142" s="158" t="s">
        <v>568</v>
      </c>
      <c r="AO142" s="158" t="s">
        <v>568</v>
      </c>
      <c r="AP142" s="160" t="s">
        <v>565</v>
      </c>
      <c r="AQ142" s="161"/>
      <c r="AR142" s="162" t="s">
        <v>572</v>
      </c>
      <c r="AS142" s="163" t="s">
        <v>563</v>
      </c>
      <c r="AT142" s="164" t="s">
        <v>573</v>
      </c>
      <c r="AU142" s="165" t="s">
        <v>574</v>
      </c>
      <c r="AV142" s="140">
        <v>-18768</v>
      </c>
      <c r="AW142" s="139"/>
      <c r="AX142" s="139"/>
      <c r="AY142" s="139"/>
      <c r="AZ142" s="139"/>
      <c r="BA142" s="139"/>
      <c r="BB142" s="139"/>
    </row>
    <row r="143" spans="1:54" ht="18" customHeight="1" x14ac:dyDescent="0.2">
      <c r="A143" s="166" t="s">
        <v>735</v>
      </c>
      <c r="B143" s="166"/>
      <c r="C143" s="155">
        <v>504022</v>
      </c>
      <c r="D143" s="155" t="s">
        <v>563</v>
      </c>
      <c r="E143" s="155" t="s">
        <v>564</v>
      </c>
      <c r="F143" s="155">
        <v>504022</v>
      </c>
      <c r="G143" s="155" t="s">
        <v>565</v>
      </c>
      <c r="H143" s="155" t="s">
        <v>566</v>
      </c>
      <c r="I143" s="155" t="s">
        <v>565</v>
      </c>
      <c r="J143" s="156" t="s">
        <v>567</v>
      </c>
      <c r="K143" s="156" t="s">
        <v>566</v>
      </c>
      <c r="L143" s="157" t="s">
        <v>568</v>
      </c>
      <c r="M143" s="158" t="s">
        <v>566</v>
      </c>
      <c r="N143" s="155" t="s">
        <v>569</v>
      </c>
      <c r="O143" s="155" t="s">
        <v>568</v>
      </c>
      <c r="P143" s="155" t="s">
        <v>568</v>
      </c>
      <c r="Q143" s="155" t="s">
        <v>566</v>
      </c>
      <c r="R143" s="155" t="s">
        <v>570</v>
      </c>
      <c r="S143" s="155" t="s">
        <v>568</v>
      </c>
      <c r="T143" s="156" t="s">
        <v>568</v>
      </c>
      <c r="U143" s="156" t="s">
        <v>568</v>
      </c>
      <c r="V143" s="156" t="s">
        <v>568</v>
      </c>
      <c r="W143" s="156" t="s">
        <v>568</v>
      </c>
      <c r="X143" s="156" t="s">
        <v>563</v>
      </c>
      <c r="Y143" s="157" t="s">
        <v>565</v>
      </c>
      <c r="Z143" s="158" t="s">
        <v>564</v>
      </c>
      <c r="AA143" s="159" t="s">
        <v>568</v>
      </c>
      <c r="AB143" s="155" t="s">
        <v>568</v>
      </c>
      <c r="AC143" s="155" t="s">
        <v>565</v>
      </c>
      <c r="AD143" s="155" t="s">
        <v>568</v>
      </c>
      <c r="AE143" s="155" t="s">
        <v>568</v>
      </c>
      <c r="AF143" s="157" t="s">
        <v>568</v>
      </c>
      <c r="AG143" s="157" t="s">
        <v>568</v>
      </c>
      <c r="AH143" s="157" t="s">
        <v>568</v>
      </c>
      <c r="AI143" s="157" t="s">
        <v>571</v>
      </c>
      <c r="AJ143" s="157" t="s">
        <v>571</v>
      </c>
      <c r="AK143" s="157" t="s">
        <v>568</v>
      </c>
      <c r="AL143" s="157" t="s">
        <v>568</v>
      </c>
      <c r="AM143" s="158" t="s">
        <v>568</v>
      </c>
      <c r="AN143" s="158" t="s">
        <v>568</v>
      </c>
      <c r="AO143" s="158" t="s">
        <v>568</v>
      </c>
      <c r="AP143" s="160" t="s">
        <v>565</v>
      </c>
      <c r="AQ143" s="161"/>
      <c r="AR143" s="162" t="s">
        <v>572</v>
      </c>
      <c r="AS143" s="163" t="s">
        <v>563</v>
      </c>
      <c r="AT143" s="164" t="s">
        <v>573</v>
      </c>
      <c r="AU143" s="165" t="s">
        <v>574</v>
      </c>
      <c r="AV143" s="140">
        <v>504022</v>
      </c>
      <c r="AW143" s="139"/>
      <c r="AX143" s="139"/>
      <c r="AY143" s="139"/>
      <c r="AZ143" s="139"/>
      <c r="BA143" s="139"/>
      <c r="BB143" s="139"/>
    </row>
    <row r="144" spans="1:54" ht="18" customHeight="1" x14ac:dyDescent="0.2">
      <c r="A144" s="166" t="s">
        <v>736</v>
      </c>
      <c r="B144" s="166"/>
      <c r="C144" s="155">
        <v>-14829</v>
      </c>
      <c r="D144" s="155" t="s">
        <v>563</v>
      </c>
      <c r="E144" s="155" t="s">
        <v>564</v>
      </c>
      <c r="F144" s="155">
        <v>-14829</v>
      </c>
      <c r="G144" s="155" t="s">
        <v>565</v>
      </c>
      <c r="H144" s="155" t="s">
        <v>566</v>
      </c>
      <c r="I144" s="155" t="s">
        <v>565</v>
      </c>
      <c r="J144" s="156" t="s">
        <v>567</v>
      </c>
      <c r="K144" s="156" t="s">
        <v>566</v>
      </c>
      <c r="L144" s="157" t="s">
        <v>568</v>
      </c>
      <c r="M144" s="158" t="s">
        <v>566</v>
      </c>
      <c r="N144" s="155" t="s">
        <v>569</v>
      </c>
      <c r="O144" s="155" t="s">
        <v>568</v>
      </c>
      <c r="P144" s="155" t="s">
        <v>568</v>
      </c>
      <c r="Q144" s="155" t="s">
        <v>566</v>
      </c>
      <c r="R144" s="155" t="s">
        <v>570</v>
      </c>
      <c r="S144" s="155" t="s">
        <v>568</v>
      </c>
      <c r="T144" s="156" t="s">
        <v>568</v>
      </c>
      <c r="U144" s="156" t="s">
        <v>568</v>
      </c>
      <c r="V144" s="156" t="s">
        <v>568</v>
      </c>
      <c r="W144" s="156" t="s">
        <v>568</v>
      </c>
      <c r="X144" s="156" t="s">
        <v>563</v>
      </c>
      <c r="Y144" s="157" t="s">
        <v>565</v>
      </c>
      <c r="Z144" s="158" t="s">
        <v>564</v>
      </c>
      <c r="AA144" s="159" t="s">
        <v>568</v>
      </c>
      <c r="AB144" s="155" t="s">
        <v>568</v>
      </c>
      <c r="AC144" s="155" t="s">
        <v>565</v>
      </c>
      <c r="AD144" s="155" t="s">
        <v>568</v>
      </c>
      <c r="AE144" s="155" t="s">
        <v>568</v>
      </c>
      <c r="AF144" s="157" t="s">
        <v>568</v>
      </c>
      <c r="AG144" s="157" t="s">
        <v>568</v>
      </c>
      <c r="AH144" s="157" t="s">
        <v>568</v>
      </c>
      <c r="AI144" s="157" t="s">
        <v>571</v>
      </c>
      <c r="AJ144" s="157" t="s">
        <v>571</v>
      </c>
      <c r="AK144" s="157" t="s">
        <v>568</v>
      </c>
      <c r="AL144" s="157" t="s">
        <v>568</v>
      </c>
      <c r="AM144" s="158" t="s">
        <v>568</v>
      </c>
      <c r="AN144" s="158" t="s">
        <v>568</v>
      </c>
      <c r="AO144" s="158" t="s">
        <v>568</v>
      </c>
      <c r="AP144" s="160" t="s">
        <v>565</v>
      </c>
      <c r="AQ144" s="161"/>
      <c r="AR144" s="162" t="s">
        <v>572</v>
      </c>
      <c r="AS144" s="163" t="s">
        <v>563</v>
      </c>
      <c r="AT144" s="164" t="s">
        <v>573</v>
      </c>
      <c r="AU144" s="165" t="s">
        <v>574</v>
      </c>
      <c r="AV144" s="140">
        <v>-14829</v>
      </c>
      <c r="AW144" s="139"/>
      <c r="AX144" s="139"/>
      <c r="AY144" s="139"/>
      <c r="AZ144" s="139"/>
      <c r="BA144" s="139"/>
      <c r="BB144" s="139"/>
    </row>
    <row r="145" spans="1:54" ht="18" customHeight="1" x14ac:dyDescent="0.2">
      <c r="A145" s="166" t="s">
        <v>737</v>
      </c>
      <c r="B145" s="166"/>
      <c r="C145" s="155">
        <v>-183685</v>
      </c>
      <c r="D145" s="155" t="s">
        <v>563</v>
      </c>
      <c r="E145" s="155" t="s">
        <v>564</v>
      </c>
      <c r="F145" s="155">
        <v>-183685</v>
      </c>
      <c r="G145" s="155" t="s">
        <v>565</v>
      </c>
      <c r="H145" s="155" t="s">
        <v>566</v>
      </c>
      <c r="I145" s="155" t="s">
        <v>565</v>
      </c>
      <c r="J145" s="156" t="s">
        <v>567</v>
      </c>
      <c r="K145" s="156" t="s">
        <v>566</v>
      </c>
      <c r="L145" s="157" t="s">
        <v>568</v>
      </c>
      <c r="M145" s="158" t="s">
        <v>566</v>
      </c>
      <c r="N145" s="155" t="s">
        <v>569</v>
      </c>
      <c r="O145" s="155" t="s">
        <v>568</v>
      </c>
      <c r="P145" s="155" t="s">
        <v>568</v>
      </c>
      <c r="Q145" s="155" t="s">
        <v>566</v>
      </c>
      <c r="R145" s="155" t="s">
        <v>570</v>
      </c>
      <c r="S145" s="155" t="s">
        <v>568</v>
      </c>
      <c r="T145" s="156" t="s">
        <v>568</v>
      </c>
      <c r="U145" s="156" t="s">
        <v>568</v>
      </c>
      <c r="V145" s="156" t="s">
        <v>568</v>
      </c>
      <c r="W145" s="156" t="s">
        <v>568</v>
      </c>
      <c r="X145" s="156" t="s">
        <v>563</v>
      </c>
      <c r="Y145" s="157" t="s">
        <v>565</v>
      </c>
      <c r="Z145" s="158" t="s">
        <v>564</v>
      </c>
      <c r="AA145" s="159" t="s">
        <v>568</v>
      </c>
      <c r="AB145" s="155" t="s">
        <v>568</v>
      </c>
      <c r="AC145" s="155" t="s">
        <v>565</v>
      </c>
      <c r="AD145" s="155" t="s">
        <v>568</v>
      </c>
      <c r="AE145" s="155" t="s">
        <v>568</v>
      </c>
      <c r="AF145" s="157" t="s">
        <v>568</v>
      </c>
      <c r="AG145" s="157" t="s">
        <v>568</v>
      </c>
      <c r="AH145" s="157" t="s">
        <v>568</v>
      </c>
      <c r="AI145" s="157" t="s">
        <v>571</v>
      </c>
      <c r="AJ145" s="157" t="s">
        <v>571</v>
      </c>
      <c r="AK145" s="157" t="s">
        <v>568</v>
      </c>
      <c r="AL145" s="157" t="s">
        <v>568</v>
      </c>
      <c r="AM145" s="158" t="s">
        <v>568</v>
      </c>
      <c r="AN145" s="158" t="s">
        <v>568</v>
      </c>
      <c r="AO145" s="158" t="s">
        <v>568</v>
      </c>
      <c r="AP145" s="160" t="s">
        <v>565</v>
      </c>
      <c r="AQ145" s="161"/>
      <c r="AR145" s="162" t="s">
        <v>572</v>
      </c>
      <c r="AS145" s="163" t="s">
        <v>563</v>
      </c>
      <c r="AT145" s="164" t="s">
        <v>573</v>
      </c>
      <c r="AU145" s="165" t="s">
        <v>574</v>
      </c>
      <c r="AV145" s="140">
        <v>-183685</v>
      </c>
      <c r="AW145" s="139"/>
      <c r="AX145" s="139"/>
      <c r="AY145" s="139"/>
      <c r="AZ145" s="139"/>
      <c r="BA145" s="139"/>
      <c r="BB145" s="139"/>
    </row>
    <row r="146" spans="1:54" ht="18" customHeight="1" x14ac:dyDescent="0.2">
      <c r="A146" s="166" t="s">
        <v>738</v>
      </c>
      <c r="B146" s="166"/>
      <c r="C146" s="155">
        <v>-33316</v>
      </c>
      <c r="D146" s="155" t="s">
        <v>563</v>
      </c>
      <c r="E146" s="155" t="s">
        <v>564</v>
      </c>
      <c r="F146" s="155">
        <v>-33316</v>
      </c>
      <c r="G146" s="155" t="s">
        <v>565</v>
      </c>
      <c r="H146" s="155" t="s">
        <v>566</v>
      </c>
      <c r="I146" s="155" t="s">
        <v>565</v>
      </c>
      <c r="J146" s="156" t="s">
        <v>567</v>
      </c>
      <c r="K146" s="156" t="s">
        <v>566</v>
      </c>
      <c r="L146" s="157" t="s">
        <v>568</v>
      </c>
      <c r="M146" s="158" t="s">
        <v>566</v>
      </c>
      <c r="N146" s="155" t="s">
        <v>569</v>
      </c>
      <c r="O146" s="155" t="s">
        <v>568</v>
      </c>
      <c r="P146" s="155" t="s">
        <v>568</v>
      </c>
      <c r="Q146" s="155" t="s">
        <v>566</v>
      </c>
      <c r="R146" s="155" t="s">
        <v>570</v>
      </c>
      <c r="S146" s="155" t="s">
        <v>568</v>
      </c>
      <c r="T146" s="156" t="s">
        <v>568</v>
      </c>
      <c r="U146" s="156" t="s">
        <v>568</v>
      </c>
      <c r="V146" s="156" t="s">
        <v>568</v>
      </c>
      <c r="W146" s="156" t="s">
        <v>568</v>
      </c>
      <c r="X146" s="156" t="s">
        <v>563</v>
      </c>
      <c r="Y146" s="157" t="s">
        <v>565</v>
      </c>
      <c r="Z146" s="158" t="s">
        <v>564</v>
      </c>
      <c r="AA146" s="159" t="s">
        <v>568</v>
      </c>
      <c r="AB146" s="155" t="s">
        <v>568</v>
      </c>
      <c r="AC146" s="155" t="s">
        <v>565</v>
      </c>
      <c r="AD146" s="155" t="s">
        <v>568</v>
      </c>
      <c r="AE146" s="155" t="s">
        <v>568</v>
      </c>
      <c r="AF146" s="157" t="s">
        <v>568</v>
      </c>
      <c r="AG146" s="157" t="s">
        <v>568</v>
      </c>
      <c r="AH146" s="157" t="s">
        <v>568</v>
      </c>
      <c r="AI146" s="157" t="s">
        <v>571</v>
      </c>
      <c r="AJ146" s="157" t="s">
        <v>571</v>
      </c>
      <c r="AK146" s="157" t="s">
        <v>568</v>
      </c>
      <c r="AL146" s="157" t="s">
        <v>568</v>
      </c>
      <c r="AM146" s="158" t="s">
        <v>568</v>
      </c>
      <c r="AN146" s="158" t="s">
        <v>568</v>
      </c>
      <c r="AO146" s="158" t="s">
        <v>568</v>
      </c>
      <c r="AP146" s="160" t="s">
        <v>565</v>
      </c>
      <c r="AQ146" s="161"/>
      <c r="AR146" s="162" t="s">
        <v>572</v>
      </c>
      <c r="AS146" s="163" t="s">
        <v>563</v>
      </c>
      <c r="AT146" s="164" t="s">
        <v>573</v>
      </c>
      <c r="AU146" s="165" t="s">
        <v>574</v>
      </c>
      <c r="AV146" s="140">
        <v>-33316</v>
      </c>
      <c r="AW146" s="139"/>
      <c r="AX146" s="139"/>
      <c r="AY146" s="139"/>
      <c r="AZ146" s="139"/>
      <c r="BA146" s="139"/>
      <c r="BB146" s="139"/>
    </row>
    <row r="147" spans="1:54" ht="18" customHeight="1" x14ac:dyDescent="0.2">
      <c r="A147" s="166" t="s">
        <v>739</v>
      </c>
      <c r="B147" s="166"/>
      <c r="C147" s="155">
        <v>-6865</v>
      </c>
      <c r="D147" s="155" t="s">
        <v>563</v>
      </c>
      <c r="E147" s="155" t="s">
        <v>564</v>
      </c>
      <c r="F147" s="155">
        <v>-6865</v>
      </c>
      <c r="G147" s="155" t="s">
        <v>565</v>
      </c>
      <c r="H147" s="155" t="s">
        <v>566</v>
      </c>
      <c r="I147" s="155" t="s">
        <v>565</v>
      </c>
      <c r="J147" s="156" t="s">
        <v>567</v>
      </c>
      <c r="K147" s="156" t="s">
        <v>566</v>
      </c>
      <c r="L147" s="157" t="s">
        <v>568</v>
      </c>
      <c r="M147" s="158" t="s">
        <v>566</v>
      </c>
      <c r="N147" s="155" t="s">
        <v>569</v>
      </c>
      <c r="O147" s="155" t="s">
        <v>568</v>
      </c>
      <c r="P147" s="155" t="s">
        <v>568</v>
      </c>
      <c r="Q147" s="155" t="s">
        <v>566</v>
      </c>
      <c r="R147" s="155" t="s">
        <v>570</v>
      </c>
      <c r="S147" s="155" t="s">
        <v>568</v>
      </c>
      <c r="T147" s="156" t="s">
        <v>568</v>
      </c>
      <c r="U147" s="156" t="s">
        <v>568</v>
      </c>
      <c r="V147" s="156" t="s">
        <v>568</v>
      </c>
      <c r="W147" s="156" t="s">
        <v>568</v>
      </c>
      <c r="X147" s="156" t="s">
        <v>563</v>
      </c>
      <c r="Y147" s="157" t="s">
        <v>565</v>
      </c>
      <c r="Z147" s="158" t="s">
        <v>564</v>
      </c>
      <c r="AA147" s="159" t="s">
        <v>568</v>
      </c>
      <c r="AB147" s="155" t="s">
        <v>568</v>
      </c>
      <c r="AC147" s="155" t="s">
        <v>565</v>
      </c>
      <c r="AD147" s="155" t="s">
        <v>568</v>
      </c>
      <c r="AE147" s="155" t="s">
        <v>568</v>
      </c>
      <c r="AF147" s="157" t="s">
        <v>568</v>
      </c>
      <c r="AG147" s="157" t="s">
        <v>568</v>
      </c>
      <c r="AH147" s="157" t="s">
        <v>568</v>
      </c>
      <c r="AI147" s="157" t="s">
        <v>571</v>
      </c>
      <c r="AJ147" s="157" t="s">
        <v>571</v>
      </c>
      <c r="AK147" s="157" t="s">
        <v>568</v>
      </c>
      <c r="AL147" s="157" t="s">
        <v>568</v>
      </c>
      <c r="AM147" s="158" t="s">
        <v>568</v>
      </c>
      <c r="AN147" s="158" t="s">
        <v>568</v>
      </c>
      <c r="AO147" s="158" t="s">
        <v>568</v>
      </c>
      <c r="AP147" s="160" t="s">
        <v>565</v>
      </c>
      <c r="AQ147" s="161"/>
      <c r="AR147" s="162" t="s">
        <v>572</v>
      </c>
      <c r="AS147" s="163" t="s">
        <v>563</v>
      </c>
      <c r="AT147" s="164" t="s">
        <v>573</v>
      </c>
      <c r="AU147" s="165" t="s">
        <v>574</v>
      </c>
      <c r="AV147" s="140">
        <v>-6865</v>
      </c>
      <c r="AW147" s="139"/>
      <c r="AX147" s="139"/>
      <c r="AY147" s="139"/>
      <c r="AZ147" s="139"/>
      <c r="BA147" s="139"/>
      <c r="BB147" s="139"/>
    </row>
    <row r="148" spans="1:54" ht="18" customHeight="1" x14ac:dyDescent="0.2">
      <c r="A148" s="166" t="s">
        <v>740</v>
      </c>
      <c r="B148" s="166"/>
      <c r="C148" s="155">
        <v>-26103</v>
      </c>
      <c r="D148" s="155">
        <v>-2601</v>
      </c>
      <c r="E148" s="155">
        <v>-3988</v>
      </c>
      <c r="F148" s="155" t="s">
        <v>564</v>
      </c>
      <c r="G148" s="155">
        <v>-6138</v>
      </c>
      <c r="H148" s="155">
        <v>-42</v>
      </c>
      <c r="I148" s="155">
        <v>-208</v>
      </c>
      <c r="J148" s="156">
        <v>-5530</v>
      </c>
      <c r="K148" s="156">
        <v>-955</v>
      </c>
      <c r="L148" s="157" t="s">
        <v>568</v>
      </c>
      <c r="M148" s="158">
        <v>-13</v>
      </c>
      <c r="N148" s="155">
        <v>-502</v>
      </c>
      <c r="O148" s="155" t="s">
        <v>568</v>
      </c>
      <c r="P148" s="155" t="s">
        <v>568</v>
      </c>
      <c r="Q148" s="155" t="s">
        <v>566</v>
      </c>
      <c r="R148" s="155">
        <v>-3217</v>
      </c>
      <c r="S148" s="155" t="s">
        <v>568</v>
      </c>
      <c r="T148" s="156" t="s">
        <v>568</v>
      </c>
      <c r="U148" s="156" t="s">
        <v>568</v>
      </c>
      <c r="V148" s="156" t="s">
        <v>568</v>
      </c>
      <c r="W148" s="156" t="s">
        <v>568</v>
      </c>
      <c r="X148" s="156" t="s">
        <v>563</v>
      </c>
      <c r="Y148" s="157" t="s">
        <v>565</v>
      </c>
      <c r="Z148" s="158">
        <v>-955</v>
      </c>
      <c r="AA148" s="159">
        <v>-1641</v>
      </c>
      <c r="AB148" s="155" t="s">
        <v>568</v>
      </c>
      <c r="AC148" s="155">
        <v>-313</v>
      </c>
      <c r="AD148" s="155" t="s">
        <v>568</v>
      </c>
      <c r="AE148" s="155" t="s">
        <v>568</v>
      </c>
      <c r="AF148" s="157" t="s">
        <v>568</v>
      </c>
      <c r="AG148" s="157" t="s">
        <v>568</v>
      </c>
      <c r="AH148" s="157" t="s">
        <v>568</v>
      </c>
      <c r="AI148" s="157" t="s">
        <v>571</v>
      </c>
      <c r="AJ148" s="157" t="s">
        <v>571</v>
      </c>
      <c r="AK148" s="157" t="s">
        <v>568</v>
      </c>
      <c r="AL148" s="157" t="s">
        <v>568</v>
      </c>
      <c r="AM148" s="158" t="s">
        <v>568</v>
      </c>
      <c r="AN148" s="158" t="s">
        <v>568</v>
      </c>
      <c r="AO148" s="158" t="s">
        <v>568</v>
      </c>
      <c r="AP148" s="160" t="s">
        <v>565</v>
      </c>
      <c r="AQ148" s="161"/>
      <c r="AR148" s="162">
        <v>-968</v>
      </c>
      <c r="AS148" s="163">
        <v>-1641</v>
      </c>
      <c r="AT148" s="164" t="s">
        <v>573</v>
      </c>
      <c r="AU148" s="165">
        <v>-6485</v>
      </c>
      <c r="AV148" s="140">
        <v>-17010</v>
      </c>
      <c r="AW148" s="139" t="s">
        <v>618</v>
      </c>
      <c r="AX148" s="139"/>
      <c r="AY148" s="139"/>
      <c r="AZ148" s="139"/>
      <c r="BA148" s="139"/>
      <c r="BB148" s="139"/>
    </row>
    <row r="149" spans="1:54" ht="18" customHeight="1" x14ac:dyDescent="0.2">
      <c r="A149" s="166" t="s">
        <v>741</v>
      </c>
      <c r="B149" s="166"/>
      <c r="C149" s="155">
        <v>-48508</v>
      </c>
      <c r="D149" s="155">
        <v>-48508</v>
      </c>
      <c r="E149" s="155" t="s">
        <v>564</v>
      </c>
      <c r="F149" s="155" t="s">
        <v>564</v>
      </c>
      <c r="G149" s="155" t="s">
        <v>565</v>
      </c>
      <c r="H149" s="155" t="s">
        <v>566</v>
      </c>
      <c r="I149" s="155" t="s">
        <v>565</v>
      </c>
      <c r="J149" s="156" t="s">
        <v>567</v>
      </c>
      <c r="K149" s="156" t="s">
        <v>566</v>
      </c>
      <c r="L149" s="157" t="s">
        <v>568</v>
      </c>
      <c r="M149" s="158" t="s">
        <v>566</v>
      </c>
      <c r="N149" s="155" t="s">
        <v>569</v>
      </c>
      <c r="O149" s="155" t="s">
        <v>568</v>
      </c>
      <c r="P149" s="155" t="s">
        <v>568</v>
      </c>
      <c r="Q149" s="155" t="s">
        <v>566</v>
      </c>
      <c r="R149" s="155" t="s">
        <v>570</v>
      </c>
      <c r="S149" s="155" t="s">
        <v>568</v>
      </c>
      <c r="T149" s="156" t="s">
        <v>568</v>
      </c>
      <c r="U149" s="156" t="s">
        <v>568</v>
      </c>
      <c r="V149" s="156" t="s">
        <v>568</v>
      </c>
      <c r="W149" s="156" t="s">
        <v>568</v>
      </c>
      <c r="X149" s="156" t="s">
        <v>563</v>
      </c>
      <c r="Y149" s="157" t="s">
        <v>565</v>
      </c>
      <c r="Z149" s="158" t="s">
        <v>564</v>
      </c>
      <c r="AA149" s="159" t="s">
        <v>568</v>
      </c>
      <c r="AB149" s="155" t="s">
        <v>568</v>
      </c>
      <c r="AC149" s="155" t="s">
        <v>565</v>
      </c>
      <c r="AD149" s="155" t="s">
        <v>568</v>
      </c>
      <c r="AE149" s="155" t="s">
        <v>568</v>
      </c>
      <c r="AF149" s="157" t="s">
        <v>568</v>
      </c>
      <c r="AG149" s="157" t="s">
        <v>568</v>
      </c>
      <c r="AH149" s="157" t="s">
        <v>568</v>
      </c>
      <c r="AI149" s="157" t="s">
        <v>571</v>
      </c>
      <c r="AJ149" s="157" t="s">
        <v>571</v>
      </c>
      <c r="AK149" s="157" t="s">
        <v>568</v>
      </c>
      <c r="AL149" s="157" t="s">
        <v>568</v>
      </c>
      <c r="AM149" s="158" t="s">
        <v>568</v>
      </c>
      <c r="AN149" s="158" t="s">
        <v>568</v>
      </c>
      <c r="AO149" s="158" t="s">
        <v>568</v>
      </c>
      <c r="AP149" s="160" t="s">
        <v>565</v>
      </c>
      <c r="AQ149" s="161"/>
      <c r="AR149" s="162" t="s">
        <v>572</v>
      </c>
      <c r="AS149" s="163" t="s">
        <v>563</v>
      </c>
      <c r="AT149" s="164" t="s">
        <v>573</v>
      </c>
      <c r="AU149" s="165" t="s">
        <v>574</v>
      </c>
      <c r="AV149" s="140">
        <v>-48508</v>
      </c>
      <c r="AW149" s="139"/>
      <c r="AX149" s="139"/>
      <c r="AY149" s="139"/>
      <c r="AZ149" s="139"/>
      <c r="BA149" s="139"/>
      <c r="BB149" s="139"/>
    </row>
    <row r="150" spans="1:54" ht="18" customHeight="1" x14ac:dyDescent="0.2">
      <c r="A150" s="166" t="s">
        <v>742</v>
      </c>
      <c r="B150" s="166"/>
      <c r="C150" s="155">
        <v>-104968</v>
      </c>
      <c r="D150" s="155" t="s">
        <v>563</v>
      </c>
      <c r="E150" s="155" t="s">
        <v>564</v>
      </c>
      <c r="F150" s="155" t="s">
        <v>564</v>
      </c>
      <c r="G150" s="155" t="s">
        <v>565</v>
      </c>
      <c r="H150" s="155" t="s">
        <v>566</v>
      </c>
      <c r="I150" s="155" t="s">
        <v>565</v>
      </c>
      <c r="J150" s="156" t="s">
        <v>567</v>
      </c>
      <c r="K150" s="156" t="s">
        <v>566</v>
      </c>
      <c r="L150" s="157" t="s">
        <v>568</v>
      </c>
      <c r="M150" s="158" t="s">
        <v>566</v>
      </c>
      <c r="N150" s="155" t="s">
        <v>569</v>
      </c>
      <c r="O150" s="155" t="s">
        <v>568</v>
      </c>
      <c r="P150" s="155" t="s">
        <v>568</v>
      </c>
      <c r="Q150" s="155" t="s">
        <v>566</v>
      </c>
      <c r="R150" s="155" t="s">
        <v>570</v>
      </c>
      <c r="S150" s="155" t="s">
        <v>568</v>
      </c>
      <c r="T150" s="156" t="s">
        <v>568</v>
      </c>
      <c r="U150" s="156" t="s">
        <v>568</v>
      </c>
      <c r="V150" s="156" t="s">
        <v>568</v>
      </c>
      <c r="W150" s="156" t="s">
        <v>568</v>
      </c>
      <c r="X150" s="156" t="s">
        <v>563</v>
      </c>
      <c r="Y150" s="157" t="s">
        <v>565</v>
      </c>
      <c r="Z150" s="158" t="s">
        <v>564</v>
      </c>
      <c r="AA150" s="159" t="s">
        <v>568</v>
      </c>
      <c r="AB150" s="155">
        <v>-104968</v>
      </c>
      <c r="AC150" s="155" t="s">
        <v>565</v>
      </c>
      <c r="AD150" s="155" t="s">
        <v>568</v>
      </c>
      <c r="AE150" s="155" t="s">
        <v>568</v>
      </c>
      <c r="AF150" s="157" t="s">
        <v>568</v>
      </c>
      <c r="AG150" s="157" t="s">
        <v>568</v>
      </c>
      <c r="AH150" s="157" t="s">
        <v>568</v>
      </c>
      <c r="AI150" s="157" t="s">
        <v>571</v>
      </c>
      <c r="AJ150" s="157" t="s">
        <v>571</v>
      </c>
      <c r="AK150" s="157" t="s">
        <v>568</v>
      </c>
      <c r="AL150" s="157" t="s">
        <v>568</v>
      </c>
      <c r="AM150" s="158" t="s">
        <v>568</v>
      </c>
      <c r="AN150" s="158" t="s">
        <v>568</v>
      </c>
      <c r="AO150" s="158" t="s">
        <v>568</v>
      </c>
      <c r="AP150" s="160" t="s">
        <v>565</v>
      </c>
      <c r="AQ150" s="161"/>
      <c r="AR150" s="162" t="s">
        <v>572</v>
      </c>
      <c r="AS150" s="163" t="s">
        <v>563</v>
      </c>
      <c r="AT150" s="164" t="s">
        <v>573</v>
      </c>
      <c r="AU150" s="165" t="s">
        <v>574</v>
      </c>
      <c r="AV150" s="140">
        <v>-104968</v>
      </c>
      <c r="AW150" s="139"/>
      <c r="AX150" s="139"/>
      <c r="AY150" s="139"/>
      <c r="AZ150" s="139"/>
      <c r="BA150" s="139"/>
      <c r="BB150" s="139"/>
    </row>
    <row r="151" spans="1:54" ht="18" customHeight="1" x14ac:dyDescent="0.2">
      <c r="A151" s="166" t="s">
        <v>743</v>
      </c>
      <c r="B151" s="166"/>
      <c r="C151" s="155">
        <v>-45517</v>
      </c>
      <c r="D151" s="155" t="s">
        <v>563</v>
      </c>
      <c r="E151" s="155" t="s">
        <v>564</v>
      </c>
      <c r="F151" s="155" t="s">
        <v>564</v>
      </c>
      <c r="G151" s="155" t="s">
        <v>565</v>
      </c>
      <c r="H151" s="155" t="s">
        <v>566</v>
      </c>
      <c r="I151" s="155" t="s">
        <v>565</v>
      </c>
      <c r="J151" s="156" t="s">
        <v>567</v>
      </c>
      <c r="K151" s="156" t="s">
        <v>566</v>
      </c>
      <c r="L151" s="157" t="s">
        <v>568</v>
      </c>
      <c r="M151" s="158" t="s">
        <v>566</v>
      </c>
      <c r="N151" s="155" t="s">
        <v>569</v>
      </c>
      <c r="O151" s="155" t="s">
        <v>568</v>
      </c>
      <c r="P151" s="155" t="s">
        <v>568</v>
      </c>
      <c r="Q151" s="155" t="s">
        <v>566</v>
      </c>
      <c r="R151" s="155" t="s">
        <v>570</v>
      </c>
      <c r="S151" s="155" t="s">
        <v>568</v>
      </c>
      <c r="T151" s="156" t="s">
        <v>568</v>
      </c>
      <c r="U151" s="156" t="s">
        <v>568</v>
      </c>
      <c r="V151" s="156" t="s">
        <v>568</v>
      </c>
      <c r="W151" s="156" t="s">
        <v>568</v>
      </c>
      <c r="X151" s="156" t="s">
        <v>563</v>
      </c>
      <c r="Y151" s="157" t="s">
        <v>565</v>
      </c>
      <c r="Z151" s="158" t="s">
        <v>564</v>
      </c>
      <c r="AA151" s="159" t="s">
        <v>568</v>
      </c>
      <c r="AB151" s="155" t="s">
        <v>568</v>
      </c>
      <c r="AC151" s="155" t="s">
        <v>565</v>
      </c>
      <c r="AD151" s="155" t="s">
        <v>568</v>
      </c>
      <c r="AE151" s="155" t="s">
        <v>568</v>
      </c>
      <c r="AF151" s="157" t="s">
        <v>568</v>
      </c>
      <c r="AG151" s="157" t="s">
        <v>568</v>
      </c>
      <c r="AH151" s="157" t="s">
        <v>568</v>
      </c>
      <c r="AI151" s="157" t="s">
        <v>571</v>
      </c>
      <c r="AJ151" s="157" t="s">
        <v>571</v>
      </c>
      <c r="AK151" s="157" t="s">
        <v>568</v>
      </c>
      <c r="AL151" s="157" t="s">
        <v>568</v>
      </c>
      <c r="AM151" s="158" t="s">
        <v>568</v>
      </c>
      <c r="AN151" s="158" t="s">
        <v>568</v>
      </c>
      <c r="AO151" s="158" t="s">
        <v>568</v>
      </c>
      <c r="AP151" s="160">
        <v>-45517</v>
      </c>
      <c r="AQ151" s="161"/>
      <c r="AR151" s="162" t="s">
        <v>572</v>
      </c>
      <c r="AS151" s="163" t="s">
        <v>563</v>
      </c>
      <c r="AT151" s="164" t="s">
        <v>573</v>
      </c>
      <c r="AU151" s="165" t="s">
        <v>574</v>
      </c>
      <c r="AV151" s="140" t="s">
        <v>574</v>
      </c>
      <c r="AW151" s="139"/>
      <c r="AX151" s="139"/>
      <c r="AY151" s="139"/>
      <c r="AZ151" s="139"/>
      <c r="BA151" s="139"/>
      <c r="BB151" s="139"/>
    </row>
    <row r="152" spans="1:54" ht="18" customHeight="1" x14ac:dyDescent="0.2">
      <c r="A152" s="166" t="s">
        <v>744</v>
      </c>
      <c r="B152" s="166"/>
      <c r="C152" s="155">
        <v>-5796</v>
      </c>
      <c r="D152" s="155">
        <v>-5796</v>
      </c>
      <c r="E152" s="155" t="s">
        <v>564</v>
      </c>
      <c r="F152" s="155" t="s">
        <v>564</v>
      </c>
      <c r="G152" s="155" t="s">
        <v>565</v>
      </c>
      <c r="H152" s="155" t="s">
        <v>566</v>
      </c>
      <c r="I152" s="155" t="s">
        <v>565</v>
      </c>
      <c r="J152" s="156" t="s">
        <v>567</v>
      </c>
      <c r="K152" s="156" t="s">
        <v>566</v>
      </c>
      <c r="L152" s="157" t="s">
        <v>568</v>
      </c>
      <c r="M152" s="158" t="s">
        <v>566</v>
      </c>
      <c r="N152" s="155" t="s">
        <v>569</v>
      </c>
      <c r="O152" s="155" t="s">
        <v>568</v>
      </c>
      <c r="P152" s="155" t="s">
        <v>568</v>
      </c>
      <c r="Q152" s="155" t="s">
        <v>566</v>
      </c>
      <c r="R152" s="155" t="s">
        <v>570</v>
      </c>
      <c r="S152" s="155" t="s">
        <v>568</v>
      </c>
      <c r="T152" s="156" t="s">
        <v>568</v>
      </c>
      <c r="U152" s="156" t="s">
        <v>568</v>
      </c>
      <c r="V152" s="156" t="s">
        <v>568</v>
      </c>
      <c r="W152" s="156" t="s">
        <v>568</v>
      </c>
      <c r="X152" s="156" t="s">
        <v>563</v>
      </c>
      <c r="Y152" s="157" t="s">
        <v>565</v>
      </c>
      <c r="Z152" s="158" t="s">
        <v>564</v>
      </c>
      <c r="AA152" s="159" t="s">
        <v>568</v>
      </c>
      <c r="AB152" s="155" t="s">
        <v>568</v>
      </c>
      <c r="AC152" s="155" t="s">
        <v>565</v>
      </c>
      <c r="AD152" s="155" t="s">
        <v>568</v>
      </c>
      <c r="AE152" s="155" t="s">
        <v>568</v>
      </c>
      <c r="AF152" s="157" t="s">
        <v>568</v>
      </c>
      <c r="AG152" s="157" t="s">
        <v>568</v>
      </c>
      <c r="AH152" s="157" t="s">
        <v>568</v>
      </c>
      <c r="AI152" s="157" t="s">
        <v>571</v>
      </c>
      <c r="AJ152" s="157" t="s">
        <v>571</v>
      </c>
      <c r="AK152" s="157" t="s">
        <v>568</v>
      </c>
      <c r="AL152" s="157" t="s">
        <v>568</v>
      </c>
      <c r="AM152" s="158" t="s">
        <v>568</v>
      </c>
      <c r="AN152" s="158" t="s">
        <v>568</v>
      </c>
      <c r="AO152" s="158" t="s">
        <v>568</v>
      </c>
      <c r="AP152" s="160" t="s">
        <v>565</v>
      </c>
      <c r="AQ152" s="161"/>
      <c r="AR152" s="162" t="s">
        <v>572</v>
      </c>
      <c r="AS152" s="163" t="s">
        <v>563</v>
      </c>
      <c r="AT152" s="164" t="s">
        <v>573</v>
      </c>
      <c r="AU152" s="165" t="s">
        <v>574</v>
      </c>
      <c r="AV152" s="140">
        <v>-5796</v>
      </c>
      <c r="AW152" s="139"/>
      <c r="AX152" s="139"/>
      <c r="AY152" s="139"/>
      <c r="AZ152" s="139"/>
      <c r="BA152" s="139"/>
      <c r="BB152" s="139"/>
    </row>
    <row r="153" spans="1:54" ht="18" customHeight="1" x14ac:dyDescent="0.2">
      <c r="A153" s="154" t="s">
        <v>745</v>
      </c>
      <c r="B153" s="154"/>
      <c r="C153" s="183">
        <v>-31861</v>
      </c>
      <c r="D153" s="183" t="s">
        <v>563</v>
      </c>
      <c r="E153" s="183" t="s">
        <v>564</v>
      </c>
      <c r="F153" s="183" t="s">
        <v>564</v>
      </c>
      <c r="G153" s="183" t="s">
        <v>565</v>
      </c>
      <c r="H153" s="183" t="s">
        <v>566</v>
      </c>
      <c r="I153" s="183" t="s">
        <v>565</v>
      </c>
      <c r="J153" s="156" t="s">
        <v>567</v>
      </c>
      <c r="K153" s="156" t="s">
        <v>566</v>
      </c>
      <c r="L153" s="157" t="s">
        <v>568</v>
      </c>
      <c r="M153" s="158" t="s">
        <v>566</v>
      </c>
      <c r="N153" s="183">
        <v>-31861</v>
      </c>
      <c r="O153" s="183" t="s">
        <v>568</v>
      </c>
      <c r="P153" s="183" t="s">
        <v>568</v>
      </c>
      <c r="Q153" s="183" t="s">
        <v>566</v>
      </c>
      <c r="R153" s="183" t="s">
        <v>570</v>
      </c>
      <c r="S153" s="183" t="s">
        <v>568</v>
      </c>
      <c r="T153" s="156" t="s">
        <v>568</v>
      </c>
      <c r="U153" s="156" t="s">
        <v>568</v>
      </c>
      <c r="V153" s="156" t="s">
        <v>568</v>
      </c>
      <c r="W153" s="156" t="s">
        <v>568</v>
      </c>
      <c r="X153" s="156" t="s">
        <v>563</v>
      </c>
      <c r="Y153" s="157" t="s">
        <v>565</v>
      </c>
      <c r="Z153" s="158" t="s">
        <v>564</v>
      </c>
      <c r="AA153" s="159" t="s">
        <v>568</v>
      </c>
      <c r="AB153" s="183" t="s">
        <v>568</v>
      </c>
      <c r="AC153" s="183" t="s">
        <v>565</v>
      </c>
      <c r="AD153" s="183" t="s">
        <v>568</v>
      </c>
      <c r="AE153" s="183" t="s">
        <v>568</v>
      </c>
      <c r="AF153" s="157" t="s">
        <v>568</v>
      </c>
      <c r="AG153" s="157" t="s">
        <v>568</v>
      </c>
      <c r="AH153" s="157" t="s">
        <v>568</v>
      </c>
      <c r="AI153" s="157" t="s">
        <v>571</v>
      </c>
      <c r="AJ153" s="157" t="s">
        <v>571</v>
      </c>
      <c r="AK153" s="157" t="s">
        <v>568</v>
      </c>
      <c r="AL153" s="157" t="s">
        <v>568</v>
      </c>
      <c r="AM153" s="158" t="s">
        <v>568</v>
      </c>
      <c r="AN153" s="158" t="s">
        <v>568</v>
      </c>
      <c r="AO153" s="158" t="s">
        <v>568</v>
      </c>
      <c r="AP153" s="160" t="s">
        <v>565</v>
      </c>
      <c r="AQ153" s="161"/>
      <c r="AR153" s="162">
        <v>-722243</v>
      </c>
      <c r="AS153" s="163" t="s">
        <v>563</v>
      </c>
      <c r="AT153" s="164">
        <v>-890821</v>
      </c>
      <c r="AU153" s="165">
        <v>-2811362</v>
      </c>
      <c r="AV153" s="140">
        <v>4392565</v>
      </c>
      <c r="AW153" s="184" t="s">
        <v>618</v>
      </c>
      <c r="AX153" s="184" t="s">
        <v>746</v>
      </c>
      <c r="AY153" s="184"/>
      <c r="AZ153" s="184"/>
      <c r="BA153" s="184"/>
      <c r="BB153" s="184"/>
    </row>
    <row r="154" spans="1:54" ht="18" customHeight="1" x14ac:dyDescent="0.2">
      <c r="A154" s="166" t="s">
        <v>747</v>
      </c>
      <c r="B154" s="166"/>
      <c r="C154" s="155">
        <v>-496381</v>
      </c>
      <c r="D154" s="155">
        <v>-61239</v>
      </c>
      <c r="E154" s="155">
        <v>-43480</v>
      </c>
      <c r="F154" s="155" t="s">
        <v>564</v>
      </c>
      <c r="G154" s="155">
        <v>-111960</v>
      </c>
      <c r="H154" s="155">
        <v>-7528</v>
      </c>
      <c r="I154" s="155">
        <v>-22461</v>
      </c>
      <c r="J154" s="156">
        <v>-40268</v>
      </c>
      <c r="K154" s="156">
        <v>-7256</v>
      </c>
      <c r="L154" s="157" t="s">
        <v>568</v>
      </c>
      <c r="M154" s="158">
        <v>-353</v>
      </c>
      <c r="N154" s="155">
        <v>-39151</v>
      </c>
      <c r="O154" s="155" t="s">
        <v>568</v>
      </c>
      <c r="P154" s="155" t="s">
        <v>568</v>
      </c>
      <c r="Q154" s="155" t="s">
        <v>566</v>
      </c>
      <c r="R154" s="155">
        <v>-60383</v>
      </c>
      <c r="S154" s="155" t="s">
        <v>568</v>
      </c>
      <c r="T154" s="156" t="s">
        <v>568</v>
      </c>
      <c r="U154" s="156" t="s">
        <v>568</v>
      </c>
      <c r="V154" s="156" t="s">
        <v>568</v>
      </c>
      <c r="W154" s="156" t="s">
        <v>568</v>
      </c>
      <c r="X154" s="156" t="s">
        <v>563</v>
      </c>
      <c r="Y154" s="157" t="s">
        <v>565</v>
      </c>
      <c r="Z154" s="158">
        <v>-11624</v>
      </c>
      <c r="AA154" s="159">
        <v>-12265</v>
      </c>
      <c r="AB154" s="155" t="s">
        <v>568</v>
      </c>
      <c r="AC154" s="155">
        <v>-60866</v>
      </c>
      <c r="AD154" s="155" t="s">
        <v>568</v>
      </c>
      <c r="AE154" s="155">
        <v>-17546</v>
      </c>
      <c r="AF154" s="157" t="s">
        <v>568</v>
      </c>
      <c r="AG154" s="157" t="s">
        <v>568</v>
      </c>
      <c r="AH154" s="157" t="s">
        <v>568</v>
      </c>
      <c r="AI154" s="157" t="s">
        <v>571</v>
      </c>
      <c r="AJ154" s="157" t="s">
        <v>571</v>
      </c>
      <c r="AK154" s="157" t="s">
        <v>568</v>
      </c>
      <c r="AL154" s="157" t="s">
        <v>568</v>
      </c>
      <c r="AM154" s="158" t="s">
        <v>568</v>
      </c>
      <c r="AN154" s="158" t="s">
        <v>568</v>
      </c>
      <c r="AO154" s="158" t="s">
        <v>568</v>
      </c>
      <c r="AP154" s="160" t="s">
        <v>565</v>
      </c>
      <c r="AQ154" s="161"/>
      <c r="AR154" s="162">
        <v>-11977</v>
      </c>
      <c r="AS154" s="163">
        <v>-12265</v>
      </c>
      <c r="AT154" s="164" t="s">
        <v>573</v>
      </c>
      <c r="AU154" s="165">
        <v>-47524</v>
      </c>
      <c r="AV154" s="140">
        <v>-424614</v>
      </c>
      <c r="AW154" s="139" t="s">
        <v>618</v>
      </c>
      <c r="AX154" s="139"/>
      <c r="AY154" s="139"/>
      <c r="AZ154" s="139"/>
      <c r="BA154" s="139"/>
      <c r="BB154" s="139"/>
    </row>
    <row r="155" spans="1:54" ht="18" customHeight="1" x14ac:dyDescent="0.2">
      <c r="A155" s="166" t="s">
        <v>748</v>
      </c>
      <c r="B155" s="166"/>
      <c r="C155" s="155">
        <v>-526137</v>
      </c>
      <c r="D155" s="155" t="s">
        <v>563</v>
      </c>
      <c r="E155" s="155" t="s">
        <v>564</v>
      </c>
      <c r="F155" s="155" t="s">
        <v>564</v>
      </c>
      <c r="G155" s="155" t="s">
        <v>565</v>
      </c>
      <c r="H155" s="155" t="s">
        <v>566</v>
      </c>
      <c r="I155" s="155" t="s">
        <v>565</v>
      </c>
      <c r="J155" s="156" t="s">
        <v>567</v>
      </c>
      <c r="K155" s="156" t="s">
        <v>566</v>
      </c>
      <c r="L155" s="157" t="s">
        <v>568</v>
      </c>
      <c r="M155" s="158" t="s">
        <v>566</v>
      </c>
      <c r="N155" s="155">
        <v>-523617</v>
      </c>
      <c r="O155" s="155" t="s">
        <v>568</v>
      </c>
      <c r="P155" s="155" t="s">
        <v>568</v>
      </c>
      <c r="Q155" s="155" t="s">
        <v>566</v>
      </c>
      <c r="R155" s="155" t="s">
        <v>570</v>
      </c>
      <c r="S155" s="155" t="s">
        <v>568</v>
      </c>
      <c r="T155" s="156" t="s">
        <v>568</v>
      </c>
      <c r="U155" s="156" t="s">
        <v>568</v>
      </c>
      <c r="V155" s="156" t="s">
        <v>568</v>
      </c>
      <c r="W155" s="156" t="s">
        <v>568</v>
      </c>
      <c r="X155" s="156" t="s">
        <v>563</v>
      </c>
      <c r="Y155" s="157" t="s">
        <v>565</v>
      </c>
      <c r="Z155" s="158" t="s">
        <v>564</v>
      </c>
      <c r="AA155" s="159" t="s">
        <v>568</v>
      </c>
      <c r="AB155" s="155" t="s">
        <v>568</v>
      </c>
      <c r="AC155" s="155" t="s">
        <v>565</v>
      </c>
      <c r="AD155" s="155" t="s">
        <v>568</v>
      </c>
      <c r="AE155" s="155" t="s">
        <v>568</v>
      </c>
      <c r="AF155" s="157" t="s">
        <v>568</v>
      </c>
      <c r="AG155" s="157" t="s">
        <v>568</v>
      </c>
      <c r="AH155" s="157" t="s">
        <v>568</v>
      </c>
      <c r="AI155" s="157" t="s">
        <v>571</v>
      </c>
      <c r="AJ155" s="157" t="s">
        <v>571</v>
      </c>
      <c r="AK155" s="157" t="s">
        <v>568</v>
      </c>
      <c r="AL155" s="157" t="s">
        <v>568</v>
      </c>
      <c r="AM155" s="158" t="s">
        <v>568</v>
      </c>
      <c r="AN155" s="158" t="s">
        <v>568</v>
      </c>
      <c r="AO155" s="158" t="s">
        <v>568</v>
      </c>
      <c r="AP155" s="160">
        <v>-2521</v>
      </c>
      <c r="AQ155" s="161"/>
      <c r="AR155" s="162" t="s">
        <v>572</v>
      </c>
      <c r="AS155" s="163" t="s">
        <v>563</v>
      </c>
      <c r="AT155" s="164" t="s">
        <v>573</v>
      </c>
      <c r="AU155" s="165" t="s">
        <v>574</v>
      </c>
      <c r="AV155" s="140">
        <v>-523617</v>
      </c>
      <c r="AW155" s="139"/>
      <c r="AX155" s="139"/>
      <c r="AY155" s="139"/>
      <c r="AZ155" s="139"/>
      <c r="BA155" s="139"/>
      <c r="BB155" s="139"/>
    </row>
    <row r="156" spans="1:54" ht="18" customHeight="1" x14ac:dyDescent="0.2">
      <c r="A156" s="166" t="s">
        <v>749</v>
      </c>
      <c r="B156" s="166"/>
      <c r="C156" s="155">
        <v>-3594372</v>
      </c>
      <c r="D156" s="155" t="s">
        <v>563</v>
      </c>
      <c r="E156" s="155" t="s">
        <v>564</v>
      </c>
      <c r="F156" s="155" t="s">
        <v>564</v>
      </c>
      <c r="G156" s="155" t="s">
        <v>565</v>
      </c>
      <c r="H156" s="155" t="s">
        <v>566</v>
      </c>
      <c r="I156" s="155" t="s">
        <v>565</v>
      </c>
      <c r="J156" s="156" t="s">
        <v>567</v>
      </c>
      <c r="K156" s="156" t="s">
        <v>566</v>
      </c>
      <c r="L156" s="157" t="s">
        <v>568</v>
      </c>
      <c r="M156" s="158" t="s">
        <v>566</v>
      </c>
      <c r="N156" s="155">
        <v>-3594372</v>
      </c>
      <c r="O156" s="155" t="s">
        <v>568</v>
      </c>
      <c r="P156" s="155" t="s">
        <v>568</v>
      </c>
      <c r="Q156" s="155" t="s">
        <v>566</v>
      </c>
      <c r="R156" s="155" t="s">
        <v>570</v>
      </c>
      <c r="S156" s="155" t="s">
        <v>568</v>
      </c>
      <c r="T156" s="156" t="s">
        <v>568</v>
      </c>
      <c r="U156" s="156" t="s">
        <v>568</v>
      </c>
      <c r="V156" s="156" t="s">
        <v>568</v>
      </c>
      <c r="W156" s="156" t="s">
        <v>568</v>
      </c>
      <c r="X156" s="156" t="s">
        <v>563</v>
      </c>
      <c r="Y156" s="157" t="s">
        <v>565</v>
      </c>
      <c r="Z156" s="158" t="s">
        <v>564</v>
      </c>
      <c r="AA156" s="159" t="s">
        <v>568</v>
      </c>
      <c r="AB156" s="155" t="s">
        <v>568</v>
      </c>
      <c r="AC156" s="155" t="s">
        <v>565</v>
      </c>
      <c r="AD156" s="155" t="s">
        <v>568</v>
      </c>
      <c r="AE156" s="155" t="s">
        <v>568</v>
      </c>
      <c r="AF156" s="157" t="s">
        <v>568</v>
      </c>
      <c r="AG156" s="157" t="s">
        <v>568</v>
      </c>
      <c r="AH156" s="157" t="s">
        <v>568</v>
      </c>
      <c r="AI156" s="157" t="s">
        <v>571</v>
      </c>
      <c r="AJ156" s="157" t="s">
        <v>571</v>
      </c>
      <c r="AK156" s="157" t="s">
        <v>568</v>
      </c>
      <c r="AL156" s="157" t="s">
        <v>568</v>
      </c>
      <c r="AM156" s="158" t="s">
        <v>568</v>
      </c>
      <c r="AN156" s="158" t="s">
        <v>568</v>
      </c>
      <c r="AO156" s="158" t="s">
        <v>568</v>
      </c>
      <c r="AP156" s="160" t="s">
        <v>565</v>
      </c>
      <c r="AQ156" s="161"/>
      <c r="AR156" s="162" t="s">
        <v>572</v>
      </c>
      <c r="AS156" s="163" t="s">
        <v>563</v>
      </c>
      <c r="AT156" s="164" t="s">
        <v>573</v>
      </c>
      <c r="AU156" s="165" t="s">
        <v>574</v>
      </c>
      <c r="AV156" s="140">
        <v>-3594372</v>
      </c>
      <c r="AW156" s="139"/>
      <c r="AX156" s="139"/>
      <c r="AY156" s="139"/>
      <c r="AZ156" s="139"/>
      <c r="BA156" s="139"/>
      <c r="BB156" s="139"/>
    </row>
    <row r="157" spans="1:54" ht="18" customHeight="1" x14ac:dyDescent="0.2">
      <c r="A157" s="166" t="s">
        <v>750</v>
      </c>
      <c r="B157" s="166"/>
      <c r="C157" s="155">
        <v>-73056</v>
      </c>
      <c r="D157" s="155" t="s">
        <v>563</v>
      </c>
      <c r="E157" s="155" t="s">
        <v>564</v>
      </c>
      <c r="F157" s="155" t="s">
        <v>564</v>
      </c>
      <c r="G157" s="155" t="s">
        <v>565</v>
      </c>
      <c r="H157" s="155" t="s">
        <v>566</v>
      </c>
      <c r="I157" s="155" t="s">
        <v>565</v>
      </c>
      <c r="J157" s="156" t="s">
        <v>567</v>
      </c>
      <c r="K157" s="156" t="s">
        <v>566</v>
      </c>
      <c r="L157" s="157" t="s">
        <v>568</v>
      </c>
      <c r="M157" s="158" t="s">
        <v>566</v>
      </c>
      <c r="N157" s="155">
        <v>-73056</v>
      </c>
      <c r="O157" s="155" t="s">
        <v>568</v>
      </c>
      <c r="P157" s="155" t="s">
        <v>568</v>
      </c>
      <c r="Q157" s="155" t="s">
        <v>566</v>
      </c>
      <c r="R157" s="155" t="s">
        <v>570</v>
      </c>
      <c r="S157" s="155" t="s">
        <v>568</v>
      </c>
      <c r="T157" s="156" t="s">
        <v>568</v>
      </c>
      <c r="U157" s="156" t="s">
        <v>568</v>
      </c>
      <c r="V157" s="156" t="s">
        <v>568</v>
      </c>
      <c r="W157" s="156" t="s">
        <v>568</v>
      </c>
      <c r="X157" s="156" t="s">
        <v>563</v>
      </c>
      <c r="Y157" s="157" t="s">
        <v>565</v>
      </c>
      <c r="Z157" s="158" t="s">
        <v>564</v>
      </c>
      <c r="AA157" s="159" t="s">
        <v>568</v>
      </c>
      <c r="AB157" s="155" t="s">
        <v>568</v>
      </c>
      <c r="AC157" s="155" t="s">
        <v>565</v>
      </c>
      <c r="AD157" s="155" t="s">
        <v>568</v>
      </c>
      <c r="AE157" s="155" t="s">
        <v>568</v>
      </c>
      <c r="AF157" s="157" t="s">
        <v>568</v>
      </c>
      <c r="AG157" s="157" t="s">
        <v>568</v>
      </c>
      <c r="AH157" s="157" t="s">
        <v>568</v>
      </c>
      <c r="AI157" s="157" t="s">
        <v>571</v>
      </c>
      <c r="AJ157" s="157" t="s">
        <v>571</v>
      </c>
      <c r="AK157" s="157" t="s">
        <v>568</v>
      </c>
      <c r="AL157" s="157" t="s">
        <v>568</v>
      </c>
      <c r="AM157" s="158" t="s">
        <v>568</v>
      </c>
      <c r="AN157" s="158" t="s">
        <v>568</v>
      </c>
      <c r="AO157" s="158" t="s">
        <v>568</v>
      </c>
      <c r="AP157" s="160" t="s">
        <v>565</v>
      </c>
      <c r="AQ157" s="161"/>
      <c r="AR157" s="162" t="s">
        <v>572</v>
      </c>
      <c r="AS157" s="163" t="s">
        <v>563</v>
      </c>
      <c r="AT157" s="164" t="s">
        <v>573</v>
      </c>
      <c r="AU157" s="165" t="s">
        <v>574</v>
      </c>
      <c r="AV157" s="140">
        <v>-73056</v>
      </c>
      <c r="AW157" s="139"/>
      <c r="AX157" s="139"/>
      <c r="AY157" s="139"/>
      <c r="AZ157" s="139"/>
      <c r="BA157" s="139"/>
      <c r="BB157" s="139"/>
    </row>
    <row r="158" spans="1:54" ht="18" customHeight="1" x14ac:dyDescent="0.2">
      <c r="A158" s="166" t="s">
        <v>751</v>
      </c>
      <c r="B158" s="166"/>
      <c r="C158" s="155">
        <v>-42437</v>
      </c>
      <c r="D158" s="155" t="s">
        <v>563</v>
      </c>
      <c r="E158" s="155" t="s">
        <v>564</v>
      </c>
      <c r="F158" s="155" t="s">
        <v>564</v>
      </c>
      <c r="G158" s="155" t="s">
        <v>565</v>
      </c>
      <c r="H158" s="155" t="s">
        <v>566</v>
      </c>
      <c r="I158" s="155" t="s">
        <v>565</v>
      </c>
      <c r="J158" s="156" t="s">
        <v>567</v>
      </c>
      <c r="K158" s="156" t="s">
        <v>566</v>
      </c>
      <c r="L158" s="157" t="s">
        <v>568</v>
      </c>
      <c r="M158" s="158" t="s">
        <v>566</v>
      </c>
      <c r="N158" s="155">
        <v>-42437</v>
      </c>
      <c r="O158" s="155" t="s">
        <v>568</v>
      </c>
      <c r="P158" s="155" t="s">
        <v>568</v>
      </c>
      <c r="Q158" s="155" t="s">
        <v>566</v>
      </c>
      <c r="R158" s="155" t="s">
        <v>570</v>
      </c>
      <c r="S158" s="155" t="s">
        <v>568</v>
      </c>
      <c r="T158" s="156" t="s">
        <v>568</v>
      </c>
      <c r="U158" s="156" t="s">
        <v>568</v>
      </c>
      <c r="V158" s="156" t="s">
        <v>568</v>
      </c>
      <c r="W158" s="156" t="s">
        <v>568</v>
      </c>
      <c r="X158" s="156" t="s">
        <v>563</v>
      </c>
      <c r="Y158" s="157" t="s">
        <v>565</v>
      </c>
      <c r="Z158" s="158" t="s">
        <v>564</v>
      </c>
      <c r="AA158" s="159" t="s">
        <v>568</v>
      </c>
      <c r="AB158" s="155" t="s">
        <v>568</v>
      </c>
      <c r="AC158" s="155" t="s">
        <v>565</v>
      </c>
      <c r="AD158" s="155" t="s">
        <v>568</v>
      </c>
      <c r="AE158" s="155" t="s">
        <v>568</v>
      </c>
      <c r="AF158" s="157" t="s">
        <v>568</v>
      </c>
      <c r="AG158" s="157" t="s">
        <v>568</v>
      </c>
      <c r="AH158" s="157" t="s">
        <v>568</v>
      </c>
      <c r="AI158" s="157" t="s">
        <v>571</v>
      </c>
      <c r="AJ158" s="157" t="s">
        <v>571</v>
      </c>
      <c r="AK158" s="157" t="s">
        <v>568</v>
      </c>
      <c r="AL158" s="157" t="s">
        <v>568</v>
      </c>
      <c r="AM158" s="158" t="s">
        <v>568</v>
      </c>
      <c r="AN158" s="158" t="s">
        <v>568</v>
      </c>
      <c r="AO158" s="158" t="s">
        <v>568</v>
      </c>
      <c r="AP158" s="160" t="s">
        <v>565</v>
      </c>
      <c r="AQ158" s="161"/>
      <c r="AR158" s="162" t="s">
        <v>572</v>
      </c>
      <c r="AS158" s="163" t="s">
        <v>563</v>
      </c>
      <c r="AT158" s="164" t="s">
        <v>573</v>
      </c>
      <c r="AU158" s="165" t="s">
        <v>574</v>
      </c>
      <c r="AV158" s="140">
        <v>-42437</v>
      </c>
      <c r="AW158" s="139"/>
      <c r="AX158" s="139"/>
      <c r="AY158" s="139"/>
      <c r="AZ158" s="139"/>
      <c r="BA158" s="139"/>
      <c r="BB158" s="139"/>
    </row>
    <row r="159" spans="1:54" ht="18" customHeight="1" x14ac:dyDescent="0.2">
      <c r="A159" s="166" t="s">
        <v>752</v>
      </c>
      <c r="B159" s="166"/>
      <c r="C159" s="155">
        <v>-593</v>
      </c>
      <c r="D159" s="155" t="s">
        <v>563</v>
      </c>
      <c r="E159" s="155" t="s">
        <v>564</v>
      </c>
      <c r="F159" s="155" t="s">
        <v>564</v>
      </c>
      <c r="G159" s="155" t="s">
        <v>565</v>
      </c>
      <c r="H159" s="155" t="s">
        <v>566</v>
      </c>
      <c r="I159" s="155" t="s">
        <v>565</v>
      </c>
      <c r="J159" s="156" t="s">
        <v>567</v>
      </c>
      <c r="K159" s="156" t="s">
        <v>566</v>
      </c>
      <c r="L159" s="157" t="s">
        <v>568</v>
      </c>
      <c r="M159" s="158" t="s">
        <v>566</v>
      </c>
      <c r="N159" s="155">
        <v>-593</v>
      </c>
      <c r="O159" s="155" t="s">
        <v>568</v>
      </c>
      <c r="P159" s="155" t="s">
        <v>568</v>
      </c>
      <c r="Q159" s="155" t="s">
        <v>566</v>
      </c>
      <c r="R159" s="155" t="s">
        <v>570</v>
      </c>
      <c r="S159" s="155" t="s">
        <v>568</v>
      </c>
      <c r="T159" s="156" t="s">
        <v>568</v>
      </c>
      <c r="U159" s="156" t="s">
        <v>568</v>
      </c>
      <c r="V159" s="156" t="s">
        <v>568</v>
      </c>
      <c r="W159" s="156" t="s">
        <v>568</v>
      </c>
      <c r="X159" s="156" t="s">
        <v>563</v>
      </c>
      <c r="Y159" s="157" t="s">
        <v>565</v>
      </c>
      <c r="Z159" s="158" t="s">
        <v>564</v>
      </c>
      <c r="AA159" s="159" t="s">
        <v>568</v>
      </c>
      <c r="AB159" s="155" t="s">
        <v>568</v>
      </c>
      <c r="AC159" s="155" t="s">
        <v>565</v>
      </c>
      <c r="AD159" s="155" t="s">
        <v>568</v>
      </c>
      <c r="AE159" s="155" t="s">
        <v>568</v>
      </c>
      <c r="AF159" s="157" t="s">
        <v>568</v>
      </c>
      <c r="AG159" s="157" t="s">
        <v>568</v>
      </c>
      <c r="AH159" s="157" t="s">
        <v>568</v>
      </c>
      <c r="AI159" s="157" t="s">
        <v>571</v>
      </c>
      <c r="AJ159" s="157" t="s">
        <v>571</v>
      </c>
      <c r="AK159" s="157" t="s">
        <v>568</v>
      </c>
      <c r="AL159" s="157" t="s">
        <v>568</v>
      </c>
      <c r="AM159" s="158" t="s">
        <v>568</v>
      </c>
      <c r="AN159" s="158" t="s">
        <v>568</v>
      </c>
      <c r="AO159" s="158" t="s">
        <v>568</v>
      </c>
      <c r="AP159" s="160" t="s">
        <v>565</v>
      </c>
      <c r="AQ159" s="161"/>
      <c r="AR159" s="162" t="s">
        <v>572</v>
      </c>
      <c r="AS159" s="163" t="s">
        <v>563</v>
      </c>
      <c r="AT159" s="164" t="s">
        <v>573</v>
      </c>
      <c r="AU159" s="165" t="s">
        <v>574</v>
      </c>
      <c r="AV159" s="140">
        <v>-593</v>
      </c>
      <c r="AW159" s="139"/>
      <c r="AX159" s="139"/>
      <c r="AY159" s="139"/>
      <c r="AZ159" s="139"/>
      <c r="BA159" s="139"/>
      <c r="BB159" s="139"/>
    </row>
    <row r="160" spans="1:54" ht="18" customHeight="1" x14ac:dyDescent="0.2">
      <c r="A160" s="166" t="s">
        <v>753</v>
      </c>
      <c r="B160" s="166"/>
      <c r="C160" s="155">
        <v>-23731</v>
      </c>
      <c r="D160" s="155" t="s">
        <v>563</v>
      </c>
      <c r="E160" s="155" t="s">
        <v>564</v>
      </c>
      <c r="F160" s="155" t="s">
        <v>564</v>
      </c>
      <c r="G160" s="155" t="s">
        <v>565</v>
      </c>
      <c r="H160" s="155" t="s">
        <v>566</v>
      </c>
      <c r="I160" s="155" t="s">
        <v>565</v>
      </c>
      <c r="J160" s="156" t="s">
        <v>567</v>
      </c>
      <c r="K160" s="156" t="s">
        <v>566</v>
      </c>
      <c r="L160" s="157" t="s">
        <v>568</v>
      </c>
      <c r="M160" s="158" t="s">
        <v>566</v>
      </c>
      <c r="N160" s="155">
        <v>-23731</v>
      </c>
      <c r="O160" s="155" t="s">
        <v>568</v>
      </c>
      <c r="P160" s="155" t="s">
        <v>568</v>
      </c>
      <c r="Q160" s="155" t="s">
        <v>566</v>
      </c>
      <c r="R160" s="155" t="s">
        <v>570</v>
      </c>
      <c r="S160" s="155" t="s">
        <v>568</v>
      </c>
      <c r="T160" s="156" t="s">
        <v>568</v>
      </c>
      <c r="U160" s="156" t="s">
        <v>568</v>
      </c>
      <c r="V160" s="156" t="s">
        <v>568</v>
      </c>
      <c r="W160" s="156" t="s">
        <v>568</v>
      </c>
      <c r="X160" s="156" t="s">
        <v>563</v>
      </c>
      <c r="Y160" s="157" t="s">
        <v>565</v>
      </c>
      <c r="Z160" s="158" t="s">
        <v>564</v>
      </c>
      <c r="AA160" s="159" t="s">
        <v>568</v>
      </c>
      <c r="AB160" s="155" t="s">
        <v>568</v>
      </c>
      <c r="AC160" s="155" t="s">
        <v>565</v>
      </c>
      <c r="AD160" s="155" t="s">
        <v>568</v>
      </c>
      <c r="AE160" s="155" t="s">
        <v>568</v>
      </c>
      <c r="AF160" s="157" t="s">
        <v>568</v>
      </c>
      <c r="AG160" s="157" t="s">
        <v>568</v>
      </c>
      <c r="AH160" s="157" t="s">
        <v>568</v>
      </c>
      <c r="AI160" s="157" t="s">
        <v>571</v>
      </c>
      <c r="AJ160" s="157" t="s">
        <v>571</v>
      </c>
      <c r="AK160" s="157" t="s">
        <v>568</v>
      </c>
      <c r="AL160" s="157" t="s">
        <v>568</v>
      </c>
      <c r="AM160" s="158" t="s">
        <v>568</v>
      </c>
      <c r="AN160" s="158" t="s">
        <v>568</v>
      </c>
      <c r="AO160" s="158" t="s">
        <v>568</v>
      </c>
      <c r="AP160" s="160" t="s">
        <v>565</v>
      </c>
      <c r="AQ160" s="161"/>
      <c r="AR160" s="162">
        <v>-7910</v>
      </c>
      <c r="AS160" s="163" t="s">
        <v>563</v>
      </c>
      <c r="AT160" s="164">
        <v>-7910</v>
      </c>
      <c r="AU160" s="165">
        <v>-7910</v>
      </c>
      <c r="AV160" s="140">
        <v>0</v>
      </c>
      <c r="AW160" s="139"/>
      <c r="AX160" s="139"/>
      <c r="AY160" s="139"/>
      <c r="AZ160" s="139"/>
      <c r="BA160" s="139"/>
      <c r="BB160" s="139"/>
    </row>
    <row r="161" spans="1:54" ht="18" customHeight="1" x14ac:dyDescent="0.2">
      <c r="A161" s="166" t="s">
        <v>754</v>
      </c>
      <c r="B161" s="166"/>
      <c r="C161" s="155">
        <v>-104225</v>
      </c>
      <c r="D161" s="155" t="s">
        <v>563</v>
      </c>
      <c r="E161" s="155" t="s">
        <v>564</v>
      </c>
      <c r="F161" s="155" t="s">
        <v>564</v>
      </c>
      <c r="G161" s="155" t="s">
        <v>565</v>
      </c>
      <c r="H161" s="155" t="s">
        <v>566</v>
      </c>
      <c r="I161" s="155" t="s">
        <v>565</v>
      </c>
      <c r="J161" s="156" t="s">
        <v>567</v>
      </c>
      <c r="K161" s="156" t="s">
        <v>566</v>
      </c>
      <c r="L161" s="157" t="s">
        <v>568</v>
      </c>
      <c r="M161" s="158" t="s">
        <v>566</v>
      </c>
      <c r="N161" s="155" t="s">
        <v>569</v>
      </c>
      <c r="O161" s="155" t="s">
        <v>568</v>
      </c>
      <c r="P161" s="155" t="s">
        <v>568</v>
      </c>
      <c r="Q161" s="155" t="s">
        <v>566</v>
      </c>
      <c r="R161" s="155">
        <v>-104225</v>
      </c>
      <c r="S161" s="155" t="s">
        <v>568</v>
      </c>
      <c r="T161" s="156" t="s">
        <v>568</v>
      </c>
      <c r="U161" s="156" t="s">
        <v>568</v>
      </c>
      <c r="V161" s="156" t="s">
        <v>568</v>
      </c>
      <c r="W161" s="156" t="s">
        <v>568</v>
      </c>
      <c r="X161" s="156" t="s">
        <v>563</v>
      </c>
      <c r="Y161" s="157" t="s">
        <v>565</v>
      </c>
      <c r="Z161" s="158" t="s">
        <v>564</v>
      </c>
      <c r="AA161" s="159" t="s">
        <v>568</v>
      </c>
      <c r="AB161" s="155" t="s">
        <v>568</v>
      </c>
      <c r="AC161" s="155" t="s">
        <v>565</v>
      </c>
      <c r="AD161" s="155" t="s">
        <v>568</v>
      </c>
      <c r="AE161" s="155" t="s">
        <v>568</v>
      </c>
      <c r="AF161" s="157" t="s">
        <v>568</v>
      </c>
      <c r="AG161" s="157" t="s">
        <v>568</v>
      </c>
      <c r="AH161" s="157" t="s">
        <v>568</v>
      </c>
      <c r="AI161" s="157" t="s">
        <v>571</v>
      </c>
      <c r="AJ161" s="157" t="s">
        <v>571</v>
      </c>
      <c r="AK161" s="157" t="s">
        <v>568</v>
      </c>
      <c r="AL161" s="157" t="s">
        <v>568</v>
      </c>
      <c r="AM161" s="158" t="s">
        <v>568</v>
      </c>
      <c r="AN161" s="158" t="s">
        <v>568</v>
      </c>
      <c r="AO161" s="158" t="s">
        <v>568</v>
      </c>
      <c r="AP161" s="160" t="s">
        <v>565</v>
      </c>
      <c r="AQ161" s="161"/>
      <c r="AR161" s="162" t="s">
        <v>572</v>
      </c>
      <c r="AS161" s="163" t="s">
        <v>563</v>
      </c>
      <c r="AT161" s="164" t="s">
        <v>573</v>
      </c>
      <c r="AU161" s="165" t="s">
        <v>574</v>
      </c>
      <c r="AV161" s="140">
        <v>-104225</v>
      </c>
      <c r="AW161" s="139"/>
      <c r="AX161" s="139"/>
      <c r="AY161" s="139"/>
      <c r="AZ161" s="139"/>
      <c r="BA161" s="139"/>
      <c r="BB161" s="139"/>
    </row>
    <row r="162" spans="1:54" ht="18" customHeight="1" x14ac:dyDescent="0.2">
      <c r="A162" s="166" t="s">
        <v>755</v>
      </c>
      <c r="B162" s="166"/>
      <c r="C162" s="155">
        <v>-149074</v>
      </c>
      <c r="D162" s="155">
        <v>-31924</v>
      </c>
      <c r="E162" s="155">
        <v>-12962</v>
      </c>
      <c r="F162" s="155">
        <v>-484</v>
      </c>
      <c r="G162" s="155">
        <v>-7476</v>
      </c>
      <c r="H162" s="155">
        <v>-4181</v>
      </c>
      <c r="I162" s="155">
        <v>-11950</v>
      </c>
      <c r="J162" s="156">
        <v>-1434</v>
      </c>
      <c r="K162" s="156">
        <v>-4309</v>
      </c>
      <c r="L162" s="157">
        <v>-148</v>
      </c>
      <c r="M162" s="158" t="s">
        <v>566</v>
      </c>
      <c r="N162" s="155">
        <v>-2846</v>
      </c>
      <c r="O162" s="155" t="s">
        <v>568</v>
      </c>
      <c r="P162" s="155">
        <v>-196</v>
      </c>
      <c r="Q162" s="155">
        <v>-5068</v>
      </c>
      <c r="R162" s="155">
        <v>-6172</v>
      </c>
      <c r="S162" s="155">
        <v>-1181</v>
      </c>
      <c r="T162" s="156" t="s">
        <v>568</v>
      </c>
      <c r="U162" s="156">
        <v>-1572</v>
      </c>
      <c r="V162" s="156" t="s">
        <v>568</v>
      </c>
      <c r="W162" s="156" t="s">
        <v>568</v>
      </c>
      <c r="X162" s="156">
        <v>-5494</v>
      </c>
      <c r="Y162" s="157">
        <v>-1114</v>
      </c>
      <c r="Z162" s="158">
        <v>-2073</v>
      </c>
      <c r="AA162" s="159">
        <v>-23</v>
      </c>
      <c r="AB162" s="155">
        <v>-4903</v>
      </c>
      <c r="AC162" s="155">
        <v>-11345</v>
      </c>
      <c r="AD162" s="155">
        <v>-337</v>
      </c>
      <c r="AE162" s="155">
        <v>-3042</v>
      </c>
      <c r="AF162" s="157" t="s">
        <v>568</v>
      </c>
      <c r="AG162" s="157" t="s">
        <v>568</v>
      </c>
      <c r="AH162" s="157" t="s">
        <v>568</v>
      </c>
      <c r="AI162" s="157" t="s">
        <v>571</v>
      </c>
      <c r="AJ162" s="157" t="s">
        <v>571</v>
      </c>
      <c r="AK162" s="157" t="s">
        <v>568</v>
      </c>
      <c r="AL162" s="157" t="s">
        <v>568</v>
      </c>
      <c r="AM162" s="158" t="s">
        <v>568</v>
      </c>
      <c r="AN162" s="158" t="s">
        <v>568</v>
      </c>
      <c r="AO162" s="158" t="s">
        <v>568</v>
      </c>
      <c r="AP162" s="160">
        <v>-28839</v>
      </c>
      <c r="AQ162" s="161"/>
      <c r="AR162" s="162">
        <v>-2073</v>
      </c>
      <c r="AS162" s="163">
        <v>-23</v>
      </c>
      <c r="AT162" s="164">
        <v>-1262</v>
      </c>
      <c r="AU162" s="165">
        <v>-12809</v>
      </c>
      <c r="AV162" s="140">
        <v>-104068</v>
      </c>
      <c r="AW162" s="139" t="s">
        <v>584</v>
      </c>
      <c r="AX162" s="139" t="s">
        <v>680</v>
      </c>
      <c r="AY162" s="139"/>
      <c r="AZ162" s="139"/>
      <c r="BA162" s="139"/>
      <c r="BB162" s="139"/>
    </row>
    <row r="163" spans="1:54" ht="18" customHeight="1" x14ac:dyDescent="0.2">
      <c r="A163" s="166" t="s">
        <v>756</v>
      </c>
      <c r="B163" s="166"/>
      <c r="C163" s="155">
        <v>-98545</v>
      </c>
      <c r="D163" s="155">
        <v>-29188</v>
      </c>
      <c r="E163" s="155">
        <v>-11312</v>
      </c>
      <c r="F163" s="155">
        <v>-1821</v>
      </c>
      <c r="G163" s="155">
        <v>-5624</v>
      </c>
      <c r="H163" s="155">
        <v>-2670</v>
      </c>
      <c r="I163" s="155">
        <v>-4640</v>
      </c>
      <c r="J163" s="156">
        <v>-611</v>
      </c>
      <c r="K163" s="156">
        <v>-3745</v>
      </c>
      <c r="L163" s="157" t="s">
        <v>568</v>
      </c>
      <c r="M163" s="158" t="s">
        <v>566</v>
      </c>
      <c r="N163" s="155">
        <v>-2144</v>
      </c>
      <c r="O163" s="155" t="s">
        <v>568</v>
      </c>
      <c r="P163" s="155" t="s">
        <v>568</v>
      </c>
      <c r="Q163" s="155">
        <v>-385</v>
      </c>
      <c r="R163" s="155">
        <v>-3933</v>
      </c>
      <c r="S163" s="155">
        <v>-2867</v>
      </c>
      <c r="T163" s="156" t="s">
        <v>568</v>
      </c>
      <c r="U163" s="156" t="s">
        <v>568</v>
      </c>
      <c r="V163" s="156" t="s">
        <v>568</v>
      </c>
      <c r="W163" s="156" t="s">
        <v>568</v>
      </c>
      <c r="X163" s="156">
        <v>-1618</v>
      </c>
      <c r="Y163" s="157">
        <v>-452</v>
      </c>
      <c r="Z163" s="158">
        <v>-370</v>
      </c>
      <c r="AA163" s="159">
        <v>-1480</v>
      </c>
      <c r="AB163" s="155">
        <v>-5464</v>
      </c>
      <c r="AC163" s="155">
        <v>-8972</v>
      </c>
      <c r="AD163" s="155" t="s">
        <v>568</v>
      </c>
      <c r="AE163" s="155">
        <v>-825</v>
      </c>
      <c r="AF163" s="157" t="s">
        <v>568</v>
      </c>
      <c r="AG163" s="157" t="s">
        <v>568</v>
      </c>
      <c r="AH163" s="157" t="s">
        <v>568</v>
      </c>
      <c r="AI163" s="157" t="s">
        <v>571</v>
      </c>
      <c r="AJ163" s="157" t="s">
        <v>571</v>
      </c>
      <c r="AK163" s="157" t="s">
        <v>568</v>
      </c>
      <c r="AL163" s="157" t="s">
        <v>568</v>
      </c>
      <c r="AM163" s="158" t="s">
        <v>568</v>
      </c>
      <c r="AN163" s="158" t="s">
        <v>568</v>
      </c>
      <c r="AO163" s="158" t="s">
        <v>568</v>
      </c>
      <c r="AP163" s="160">
        <v>-10425</v>
      </c>
      <c r="AQ163" s="161"/>
      <c r="AR163" s="162">
        <v>-370</v>
      </c>
      <c r="AS163" s="163">
        <v>-1480</v>
      </c>
      <c r="AT163" s="164">
        <v>-452</v>
      </c>
      <c r="AU163" s="165">
        <v>-5974</v>
      </c>
      <c r="AV163" s="140">
        <v>-79845</v>
      </c>
      <c r="AW163" s="139" t="s">
        <v>618</v>
      </c>
      <c r="AX163" s="139"/>
      <c r="AY163" s="139"/>
      <c r="AZ163" s="139"/>
      <c r="BA163" s="139"/>
      <c r="BB163" s="139"/>
    </row>
    <row r="164" spans="1:54" ht="18" customHeight="1" x14ac:dyDescent="0.2">
      <c r="A164" s="166" t="s">
        <v>757</v>
      </c>
      <c r="B164" s="166"/>
      <c r="C164" s="155">
        <v>-2361</v>
      </c>
      <c r="D164" s="155">
        <v>-2064</v>
      </c>
      <c r="E164" s="155" t="s">
        <v>564</v>
      </c>
      <c r="F164" s="155" t="s">
        <v>564</v>
      </c>
      <c r="G164" s="155">
        <v>-182</v>
      </c>
      <c r="H164" s="155" t="s">
        <v>566</v>
      </c>
      <c r="I164" s="155">
        <v>-20</v>
      </c>
      <c r="J164" s="156" t="s">
        <v>567</v>
      </c>
      <c r="K164" s="156" t="s">
        <v>566</v>
      </c>
      <c r="L164" s="157" t="s">
        <v>568</v>
      </c>
      <c r="M164" s="158" t="s">
        <v>566</v>
      </c>
      <c r="N164" s="155">
        <v>-95</v>
      </c>
      <c r="O164" s="155" t="s">
        <v>568</v>
      </c>
      <c r="P164" s="155" t="s">
        <v>568</v>
      </c>
      <c r="Q164" s="155" t="s">
        <v>566</v>
      </c>
      <c r="R164" s="155" t="s">
        <v>570</v>
      </c>
      <c r="S164" s="155" t="s">
        <v>568</v>
      </c>
      <c r="T164" s="156" t="s">
        <v>568</v>
      </c>
      <c r="U164" s="156" t="s">
        <v>568</v>
      </c>
      <c r="V164" s="156" t="s">
        <v>568</v>
      </c>
      <c r="W164" s="156" t="s">
        <v>568</v>
      </c>
      <c r="X164" s="156" t="s">
        <v>563</v>
      </c>
      <c r="Y164" s="157" t="s">
        <v>565</v>
      </c>
      <c r="Z164" s="158" t="s">
        <v>564</v>
      </c>
      <c r="AA164" s="159" t="s">
        <v>568</v>
      </c>
      <c r="AB164" s="155" t="s">
        <v>568</v>
      </c>
      <c r="AC164" s="155" t="s">
        <v>565</v>
      </c>
      <c r="AD164" s="155" t="s">
        <v>568</v>
      </c>
      <c r="AE164" s="155" t="s">
        <v>568</v>
      </c>
      <c r="AF164" s="157" t="s">
        <v>568</v>
      </c>
      <c r="AG164" s="157" t="s">
        <v>568</v>
      </c>
      <c r="AH164" s="157" t="s">
        <v>568</v>
      </c>
      <c r="AI164" s="157" t="s">
        <v>571</v>
      </c>
      <c r="AJ164" s="157" t="s">
        <v>571</v>
      </c>
      <c r="AK164" s="157" t="s">
        <v>568</v>
      </c>
      <c r="AL164" s="157" t="s">
        <v>568</v>
      </c>
      <c r="AM164" s="158" t="s">
        <v>568</v>
      </c>
      <c r="AN164" s="158" t="s">
        <v>568</v>
      </c>
      <c r="AO164" s="158" t="s">
        <v>568</v>
      </c>
      <c r="AP164" s="160" t="s">
        <v>565</v>
      </c>
      <c r="AQ164" s="161"/>
      <c r="AR164" s="162" t="s">
        <v>572</v>
      </c>
      <c r="AS164" s="163" t="s">
        <v>563</v>
      </c>
      <c r="AT164" s="164" t="s">
        <v>573</v>
      </c>
      <c r="AU164" s="165" t="s">
        <v>574</v>
      </c>
      <c r="AV164" s="140">
        <v>-2361</v>
      </c>
      <c r="AW164" s="139"/>
      <c r="AX164" s="139"/>
      <c r="AY164" s="139"/>
      <c r="AZ164" s="139"/>
      <c r="BA164" s="139"/>
      <c r="BB164" s="139"/>
    </row>
    <row r="165" spans="1:54" ht="18" customHeight="1" x14ac:dyDescent="0.2">
      <c r="A165" s="185" t="s">
        <v>758</v>
      </c>
      <c r="B165" s="185"/>
      <c r="C165" s="155">
        <v>-32472455</v>
      </c>
      <c r="D165" s="155" t="s">
        <v>563</v>
      </c>
      <c r="E165" s="155" t="s">
        <v>564</v>
      </c>
      <c r="F165" s="155" t="s">
        <v>564</v>
      </c>
      <c r="G165" s="155" t="s">
        <v>565</v>
      </c>
      <c r="H165" s="155" t="s">
        <v>566</v>
      </c>
      <c r="I165" s="155" t="s">
        <v>565</v>
      </c>
      <c r="J165" s="156" t="s">
        <v>567</v>
      </c>
      <c r="K165" s="156" t="s">
        <v>566</v>
      </c>
      <c r="L165" s="157" t="s">
        <v>568</v>
      </c>
      <c r="M165" s="158" t="s">
        <v>566</v>
      </c>
      <c r="N165" s="155" t="s">
        <v>569</v>
      </c>
      <c r="O165" s="155" t="s">
        <v>568</v>
      </c>
      <c r="P165" s="155" t="s">
        <v>568</v>
      </c>
      <c r="Q165" s="155" t="s">
        <v>566</v>
      </c>
      <c r="R165" s="155" t="s">
        <v>570</v>
      </c>
      <c r="S165" s="155" t="s">
        <v>568</v>
      </c>
      <c r="T165" s="156" t="s">
        <v>568</v>
      </c>
      <c r="U165" s="156" t="s">
        <v>568</v>
      </c>
      <c r="V165" s="156" t="s">
        <v>568</v>
      </c>
      <c r="W165" s="156" t="s">
        <v>568</v>
      </c>
      <c r="X165" s="156">
        <v>-17092453</v>
      </c>
      <c r="Y165" s="157">
        <v>-8339697</v>
      </c>
      <c r="Z165" s="158">
        <v>-7040306</v>
      </c>
      <c r="AA165" s="159" t="s">
        <v>568</v>
      </c>
      <c r="AB165" s="155" t="s">
        <v>568</v>
      </c>
      <c r="AC165" s="155" t="s">
        <v>565</v>
      </c>
      <c r="AD165" s="155" t="s">
        <v>568</v>
      </c>
      <c r="AE165" s="155" t="s">
        <v>568</v>
      </c>
      <c r="AF165" s="157" t="s">
        <v>568</v>
      </c>
      <c r="AG165" s="157" t="s">
        <v>568</v>
      </c>
      <c r="AH165" s="157" t="s">
        <v>568</v>
      </c>
      <c r="AI165" s="157" t="s">
        <v>571</v>
      </c>
      <c r="AJ165" s="157" t="s">
        <v>571</v>
      </c>
      <c r="AK165" s="157" t="s">
        <v>568</v>
      </c>
      <c r="AL165" s="157" t="s">
        <v>568</v>
      </c>
      <c r="AM165" s="158" t="s">
        <v>568</v>
      </c>
      <c r="AN165" s="158" t="s">
        <v>568</v>
      </c>
      <c r="AO165" s="158" t="s">
        <v>568</v>
      </c>
      <c r="AP165" s="160" t="s">
        <v>565</v>
      </c>
      <c r="AQ165" s="161"/>
      <c r="AR165" s="162">
        <v>-7040306</v>
      </c>
      <c r="AS165" s="163" t="s">
        <v>563</v>
      </c>
      <c r="AT165" s="164">
        <v>-8339697</v>
      </c>
      <c r="AU165" s="165">
        <v>-17092453</v>
      </c>
      <c r="AV165" s="140">
        <v>0</v>
      </c>
      <c r="AW165" s="139" t="s">
        <v>584</v>
      </c>
      <c r="AX165" s="139" t="s">
        <v>680</v>
      </c>
      <c r="AY165" s="139"/>
      <c r="AZ165" s="139"/>
      <c r="BA165" s="139"/>
      <c r="BB165" s="139"/>
    </row>
    <row r="166" spans="1:54" ht="18" customHeight="1" x14ac:dyDescent="0.2">
      <c r="A166" s="185" t="s">
        <v>759</v>
      </c>
      <c r="B166" s="185"/>
      <c r="C166" s="155">
        <v>-1287227</v>
      </c>
      <c r="D166" s="155" t="s">
        <v>563</v>
      </c>
      <c r="E166" s="155" t="s">
        <v>564</v>
      </c>
      <c r="F166" s="155" t="s">
        <v>564</v>
      </c>
      <c r="G166" s="155" t="s">
        <v>565</v>
      </c>
      <c r="H166" s="155" t="s">
        <v>566</v>
      </c>
      <c r="I166" s="155" t="s">
        <v>565</v>
      </c>
      <c r="J166" s="156" t="s">
        <v>567</v>
      </c>
      <c r="K166" s="156" t="s">
        <v>566</v>
      </c>
      <c r="L166" s="157" t="s">
        <v>568</v>
      </c>
      <c r="M166" s="158" t="s">
        <v>566</v>
      </c>
      <c r="N166" s="155" t="s">
        <v>569</v>
      </c>
      <c r="O166" s="155" t="s">
        <v>568</v>
      </c>
      <c r="P166" s="155" t="s">
        <v>568</v>
      </c>
      <c r="Q166" s="155" t="s">
        <v>566</v>
      </c>
      <c r="R166" s="155" t="s">
        <v>570</v>
      </c>
      <c r="S166" s="155" t="s">
        <v>568</v>
      </c>
      <c r="T166" s="156" t="s">
        <v>568</v>
      </c>
      <c r="U166" s="156" t="s">
        <v>568</v>
      </c>
      <c r="V166" s="156" t="s">
        <v>568</v>
      </c>
      <c r="W166" s="156" t="s">
        <v>568</v>
      </c>
      <c r="X166" s="156">
        <v>-1287227</v>
      </c>
      <c r="Y166" s="157" t="s">
        <v>565</v>
      </c>
      <c r="Z166" s="158" t="s">
        <v>564</v>
      </c>
      <c r="AA166" s="159" t="s">
        <v>568</v>
      </c>
      <c r="AB166" s="155" t="s">
        <v>568</v>
      </c>
      <c r="AC166" s="155" t="s">
        <v>565</v>
      </c>
      <c r="AD166" s="155" t="s">
        <v>568</v>
      </c>
      <c r="AE166" s="155" t="s">
        <v>568</v>
      </c>
      <c r="AF166" s="157" t="s">
        <v>568</v>
      </c>
      <c r="AG166" s="157" t="s">
        <v>568</v>
      </c>
      <c r="AH166" s="157" t="s">
        <v>568</v>
      </c>
      <c r="AI166" s="157" t="s">
        <v>571</v>
      </c>
      <c r="AJ166" s="157" t="s">
        <v>571</v>
      </c>
      <c r="AK166" s="157" t="s">
        <v>568</v>
      </c>
      <c r="AL166" s="157" t="s">
        <v>568</v>
      </c>
      <c r="AM166" s="158" t="s">
        <v>568</v>
      </c>
      <c r="AN166" s="158" t="s">
        <v>568</v>
      </c>
      <c r="AO166" s="158" t="s">
        <v>568</v>
      </c>
      <c r="AP166" s="160" t="s">
        <v>565</v>
      </c>
      <c r="AQ166" s="161"/>
      <c r="AR166" s="162" t="s">
        <v>572</v>
      </c>
      <c r="AS166" s="163" t="s">
        <v>563</v>
      </c>
      <c r="AT166" s="164" t="s">
        <v>573</v>
      </c>
      <c r="AU166" s="165">
        <v>-1287227</v>
      </c>
      <c r="AV166" s="140" t="s">
        <v>574</v>
      </c>
      <c r="AW166" s="139"/>
      <c r="AX166" s="139"/>
      <c r="AY166" s="139"/>
      <c r="AZ166" s="139"/>
      <c r="BA166" s="139"/>
      <c r="BB166" s="139"/>
    </row>
    <row r="167" spans="1:54" ht="18" customHeight="1" x14ac:dyDescent="0.2">
      <c r="A167" s="185" t="s">
        <v>760</v>
      </c>
      <c r="B167" s="185"/>
      <c r="C167" s="155">
        <v>-148448</v>
      </c>
      <c r="D167" s="155" t="s">
        <v>563</v>
      </c>
      <c r="E167" s="155" t="s">
        <v>564</v>
      </c>
      <c r="F167" s="155" t="s">
        <v>564</v>
      </c>
      <c r="G167" s="155" t="s">
        <v>565</v>
      </c>
      <c r="H167" s="155" t="s">
        <v>566</v>
      </c>
      <c r="I167" s="155" t="s">
        <v>565</v>
      </c>
      <c r="J167" s="156" t="s">
        <v>567</v>
      </c>
      <c r="K167" s="156" t="s">
        <v>566</v>
      </c>
      <c r="L167" s="157" t="s">
        <v>568</v>
      </c>
      <c r="M167" s="158" t="s">
        <v>566</v>
      </c>
      <c r="N167" s="155" t="s">
        <v>569</v>
      </c>
      <c r="O167" s="155" t="s">
        <v>568</v>
      </c>
      <c r="P167" s="155" t="s">
        <v>568</v>
      </c>
      <c r="Q167" s="155" t="s">
        <v>566</v>
      </c>
      <c r="R167" s="155" t="s">
        <v>570</v>
      </c>
      <c r="S167" s="155" t="s">
        <v>568</v>
      </c>
      <c r="T167" s="156" t="s">
        <v>568</v>
      </c>
      <c r="U167" s="156" t="s">
        <v>568</v>
      </c>
      <c r="V167" s="156" t="s">
        <v>568</v>
      </c>
      <c r="W167" s="156" t="s">
        <v>568</v>
      </c>
      <c r="X167" s="156">
        <v>-148448</v>
      </c>
      <c r="Y167" s="157" t="s">
        <v>565</v>
      </c>
      <c r="Z167" s="158" t="s">
        <v>564</v>
      </c>
      <c r="AA167" s="159" t="s">
        <v>568</v>
      </c>
      <c r="AB167" s="155" t="s">
        <v>568</v>
      </c>
      <c r="AC167" s="155" t="s">
        <v>565</v>
      </c>
      <c r="AD167" s="155" t="s">
        <v>568</v>
      </c>
      <c r="AE167" s="155" t="s">
        <v>568</v>
      </c>
      <c r="AF167" s="157" t="s">
        <v>568</v>
      </c>
      <c r="AG167" s="157" t="s">
        <v>568</v>
      </c>
      <c r="AH167" s="157" t="s">
        <v>568</v>
      </c>
      <c r="AI167" s="157" t="s">
        <v>571</v>
      </c>
      <c r="AJ167" s="157" t="s">
        <v>571</v>
      </c>
      <c r="AK167" s="157" t="s">
        <v>568</v>
      </c>
      <c r="AL167" s="157" t="s">
        <v>568</v>
      </c>
      <c r="AM167" s="158" t="s">
        <v>568</v>
      </c>
      <c r="AN167" s="158" t="s">
        <v>568</v>
      </c>
      <c r="AO167" s="158" t="s">
        <v>568</v>
      </c>
      <c r="AP167" s="160" t="s">
        <v>565</v>
      </c>
      <c r="AQ167" s="161"/>
      <c r="AR167" s="162" t="s">
        <v>572</v>
      </c>
      <c r="AS167" s="163" t="s">
        <v>563</v>
      </c>
      <c r="AT167" s="164" t="s">
        <v>573</v>
      </c>
      <c r="AU167" s="165">
        <v>-148448</v>
      </c>
      <c r="AV167" s="140" t="s">
        <v>574</v>
      </c>
      <c r="AW167" s="139"/>
      <c r="AX167" s="139"/>
      <c r="AY167" s="139"/>
      <c r="AZ167" s="139"/>
      <c r="BA167" s="139"/>
      <c r="BB167" s="139"/>
    </row>
    <row r="168" spans="1:54" ht="18" customHeight="1" x14ac:dyDescent="0.2">
      <c r="A168" s="185" t="s">
        <v>761</v>
      </c>
      <c r="B168" s="185"/>
      <c r="C168" s="155">
        <v>-50892</v>
      </c>
      <c r="D168" s="155" t="s">
        <v>563</v>
      </c>
      <c r="E168" s="155" t="s">
        <v>564</v>
      </c>
      <c r="F168" s="155" t="s">
        <v>564</v>
      </c>
      <c r="G168" s="155" t="s">
        <v>565</v>
      </c>
      <c r="H168" s="155" t="s">
        <v>566</v>
      </c>
      <c r="I168" s="155" t="s">
        <v>565</v>
      </c>
      <c r="J168" s="156" t="s">
        <v>567</v>
      </c>
      <c r="K168" s="156" t="s">
        <v>566</v>
      </c>
      <c r="L168" s="157" t="s">
        <v>568</v>
      </c>
      <c r="M168" s="158" t="s">
        <v>566</v>
      </c>
      <c r="N168" s="155" t="s">
        <v>569</v>
      </c>
      <c r="O168" s="155" t="s">
        <v>568</v>
      </c>
      <c r="P168" s="155" t="s">
        <v>568</v>
      </c>
      <c r="Q168" s="155" t="s">
        <v>566</v>
      </c>
      <c r="R168" s="155" t="s">
        <v>570</v>
      </c>
      <c r="S168" s="155" t="s">
        <v>568</v>
      </c>
      <c r="T168" s="156" t="s">
        <v>568</v>
      </c>
      <c r="U168" s="156" t="s">
        <v>568</v>
      </c>
      <c r="V168" s="156" t="s">
        <v>568</v>
      </c>
      <c r="W168" s="156" t="s">
        <v>568</v>
      </c>
      <c r="X168" s="156" t="s">
        <v>563</v>
      </c>
      <c r="Y168" s="157">
        <v>-50892</v>
      </c>
      <c r="Z168" s="158" t="s">
        <v>564</v>
      </c>
      <c r="AA168" s="159" t="s">
        <v>568</v>
      </c>
      <c r="AB168" s="155" t="s">
        <v>568</v>
      </c>
      <c r="AC168" s="155" t="s">
        <v>565</v>
      </c>
      <c r="AD168" s="155" t="s">
        <v>568</v>
      </c>
      <c r="AE168" s="155" t="s">
        <v>568</v>
      </c>
      <c r="AF168" s="157" t="s">
        <v>568</v>
      </c>
      <c r="AG168" s="157" t="s">
        <v>568</v>
      </c>
      <c r="AH168" s="157" t="s">
        <v>568</v>
      </c>
      <c r="AI168" s="157" t="s">
        <v>571</v>
      </c>
      <c r="AJ168" s="157" t="s">
        <v>571</v>
      </c>
      <c r="AK168" s="157" t="s">
        <v>568</v>
      </c>
      <c r="AL168" s="157" t="s">
        <v>568</v>
      </c>
      <c r="AM168" s="158" t="s">
        <v>568</v>
      </c>
      <c r="AN168" s="158" t="s">
        <v>568</v>
      </c>
      <c r="AO168" s="158" t="s">
        <v>568</v>
      </c>
      <c r="AP168" s="160" t="s">
        <v>565</v>
      </c>
      <c r="AQ168" s="161"/>
      <c r="AR168" s="162" t="s">
        <v>572</v>
      </c>
      <c r="AS168" s="163" t="s">
        <v>563</v>
      </c>
      <c r="AT168" s="164">
        <v>-50892</v>
      </c>
      <c r="AU168" s="165" t="s">
        <v>574</v>
      </c>
      <c r="AV168" s="140" t="s">
        <v>574</v>
      </c>
      <c r="AW168" s="139"/>
      <c r="AX168" s="139"/>
      <c r="AY168" s="139"/>
      <c r="AZ168" s="139"/>
      <c r="BA168" s="139"/>
      <c r="BB168" s="139"/>
    </row>
    <row r="169" spans="1:54" ht="18" customHeight="1" x14ac:dyDescent="0.2">
      <c r="A169" s="185" t="s">
        <v>762</v>
      </c>
      <c r="B169" s="185"/>
      <c r="C169" s="155">
        <v>-1632340</v>
      </c>
      <c r="D169" s="155" t="s">
        <v>563</v>
      </c>
      <c r="E169" s="155" t="s">
        <v>564</v>
      </c>
      <c r="F169" s="155" t="s">
        <v>564</v>
      </c>
      <c r="G169" s="155" t="s">
        <v>565</v>
      </c>
      <c r="H169" s="155" t="s">
        <v>566</v>
      </c>
      <c r="I169" s="155" t="s">
        <v>565</v>
      </c>
      <c r="J169" s="156" t="s">
        <v>567</v>
      </c>
      <c r="K169" s="156" t="s">
        <v>566</v>
      </c>
      <c r="L169" s="157" t="s">
        <v>568</v>
      </c>
      <c r="M169" s="158" t="s">
        <v>566</v>
      </c>
      <c r="N169" s="155" t="s">
        <v>569</v>
      </c>
      <c r="O169" s="155" t="s">
        <v>568</v>
      </c>
      <c r="P169" s="155" t="s">
        <v>568</v>
      </c>
      <c r="Q169" s="155" t="s">
        <v>566</v>
      </c>
      <c r="R169" s="155" t="s">
        <v>570</v>
      </c>
      <c r="S169" s="155" t="s">
        <v>568</v>
      </c>
      <c r="T169" s="156" t="s">
        <v>568</v>
      </c>
      <c r="U169" s="156" t="s">
        <v>568</v>
      </c>
      <c r="V169" s="156" t="s">
        <v>568</v>
      </c>
      <c r="W169" s="156" t="s">
        <v>568</v>
      </c>
      <c r="X169" s="156">
        <v>-760000</v>
      </c>
      <c r="Y169" s="157">
        <v>-714240</v>
      </c>
      <c r="Z169" s="158">
        <v>-158100</v>
      </c>
      <c r="AA169" s="159" t="s">
        <v>568</v>
      </c>
      <c r="AB169" s="155" t="s">
        <v>568</v>
      </c>
      <c r="AC169" s="155" t="s">
        <v>565</v>
      </c>
      <c r="AD169" s="155" t="s">
        <v>568</v>
      </c>
      <c r="AE169" s="155" t="s">
        <v>568</v>
      </c>
      <c r="AF169" s="157" t="s">
        <v>568</v>
      </c>
      <c r="AG169" s="157" t="s">
        <v>568</v>
      </c>
      <c r="AH169" s="157" t="s">
        <v>568</v>
      </c>
      <c r="AI169" s="157" t="s">
        <v>571</v>
      </c>
      <c r="AJ169" s="157" t="s">
        <v>571</v>
      </c>
      <c r="AK169" s="157" t="s">
        <v>568</v>
      </c>
      <c r="AL169" s="157" t="s">
        <v>568</v>
      </c>
      <c r="AM169" s="158" t="s">
        <v>568</v>
      </c>
      <c r="AN169" s="158" t="s">
        <v>568</v>
      </c>
      <c r="AO169" s="158" t="s">
        <v>568</v>
      </c>
      <c r="AP169" s="160" t="s">
        <v>565</v>
      </c>
      <c r="AQ169" s="161"/>
      <c r="AR169" s="162">
        <v>-158100</v>
      </c>
      <c r="AS169" s="163" t="s">
        <v>563</v>
      </c>
      <c r="AT169" s="164">
        <v>-714240</v>
      </c>
      <c r="AU169" s="165">
        <v>-760000</v>
      </c>
      <c r="AV169" s="140">
        <v>0</v>
      </c>
      <c r="AW169" s="139" t="s">
        <v>584</v>
      </c>
      <c r="AX169" s="139" t="s">
        <v>680</v>
      </c>
      <c r="AY169" s="139"/>
      <c r="AZ169" s="139"/>
      <c r="BA169" s="139"/>
      <c r="BB169" s="139"/>
    </row>
    <row r="170" spans="1:54" ht="18" customHeight="1" x14ac:dyDescent="0.2">
      <c r="A170" s="185" t="s">
        <v>763</v>
      </c>
      <c r="B170" s="185"/>
      <c r="C170" s="155">
        <v>-42935</v>
      </c>
      <c r="D170" s="155" t="s">
        <v>563</v>
      </c>
      <c r="E170" s="155" t="s">
        <v>564</v>
      </c>
      <c r="F170" s="155" t="s">
        <v>564</v>
      </c>
      <c r="G170" s="155" t="s">
        <v>565</v>
      </c>
      <c r="H170" s="155" t="s">
        <v>566</v>
      </c>
      <c r="I170" s="155" t="s">
        <v>565</v>
      </c>
      <c r="J170" s="156" t="s">
        <v>567</v>
      </c>
      <c r="K170" s="156" t="s">
        <v>566</v>
      </c>
      <c r="L170" s="157" t="s">
        <v>568</v>
      </c>
      <c r="M170" s="158" t="s">
        <v>566</v>
      </c>
      <c r="N170" s="155" t="s">
        <v>569</v>
      </c>
      <c r="O170" s="155" t="s">
        <v>568</v>
      </c>
      <c r="P170" s="155" t="s">
        <v>568</v>
      </c>
      <c r="Q170" s="155" t="s">
        <v>566</v>
      </c>
      <c r="R170" s="155" t="s">
        <v>570</v>
      </c>
      <c r="S170" s="155" t="s">
        <v>568</v>
      </c>
      <c r="T170" s="156" t="s">
        <v>568</v>
      </c>
      <c r="U170" s="156" t="s">
        <v>568</v>
      </c>
      <c r="V170" s="156" t="s">
        <v>568</v>
      </c>
      <c r="W170" s="156" t="s">
        <v>568</v>
      </c>
      <c r="X170" s="156">
        <v>-42935</v>
      </c>
      <c r="Y170" s="157" t="s">
        <v>565</v>
      </c>
      <c r="Z170" s="158" t="s">
        <v>564</v>
      </c>
      <c r="AA170" s="159" t="s">
        <v>568</v>
      </c>
      <c r="AB170" s="155" t="s">
        <v>568</v>
      </c>
      <c r="AC170" s="155" t="s">
        <v>565</v>
      </c>
      <c r="AD170" s="155" t="s">
        <v>568</v>
      </c>
      <c r="AE170" s="155" t="s">
        <v>568</v>
      </c>
      <c r="AF170" s="157" t="s">
        <v>568</v>
      </c>
      <c r="AG170" s="157" t="s">
        <v>568</v>
      </c>
      <c r="AH170" s="157" t="s">
        <v>568</v>
      </c>
      <c r="AI170" s="157" t="s">
        <v>571</v>
      </c>
      <c r="AJ170" s="157" t="s">
        <v>571</v>
      </c>
      <c r="AK170" s="157" t="s">
        <v>568</v>
      </c>
      <c r="AL170" s="157" t="s">
        <v>568</v>
      </c>
      <c r="AM170" s="158" t="s">
        <v>568</v>
      </c>
      <c r="AN170" s="158" t="s">
        <v>568</v>
      </c>
      <c r="AO170" s="158" t="s">
        <v>568</v>
      </c>
      <c r="AP170" s="160" t="s">
        <v>565</v>
      </c>
      <c r="AQ170" s="161"/>
      <c r="AR170" s="162" t="s">
        <v>572</v>
      </c>
      <c r="AS170" s="163" t="s">
        <v>563</v>
      </c>
      <c r="AT170" s="164" t="s">
        <v>573</v>
      </c>
      <c r="AU170" s="165">
        <v>-42935</v>
      </c>
      <c r="AV170" s="140" t="s">
        <v>574</v>
      </c>
      <c r="AW170" s="139"/>
      <c r="AX170" s="139"/>
      <c r="AY170" s="139"/>
      <c r="AZ170" s="139"/>
      <c r="BA170" s="139"/>
      <c r="BB170" s="139"/>
    </row>
    <row r="171" spans="1:54" ht="18" customHeight="1" x14ac:dyDescent="0.2">
      <c r="A171" s="185" t="s">
        <v>764</v>
      </c>
      <c r="B171" s="185"/>
      <c r="C171" s="155">
        <v>-170925</v>
      </c>
      <c r="D171" s="155" t="s">
        <v>563</v>
      </c>
      <c r="E171" s="155" t="s">
        <v>564</v>
      </c>
      <c r="F171" s="155" t="s">
        <v>564</v>
      </c>
      <c r="G171" s="155" t="s">
        <v>565</v>
      </c>
      <c r="H171" s="155" t="s">
        <v>566</v>
      </c>
      <c r="I171" s="155" t="s">
        <v>565</v>
      </c>
      <c r="J171" s="156" t="s">
        <v>567</v>
      </c>
      <c r="K171" s="156" t="s">
        <v>566</v>
      </c>
      <c r="L171" s="157" t="s">
        <v>568</v>
      </c>
      <c r="M171" s="158" t="s">
        <v>566</v>
      </c>
      <c r="N171" s="155" t="s">
        <v>569</v>
      </c>
      <c r="O171" s="155" t="s">
        <v>568</v>
      </c>
      <c r="P171" s="155" t="s">
        <v>568</v>
      </c>
      <c r="Q171" s="155" t="s">
        <v>566</v>
      </c>
      <c r="R171" s="155" t="s">
        <v>570</v>
      </c>
      <c r="S171" s="155" t="s">
        <v>568</v>
      </c>
      <c r="T171" s="156" t="s">
        <v>568</v>
      </c>
      <c r="U171" s="156" t="s">
        <v>568</v>
      </c>
      <c r="V171" s="156" t="s">
        <v>568</v>
      </c>
      <c r="W171" s="156" t="s">
        <v>568</v>
      </c>
      <c r="X171" s="156">
        <v>-170925</v>
      </c>
      <c r="Y171" s="157" t="s">
        <v>565</v>
      </c>
      <c r="Z171" s="158" t="s">
        <v>564</v>
      </c>
      <c r="AA171" s="159" t="s">
        <v>568</v>
      </c>
      <c r="AB171" s="155" t="s">
        <v>568</v>
      </c>
      <c r="AC171" s="155" t="s">
        <v>565</v>
      </c>
      <c r="AD171" s="155" t="s">
        <v>568</v>
      </c>
      <c r="AE171" s="155" t="s">
        <v>568</v>
      </c>
      <c r="AF171" s="157" t="s">
        <v>568</v>
      </c>
      <c r="AG171" s="157" t="s">
        <v>568</v>
      </c>
      <c r="AH171" s="157" t="s">
        <v>568</v>
      </c>
      <c r="AI171" s="157" t="s">
        <v>571</v>
      </c>
      <c r="AJ171" s="157" t="s">
        <v>571</v>
      </c>
      <c r="AK171" s="157" t="s">
        <v>568</v>
      </c>
      <c r="AL171" s="157" t="s">
        <v>568</v>
      </c>
      <c r="AM171" s="158" t="s">
        <v>568</v>
      </c>
      <c r="AN171" s="158" t="s">
        <v>568</v>
      </c>
      <c r="AO171" s="158" t="s">
        <v>568</v>
      </c>
      <c r="AP171" s="160" t="s">
        <v>565</v>
      </c>
      <c r="AQ171" s="161"/>
      <c r="AR171" s="162" t="s">
        <v>572</v>
      </c>
      <c r="AS171" s="163" t="s">
        <v>563</v>
      </c>
      <c r="AT171" s="164" t="s">
        <v>573</v>
      </c>
      <c r="AU171" s="165">
        <v>-170925</v>
      </c>
      <c r="AV171" s="140" t="s">
        <v>574</v>
      </c>
      <c r="AW171" s="139"/>
      <c r="AX171" s="139"/>
      <c r="AY171" s="139"/>
      <c r="AZ171" s="139"/>
      <c r="BA171" s="139"/>
      <c r="BB171" s="139"/>
    </row>
    <row r="172" spans="1:54" ht="18" customHeight="1" x14ac:dyDescent="0.2">
      <c r="A172" s="185" t="s">
        <v>765</v>
      </c>
      <c r="B172" s="185"/>
      <c r="C172" s="155">
        <v>-250000</v>
      </c>
      <c r="D172" s="155" t="s">
        <v>563</v>
      </c>
      <c r="E172" s="155" t="s">
        <v>564</v>
      </c>
      <c r="F172" s="155" t="s">
        <v>564</v>
      </c>
      <c r="G172" s="155" t="s">
        <v>565</v>
      </c>
      <c r="H172" s="155" t="s">
        <v>566</v>
      </c>
      <c r="I172" s="155" t="s">
        <v>565</v>
      </c>
      <c r="J172" s="156" t="s">
        <v>567</v>
      </c>
      <c r="K172" s="156" t="s">
        <v>566</v>
      </c>
      <c r="L172" s="157" t="s">
        <v>568</v>
      </c>
      <c r="M172" s="158" t="s">
        <v>566</v>
      </c>
      <c r="N172" s="155" t="s">
        <v>569</v>
      </c>
      <c r="O172" s="155" t="s">
        <v>568</v>
      </c>
      <c r="P172" s="155" t="s">
        <v>568</v>
      </c>
      <c r="Q172" s="155" t="s">
        <v>566</v>
      </c>
      <c r="R172" s="155" t="s">
        <v>570</v>
      </c>
      <c r="S172" s="155" t="s">
        <v>568</v>
      </c>
      <c r="T172" s="156" t="s">
        <v>568</v>
      </c>
      <c r="U172" s="156" t="s">
        <v>568</v>
      </c>
      <c r="V172" s="156" t="s">
        <v>568</v>
      </c>
      <c r="W172" s="156" t="s">
        <v>568</v>
      </c>
      <c r="X172" s="156">
        <v>-250000</v>
      </c>
      <c r="Y172" s="157" t="s">
        <v>565</v>
      </c>
      <c r="Z172" s="158" t="s">
        <v>564</v>
      </c>
      <c r="AA172" s="159" t="s">
        <v>568</v>
      </c>
      <c r="AB172" s="155" t="s">
        <v>568</v>
      </c>
      <c r="AC172" s="155" t="s">
        <v>565</v>
      </c>
      <c r="AD172" s="155" t="s">
        <v>568</v>
      </c>
      <c r="AE172" s="155" t="s">
        <v>568</v>
      </c>
      <c r="AF172" s="157" t="s">
        <v>568</v>
      </c>
      <c r="AG172" s="157" t="s">
        <v>568</v>
      </c>
      <c r="AH172" s="157" t="s">
        <v>568</v>
      </c>
      <c r="AI172" s="157" t="s">
        <v>571</v>
      </c>
      <c r="AJ172" s="157" t="s">
        <v>571</v>
      </c>
      <c r="AK172" s="157" t="s">
        <v>568</v>
      </c>
      <c r="AL172" s="157" t="s">
        <v>568</v>
      </c>
      <c r="AM172" s="158" t="s">
        <v>568</v>
      </c>
      <c r="AN172" s="158" t="s">
        <v>568</v>
      </c>
      <c r="AO172" s="158" t="s">
        <v>568</v>
      </c>
      <c r="AP172" s="160" t="s">
        <v>565</v>
      </c>
      <c r="AQ172" s="161"/>
      <c r="AR172" s="162" t="s">
        <v>572</v>
      </c>
      <c r="AS172" s="163" t="s">
        <v>563</v>
      </c>
      <c r="AT172" s="164" t="s">
        <v>573</v>
      </c>
      <c r="AU172" s="165">
        <v>-250000</v>
      </c>
      <c r="AV172" s="140" t="s">
        <v>574</v>
      </c>
      <c r="AW172" s="139"/>
      <c r="AX172" s="139"/>
      <c r="AY172" s="139"/>
      <c r="AZ172" s="139"/>
      <c r="BA172" s="139"/>
      <c r="BB172" s="139"/>
    </row>
    <row r="173" spans="1:54" ht="18" customHeight="1" x14ac:dyDescent="0.2">
      <c r="A173" s="185" t="s">
        <v>766</v>
      </c>
      <c r="B173" s="185"/>
      <c r="C173" s="155">
        <v>-451150</v>
      </c>
      <c r="D173" s="155" t="s">
        <v>563</v>
      </c>
      <c r="E173" s="155" t="s">
        <v>564</v>
      </c>
      <c r="F173" s="155" t="s">
        <v>564</v>
      </c>
      <c r="G173" s="155" t="s">
        <v>565</v>
      </c>
      <c r="H173" s="155" t="s">
        <v>566</v>
      </c>
      <c r="I173" s="155" t="s">
        <v>565</v>
      </c>
      <c r="J173" s="156" t="s">
        <v>567</v>
      </c>
      <c r="K173" s="156" t="s">
        <v>566</v>
      </c>
      <c r="L173" s="157" t="s">
        <v>568</v>
      </c>
      <c r="M173" s="158" t="s">
        <v>566</v>
      </c>
      <c r="N173" s="155" t="s">
        <v>569</v>
      </c>
      <c r="O173" s="155" t="s">
        <v>568</v>
      </c>
      <c r="P173" s="155" t="s">
        <v>568</v>
      </c>
      <c r="Q173" s="155" t="s">
        <v>566</v>
      </c>
      <c r="R173" s="155" t="s">
        <v>570</v>
      </c>
      <c r="S173" s="155" t="s">
        <v>568</v>
      </c>
      <c r="T173" s="156" t="s">
        <v>568</v>
      </c>
      <c r="U173" s="156" t="s">
        <v>568</v>
      </c>
      <c r="V173" s="156" t="s">
        <v>568</v>
      </c>
      <c r="W173" s="156" t="s">
        <v>568</v>
      </c>
      <c r="X173" s="156" t="s">
        <v>563</v>
      </c>
      <c r="Y173" s="157">
        <v>-451150</v>
      </c>
      <c r="Z173" s="158" t="s">
        <v>564</v>
      </c>
      <c r="AA173" s="159" t="s">
        <v>568</v>
      </c>
      <c r="AB173" s="155" t="s">
        <v>568</v>
      </c>
      <c r="AC173" s="155" t="s">
        <v>565</v>
      </c>
      <c r="AD173" s="155" t="s">
        <v>568</v>
      </c>
      <c r="AE173" s="155" t="s">
        <v>568</v>
      </c>
      <c r="AF173" s="157" t="s">
        <v>568</v>
      </c>
      <c r="AG173" s="157" t="s">
        <v>568</v>
      </c>
      <c r="AH173" s="157" t="s">
        <v>568</v>
      </c>
      <c r="AI173" s="157" t="s">
        <v>571</v>
      </c>
      <c r="AJ173" s="157" t="s">
        <v>571</v>
      </c>
      <c r="AK173" s="157" t="s">
        <v>568</v>
      </c>
      <c r="AL173" s="157" t="s">
        <v>568</v>
      </c>
      <c r="AM173" s="158" t="s">
        <v>568</v>
      </c>
      <c r="AN173" s="158" t="s">
        <v>568</v>
      </c>
      <c r="AO173" s="158" t="s">
        <v>568</v>
      </c>
      <c r="AP173" s="160" t="s">
        <v>565</v>
      </c>
      <c r="AQ173" s="161"/>
      <c r="AR173" s="162" t="s">
        <v>572</v>
      </c>
      <c r="AS173" s="163" t="s">
        <v>563</v>
      </c>
      <c r="AT173" s="164">
        <v>-451150</v>
      </c>
      <c r="AU173" s="165" t="s">
        <v>574</v>
      </c>
      <c r="AV173" s="140" t="s">
        <v>574</v>
      </c>
      <c r="AW173" s="139"/>
      <c r="AX173" s="139"/>
      <c r="AY173" s="139"/>
      <c r="AZ173" s="139"/>
      <c r="BA173" s="139"/>
      <c r="BB173" s="139"/>
    </row>
    <row r="174" spans="1:54" ht="18" customHeight="1" x14ac:dyDescent="0.2">
      <c r="A174" s="185" t="s">
        <v>767</v>
      </c>
      <c r="B174" s="185"/>
      <c r="C174" s="155">
        <v>-8100</v>
      </c>
      <c r="D174" s="155" t="s">
        <v>563</v>
      </c>
      <c r="E174" s="155" t="s">
        <v>564</v>
      </c>
      <c r="F174" s="155" t="s">
        <v>564</v>
      </c>
      <c r="G174" s="155" t="s">
        <v>565</v>
      </c>
      <c r="H174" s="155" t="s">
        <v>566</v>
      </c>
      <c r="I174" s="155" t="s">
        <v>565</v>
      </c>
      <c r="J174" s="156" t="s">
        <v>567</v>
      </c>
      <c r="K174" s="156" t="s">
        <v>566</v>
      </c>
      <c r="L174" s="157" t="s">
        <v>568</v>
      </c>
      <c r="M174" s="158" t="s">
        <v>566</v>
      </c>
      <c r="N174" s="155" t="s">
        <v>569</v>
      </c>
      <c r="O174" s="155" t="s">
        <v>568</v>
      </c>
      <c r="P174" s="155" t="s">
        <v>568</v>
      </c>
      <c r="Q174" s="155" t="s">
        <v>566</v>
      </c>
      <c r="R174" s="155" t="s">
        <v>570</v>
      </c>
      <c r="S174" s="155" t="s">
        <v>568</v>
      </c>
      <c r="T174" s="156" t="s">
        <v>568</v>
      </c>
      <c r="U174" s="156" t="s">
        <v>568</v>
      </c>
      <c r="V174" s="156" t="s">
        <v>568</v>
      </c>
      <c r="W174" s="156" t="s">
        <v>568</v>
      </c>
      <c r="X174" s="156" t="s">
        <v>563</v>
      </c>
      <c r="Y174" s="157" t="s">
        <v>565</v>
      </c>
      <c r="Z174" s="158">
        <v>-8100</v>
      </c>
      <c r="AA174" s="159" t="s">
        <v>568</v>
      </c>
      <c r="AB174" s="155" t="s">
        <v>568</v>
      </c>
      <c r="AC174" s="155" t="s">
        <v>565</v>
      </c>
      <c r="AD174" s="155" t="s">
        <v>568</v>
      </c>
      <c r="AE174" s="155" t="s">
        <v>568</v>
      </c>
      <c r="AF174" s="157" t="s">
        <v>568</v>
      </c>
      <c r="AG174" s="157" t="s">
        <v>568</v>
      </c>
      <c r="AH174" s="157" t="s">
        <v>568</v>
      </c>
      <c r="AI174" s="157" t="s">
        <v>571</v>
      </c>
      <c r="AJ174" s="157" t="s">
        <v>571</v>
      </c>
      <c r="AK174" s="157" t="s">
        <v>568</v>
      </c>
      <c r="AL174" s="157" t="s">
        <v>568</v>
      </c>
      <c r="AM174" s="158" t="s">
        <v>568</v>
      </c>
      <c r="AN174" s="158" t="s">
        <v>568</v>
      </c>
      <c r="AO174" s="158" t="s">
        <v>568</v>
      </c>
      <c r="AP174" s="160" t="s">
        <v>565</v>
      </c>
      <c r="AQ174" s="161"/>
      <c r="AR174" s="162">
        <v>-8100</v>
      </c>
      <c r="AS174" s="163" t="s">
        <v>563</v>
      </c>
      <c r="AT174" s="164" t="s">
        <v>573</v>
      </c>
      <c r="AU174" s="165" t="s">
        <v>574</v>
      </c>
      <c r="AV174" s="140" t="s">
        <v>574</v>
      </c>
      <c r="AW174" s="139" t="s">
        <v>584</v>
      </c>
      <c r="AX174" s="139" t="s">
        <v>680</v>
      </c>
      <c r="AY174" s="139"/>
      <c r="AZ174" s="139"/>
      <c r="BA174" s="139"/>
      <c r="BB174" s="139"/>
    </row>
    <row r="175" spans="1:54" ht="18" customHeight="1" x14ac:dyDescent="0.2">
      <c r="A175" s="185" t="s">
        <v>768</v>
      </c>
      <c r="B175" s="185"/>
      <c r="C175" s="155">
        <v>-28000</v>
      </c>
      <c r="D175" s="155" t="s">
        <v>563</v>
      </c>
      <c r="E175" s="155" t="s">
        <v>564</v>
      </c>
      <c r="F175" s="155" t="s">
        <v>564</v>
      </c>
      <c r="G175" s="155" t="s">
        <v>565</v>
      </c>
      <c r="H175" s="155" t="s">
        <v>566</v>
      </c>
      <c r="I175" s="155" t="s">
        <v>565</v>
      </c>
      <c r="J175" s="156" t="s">
        <v>567</v>
      </c>
      <c r="K175" s="156" t="s">
        <v>566</v>
      </c>
      <c r="L175" s="157" t="s">
        <v>568</v>
      </c>
      <c r="M175" s="158" t="s">
        <v>566</v>
      </c>
      <c r="N175" s="155" t="s">
        <v>569</v>
      </c>
      <c r="O175" s="155" t="s">
        <v>568</v>
      </c>
      <c r="P175" s="155" t="s">
        <v>568</v>
      </c>
      <c r="Q175" s="155" t="s">
        <v>566</v>
      </c>
      <c r="R175" s="155" t="s">
        <v>570</v>
      </c>
      <c r="S175" s="155" t="s">
        <v>568</v>
      </c>
      <c r="T175" s="156" t="s">
        <v>568</v>
      </c>
      <c r="U175" s="156" t="s">
        <v>568</v>
      </c>
      <c r="V175" s="156" t="s">
        <v>568</v>
      </c>
      <c r="W175" s="156" t="s">
        <v>568</v>
      </c>
      <c r="X175" s="156" t="s">
        <v>563</v>
      </c>
      <c r="Y175" s="157" t="s">
        <v>565</v>
      </c>
      <c r="Z175" s="158">
        <v>-28000</v>
      </c>
      <c r="AA175" s="159" t="s">
        <v>568</v>
      </c>
      <c r="AB175" s="155" t="s">
        <v>568</v>
      </c>
      <c r="AC175" s="155" t="s">
        <v>565</v>
      </c>
      <c r="AD175" s="155" t="s">
        <v>568</v>
      </c>
      <c r="AE175" s="155" t="s">
        <v>568</v>
      </c>
      <c r="AF175" s="157" t="s">
        <v>568</v>
      </c>
      <c r="AG175" s="157" t="s">
        <v>568</v>
      </c>
      <c r="AH175" s="157" t="s">
        <v>568</v>
      </c>
      <c r="AI175" s="157" t="s">
        <v>571</v>
      </c>
      <c r="AJ175" s="157" t="s">
        <v>571</v>
      </c>
      <c r="AK175" s="157" t="s">
        <v>568</v>
      </c>
      <c r="AL175" s="157" t="s">
        <v>568</v>
      </c>
      <c r="AM175" s="158" t="s">
        <v>568</v>
      </c>
      <c r="AN175" s="158" t="s">
        <v>568</v>
      </c>
      <c r="AO175" s="158" t="s">
        <v>568</v>
      </c>
      <c r="AP175" s="160" t="s">
        <v>565</v>
      </c>
      <c r="AQ175" s="161"/>
      <c r="AR175" s="162">
        <v>-28000</v>
      </c>
      <c r="AS175" s="163" t="s">
        <v>563</v>
      </c>
      <c r="AT175" s="164" t="s">
        <v>573</v>
      </c>
      <c r="AU175" s="165" t="s">
        <v>574</v>
      </c>
      <c r="AV175" s="140" t="s">
        <v>574</v>
      </c>
      <c r="AW175" s="139" t="s">
        <v>584</v>
      </c>
      <c r="AX175" s="139" t="s">
        <v>680</v>
      </c>
      <c r="AY175" s="139"/>
      <c r="AZ175" s="139"/>
      <c r="BA175" s="139"/>
      <c r="BB175" s="139"/>
    </row>
    <row r="176" spans="1:54" ht="18" customHeight="1" x14ac:dyDescent="0.2">
      <c r="A176" s="185" t="s">
        <v>769</v>
      </c>
      <c r="B176" s="185"/>
      <c r="C176" s="155">
        <v>-254322</v>
      </c>
      <c r="D176" s="155" t="s">
        <v>563</v>
      </c>
      <c r="E176" s="155" t="s">
        <v>564</v>
      </c>
      <c r="F176" s="155" t="s">
        <v>564</v>
      </c>
      <c r="G176" s="155" t="s">
        <v>565</v>
      </c>
      <c r="H176" s="155" t="s">
        <v>566</v>
      </c>
      <c r="I176" s="155" t="s">
        <v>565</v>
      </c>
      <c r="J176" s="156" t="s">
        <v>567</v>
      </c>
      <c r="K176" s="156" t="s">
        <v>566</v>
      </c>
      <c r="L176" s="157" t="s">
        <v>568</v>
      </c>
      <c r="M176" s="158" t="s">
        <v>566</v>
      </c>
      <c r="N176" s="155" t="s">
        <v>569</v>
      </c>
      <c r="O176" s="155" t="s">
        <v>568</v>
      </c>
      <c r="P176" s="155" t="s">
        <v>568</v>
      </c>
      <c r="Q176" s="155" t="s">
        <v>566</v>
      </c>
      <c r="R176" s="155" t="s">
        <v>570</v>
      </c>
      <c r="S176" s="155" t="s">
        <v>568</v>
      </c>
      <c r="T176" s="156" t="s">
        <v>568</v>
      </c>
      <c r="U176" s="156" t="s">
        <v>568</v>
      </c>
      <c r="V176" s="156" t="s">
        <v>568</v>
      </c>
      <c r="W176" s="156" t="s">
        <v>568</v>
      </c>
      <c r="X176" s="156">
        <v>-170925</v>
      </c>
      <c r="Y176" s="157">
        <v>-83397</v>
      </c>
      <c r="Z176" s="158" t="s">
        <v>564</v>
      </c>
      <c r="AA176" s="159" t="s">
        <v>568</v>
      </c>
      <c r="AB176" s="155" t="s">
        <v>568</v>
      </c>
      <c r="AC176" s="155" t="s">
        <v>565</v>
      </c>
      <c r="AD176" s="155" t="s">
        <v>568</v>
      </c>
      <c r="AE176" s="155" t="s">
        <v>568</v>
      </c>
      <c r="AF176" s="157" t="s">
        <v>568</v>
      </c>
      <c r="AG176" s="157" t="s">
        <v>568</v>
      </c>
      <c r="AH176" s="157" t="s">
        <v>568</v>
      </c>
      <c r="AI176" s="157" t="s">
        <v>571</v>
      </c>
      <c r="AJ176" s="157" t="s">
        <v>571</v>
      </c>
      <c r="AK176" s="157" t="s">
        <v>568</v>
      </c>
      <c r="AL176" s="157" t="s">
        <v>568</v>
      </c>
      <c r="AM176" s="158" t="s">
        <v>568</v>
      </c>
      <c r="AN176" s="158" t="s">
        <v>568</v>
      </c>
      <c r="AO176" s="158" t="s">
        <v>568</v>
      </c>
      <c r="AP176" s="160" t="s">
        <v>565</v>
      </c>
      <c r="AQ176" s="161"/>
      <c r="AR176" s="162" t="s">
        <v>572</v>
      </c>
      <c r="AS176" s="163" t="s">
        <v>563</v>
      </c>
      <c r="AT176" s="164">
        <v>-83397</v>
      </c>
      <c r="AU176" s="165">
        <v>-170925</v>
      </c>
      <c r="AV176" s="140" t="s">
        <v>574</v>
      </c>
      <c r="AW176" s="139"/>
      <c r="AX176" s="139"/>
      <c r="AY176" s="139"/>
      <c r="AZ176" s="139"/>
      <c r="BA176" s="139"/>
      <c r="BB176" s="139"/>
    </row>
    <row r="177" spans="1:54" ht="18" customHeight="1" x14ac:dyDescent="0.2">
      <c r="A177" s="185" t="s">
        <v>770</v>
      </c>
      <c r="B177" s="185"/>
      <c r="C177" s="155">
        <v>-965</v>
      </c>
      <c r="D177" s="155" t="s">
        <v>563</v>
      </c>
      <c r="E177" s="155" t="s">
        <v>564</v>
      </c>
      <c r="F177" s="155" t="s">
        <v>564</v>
      </c>
      <c r="G177" s="155" t="s">
        <v>565</v>
      </c>
      <c r="H177" s="155" t="s">
        <v>566</v>
      </c>
      <c r="I177" s="155" t="s">
        <v>565</v>
      </c>
      <c r="J177" s="156" t="s">
        <v>567</v>
      </c>
      <c r="K177" s="156" t="s">
        <v>566</v>
      </c>
      <c r="L177" s="157" t="s">
        <v>568</v>
      </c>
      <c r="M177" s="158" t="s">
        <v>566</v>
      </c>
      <c r="N177" s="155" t="s">
        <v>569</v>
      </c>
      <c r="O177" s="155" t="s">
        <v>568</v>
      </c>
      <c r="P177" s="155" t="s">
        <v>568</v>
      </c>
      <c r="Q177" s="155" t="s">
        <v>566</v>
      </c>
      <c r="R177" s="155" t="s">
        <v>570</v>
      </c>
      <c r="S177" s="155" t="s">
        <v>568</v>
      </c>
      <c r="T177" s="156" t="s">
        <v>568</v>
      </c>
      <c r="U177" s="156" t="s">
        <v>568</v>
      </c>
      <c r="V177" s="156" t="s">
        <v>568</v>
      </c>
      <c r="W177" s="156" t="s">
        <v>568</v>
      </c>
      <c r="X177" s="156" t="s">
        <v>563</v>
      </c>
      <c r="Y177" s="157" t="s">
        <v>565</v>
      </c>
      <c r="Z177" s="158">
        <v>-965</v>
      </c>
      <c r="AA177" s="159" t="s">
        <v>568</v>
      </c>
      <c r="AB177" s="155" t="s">
        <v>568</v>
      </c>
      <c r="AC177" s="155" t="s">
        <v>565</v>
      </c>
      <c r="AD177" s="155" t="s">
        <v>568</v>
      </c>
      <c r="AE177" s="155" t="s">
        <v>568</v>
      </c>
      <c r="AF177" s="157" t="s">
        <v>568</v>
      </c>
      <c r="AG177" s="157" t="s">
        <v>568</v>
      </c>
      <c r="AH177" s="157" t="s">
        <v>568</v>
      </c>
      <c r="AI177" s="157" t="s">
        <v>571</v>
      </c>
      <c r="AJ177" s="157" t="s">
        <v>571</v>
      </c>
      <c r="AK177" s="157" t="s">
        <v>568</v>
      </c>
      <c r="AL177" s="157" t="s">
        <v>568</v>
      </c>
      <c r="AM177" s="158" t="s">
        <v>568</v>
      </c>
      <c r="AN177" s="158" t="s">
        <v>568</v>
      </c>
      <c r="AO177" s="158" t="s">
        <v>568</v>
      </c>
      <c r="AP177" s="160" t="s">
        <v>565</v>
      </c>
      <c r="AQ177" s="161"/>
      <c r="AR177" s="162">
        <v>-965</v>
      </c>
      <c r="AS177" s="163" t="s">
        <v>563</v>
      </c>
      <c r="AT177" s="164" t="s">
        <v>573</v>
      </c>
      <c r="AU177" s="165" t="s">
        <v>574</v>
      </c>
      <c r="AV177" s="140" t="s">
        <v>574</v>
      </c>
      <c r="AW177" s="139" t="s">
        <v>584</v>
      </c>
      <c r="AX177" s="139" t="s">
        <v>680</v>
      </c>
      <c r="AY177" s="139"/>
      <c r="AZ177" s="139"/>
      <c r="BA177" s="139"/>
      <c r="BB177" s="139"/>
    </row>
    <row r="178" spans="1:54" ht="18" customHeight="1" x14ac:dyDescent="0.2">
      <c r="A178" s="185" t="s">
        <v>771</v>
      </c>
      <c r="B178" s="185"/>
      <c r="C178" s="155">
        <v>-2767</v>
      </c>
      <c r="D178" s="155" t="s">
        <v>563</v>
      </c>
      <c r="E178" s="155" t="s">
        <v>564</v>
      </c>
      <c r="F178" s="155" t="s">
        <v>564</v>
      </c>
      <c r="G178" s="155" t="s">
        <v>565</v>
      </c>
      <c r="H178" s="155" t="s">
        <v>566</v>
      </c>
      <c r="I178" s="155" t="s">
        <v>565</v>
      </c>
      <c r="J178" s="156" t="s">
        <v>567</v>
      </c>
      <c r="K178" s="156" t="s">
        <v>566</v>
      </c>
      <c r="L178" s="157" t="s">
        <v>568</v>
      </c>
      <c r="M178" s="158" t="s">
        <v>566</v>
      </c>
      <c r="N178" s="155" t="s">
        <v>569</v>
      </c>
      <c r="O178" s="155" t="s">
        <v>568</v>
      </c>
      <c r="P178" s="155" t="s">
        <v>568</v>
      </c>
      <c r="Q178" s="155" t="s">
        <v>566</v>
      </c>
      <c r="R178" s="155" t="s">
        <v>570</v>
      </c>
      <c r="S178" s="155" t="s">
        <v>568</v>
      </c>
      <c r="T178" s="156" t="s">
        <v>568</v>
      </c>
      <c r="U178" s="156" t="s">
        <v>568</v>
      </c>
      <c r="V178" s="156" t="s">
        <v>568</v>
      </c>
      <c r="W178" s="156" t="s">
        <v>568</v>
      </c>
      <c r="X178" s="156" t="s">
        <v>563</v>
      </c>
      <c r="Y178" s="157" t="s">
        <v>565</v>
      </c>
      <c r="Z178" s="158">
        <v>-2767</v>
      </c>
      <c r="AA178" s="159" t="s">
        <v>568</v>
      </c>
      <c r="AB178" s="155" t="s">
        <v>568</v>
      </c>
      <c r="AC178" s="155" t="s">
        <v>565</v>
      </c>
      <c r="AD178" s="155" t="s">
        <v>568</v>
      </c>
      <c r="AE178" s="155" t="s">
        <v>568</v>
      </c>
      <c r="AF178" s="157" t="s">
        <v>568</v>
      </c>
      <c r="AG178" s="157" t="s">
        <v>568</v>
      </c>
      <c r="AH178" s="157" t="s">
        <v>568</v>
      </c>
      <c r="AI178" s="157" t="s">
        <v>571</v>
      </c>
      <c r="AJ178" s="157" t="s">
        <v>571</v>
      </c>
      <c r="AK178" s="157" t="s">
        <v>568</v>
      </c>
      <c r="AL178" s="157" t="s">
        <v>568</v>
      </c>
      <c r="AM178" s="158" t="s">
        <v>568</v>
      </c>
      <c r="AN178" s="158" t="s">
        <v>568</v>
      </c>
      <c r="AO178" s="158" t="s">
        <v>568</v>
      </c>
      <c r="AP178" s="160" t="s">
        <v>565</v>
      </c>
      <c r="AQ178" s="161"/>
      <c r="AR178" s="162">
        <v>-2767</v>
      </c>
      <c r="AS178" s="163" t="s">
        <v>563</v>
      </c>
      <c r="AT178" s="164" t="s">
        <v>573</v>
      </c>
      <c r="AU178" s="165" t="s">
        <v>574</v>
      </c>
      <c r="AV178" s="140" t="s">
        <v>574</v>
      </c>
      <c r="AW178" s="139" t="s">
        <v>584</v>
      </c>
      <c r="AX178" s="139" t="s">
        <v>680</v>
      </c>
      <c r="AY178" s="139"/>
      <c r="AZ178" s="139"/>
      <c r="BA178" s="139"/>
      <c r="BB178" s="139"/>
    </row>
    <row r="179" spans="1:54" ht="18" customHeight="1" x14ac:dyDescent="0.2">
      <c r="A179" s="185" t="s">
        <v>772</v>
      </c>
      <c r="B179" s="185"/>
      <c r="C179" s="155">
        <v>-135908</v>
      </c>
      <c r="D179" s="155" t="s">
        <v>563</v>
      </c>
      <c r="E179" s="155" t="s">
        <v>564</v>
      </c>
      <c r="F179" s="155" t="s">
        <v>564</v>
      </c>
      <c r="G179" s="155" t="s">
        <v>565</v>
      </c>
      <c r="H179" s="155" t="s">
        <v>566</v>
      </c>
      <c r="I179" s="155" t="s">
        <v>565</v>
      </c>
      <c r="J179" s="156" t="s">
        <v>567</v>
      </c>
      <c r="K179" s="156" t="s">
        <v>566</v>
      </c>
      <c r="L179" s="157" t="s">
        <v>568</v>
      </c>
      <c r="M179" s="158" t="s">
        <v>566</v>
      </c>
      <c r="N179" s="155" t="s">
        <v>569</v>
      </c>
      <c r="O179" s="155" t="s">
        <v>568</v>
      </c>
      <c r="P179" s="155" t="s">
        <v>568</v>
      </c>
      <c r="Q179" s="155" t="s">
        <v>566</v>
      </c>
      <c r="R179" s="155" t="s">
        <v>570</v>
      </c>
      <c r="S179" s="155" t="s">
        <v>568</v>
      </c>
      <c r="T179" s="156" t="s">
        <v>568</v>
      </c>
      <c r="U179" s="156" t="s">
        <v>568</v>
      </c>
      <c r="V179" s="156" t="s">
        <v>568</v>
      </c>
      <c r="W179" s="156" t="s">
        <v>568</v>
      </c>
      <c r="X179" s="156" t="s">
        <v>563</v>
      </c>
      <c r="Y179" s="157" t="s">
        <v>565</v>
      </c>
      <c r="Z179" s="158">
        <v>-135908</v>
      </c>
      <c r="AA179" s="159" t="s">
        <v>568</v>
      </c>
      <c r="AB179" s="155" t="s">
        <v>568</v>
      </c>
      <c r="AC179" s="155" t="s">
        <v>565</v>
      </c>
      <c r="AD179" s="155" t="s">
        <v>568</v>
      </c>
      <c r="AE179" s="155" t="s">
        <v>568</v>
      </c>
      <c r="AF179" s="157" t="s">
        <v>568</v>
      </c>
      <c r="AG179" s="157" t="s">
        <v>568</v>
      </c>
      <c r="AH179" s="157" t="s">
        <v>568</v>
      </c>
      <c r="AI179" s="157" t="s">
        <v>571</v>
      </c>
      <c r="AJ179" s="157" t="s">
        <v>571</v>
      </c>
      <c r="AK179" s="157" t="s">
        <v>568</v>
      </c>
      <c r="AL179" s="157" t="s">
        <v>568</v>
      </c>
      <c r="AM179" s="158" t="s">
        <v>568</v>
      </c>
      <c r="AN179" s="158" t="s">
        <v>568</v>
      </c>
      <c r="AO179" s="158" t="s">
        <v>568</v>
      </c>
      <c r="AP179" s="160" t="s">
        <v>565</v>
      </c>
      <c r="AQ179" s="161"/>
      <c r="AR179" s="162">
        <v>-135908</v>
      </c>
      <c r="AS179" s="163" t="s">
        <v>563</v>
      </c>
      <c r="AT179" s="164" t="s">
        <v>573</v>
      </c>
      <c r="AU179" s="165" t="s">
        <v>574</v>
      </c>
      <c r="AV179" s="140" t="s">
        <v>574</v>
      </c>
      <c r="AW179" s="139" t="s">
        <v>618</v>
      </c>
      <c r="AX179" s="139"/>
      <c r="AY179" s="139"/>
      <c r="AZ179" s="139"/>
      <c r="BA179" s="139"/>
      <c r="BB179" s="139"/>
    </row>
    <row r="180" spans="1:54" ht="18" customHeight="1" x14ac:dyDescent="0.2">
      <c r="A180" s="185" t="s">
        <v>773</v>
      </c>
      <c r="B180" s="185"/>
      <c r="C180" s="155">
        <v>254322</v>
      </c>
      <c r="D180" s="155" t="s">
        <v>563</v>
      </c>
      <c r="E180" s="155" t="s">
        <v>564</v>
      </c>
      <c r="F180" s="155" t="s">
        <v>564</v>
      </c>
      <c r="G180" s="155" t="s">
        <v>565</v>
      </c>
      <c r="H180" s="155" t="s">
        <v>566</v>
      </c>
      <c r="I180" s="155" t="s">
        <v>565</v>
      </c>
      <c r="J180" s="156" t="s">
        <v>567</v>
      </c>
      <c r="K180" s="156" t="s">
        <v>566</v>
      </c>
      <c r="L180" s="157" t="s">
        <v>568</v>
      </c>
      <c r="M180" s="158" t="s">
        <v>566</v>
      </c>
      <c r="N180" s="155" t="s">
        <v>569</v>
      </c>
      <c r="O180" s="155" t="s">
        <v>568</v>
      </c>
      <c r="P180" s="155" t="s">
        <v>568</v>
      </c>
      <c r="Q180" s="155" t="s">
        <v>566</v>
      </c>
      <c r="R180" s="155" t="s">
        <v>570</v>
      </c>
      <c r="S180" s="155" t="s">
        <v>568</v>
      </c>
      <c r="T180" s="156" t="s">
        <v>568</v>
      </c>
      <c r="U180" s="156" t="s">
        <v>568</v>
      </c>
      <c r="V180" s="156" t="s">
        <v>568</v>
      </c>
      <c r="W180" s="156" t="s">
        <v>568</v>
      </c>
      <c r="X180" s="156" t="s">
        <v>563</v>
      </c>
      <c r="Y180" s="157" t="s">
        <v>565</v>
      </c>
      <c r="Z180" s="158" t="s">
        <v>564</v>
      </c>
      <c r="AA180" s="159" t="s">
        <v>568</v>
      </c>
      <c r="AB180" s="155" t="s">
        <v>568</v>
      </c>
      <c r="AC180" s="155" t="s">
        <v>565</v>
      </c>
      <c r="AD180" s="155">
        <v>254322</v>
      </c>
      <c r="AE180" s="155" t="s">
        <v>568</v>
      </c>
      <c r="AF180" s="157" t="s">
        <v>568</v>
      </c>
      <c r="AG180" s="157" t="s">
        <v>568</v>
      </c>
      <c r="AH180" s="157" t="s">
        <v>568</v>
      </c>
      <c r="AI180" s="157" t="s">
        <v>571</v>
      </c>
      <c r="AJ180" s="157" t="s">
        <v>571</v>
      </c>
      <c r="AK180" s="157" t="s">
        <v>568</v>
      </c>
      <c r="AL180" s="157" t="s">
        <v>568</v>
      </c>
      <c r="AM180" s="158" t="s">
        <v>568</v>
      </c>
      <c r="AN180" s="158" t="s">
        <v>568</v>
      </c>
      <c r="AO180" s="158" t="s">
        <v>568</v>
      </c>
      <c r="AP180" s="160" t="s">
        <v>565</v>
      </c>
      <c r="AQ180" s="161"/>
      <c r="AR180" s="162" t="s">
        <v>572</v>
      </c>
      <c r="AS180" s="163" t="s">
        <v>563</v>
      </c>
      <c r="AT180" s="164" t="s">
        <v>573</v>
      </c>
      <c r="AU180" s="165" t="s">
        <v>574</v>
      </c>
      <c r="AV180" s="140">
        <v>254322</v>
      </c>
      <c r="AW180" s="139"/>
      <c r="AX180" s="139"/>
      <c r="AY180" s="139"/>
      <c r="AZ180" s="139"/>
      <c r="BA180" s="139"/>
      <c r="BB180" s="139"/>
    </row>
    <row r="181" spans="1:54" ht="18" customHeight="1" x14ac:dyDescent="0.2">
      <c r="A181" s="166" t="s">
        <v>774</v>
      </c>
      <c r="B181" s="166"/>
      <c r="C181" s="155">
        <v>-44588</v>
      </c>
      <c r="D181" s="155" t="s">
        <v>563</v>
      </c>
      <c r="E181" s="155" t="s">
        <v>564</v>
      </c>
      <c r="F181" s="155" t="s">
        <v>564</v>
      </c>
      <c r="G181" s="155" t="s">
        <v>565</v>
      </c>
      <c r="H181" s="155" t="s">
        <v>566</v>
      </c>
      <c r="I181" s="155" t="s">
        <v>565</v>
      </c>
      <c r="J181" s="156" t="s">
        <v>567</v>
      </c>
      <c r="K181" s="156" t="s">
        <v>566</v>
      </c>
      <c r="L181" s="157" t="s">
        <v>568</v>
      </c>
      <c r="M181" s="158" t="s">
        <v>566</v>
      </c>
      <c r="N181" s="155" t="s">
        <v>569</v>
      </c>
      <c r="O181" s="155" t="s">
        <v>568</v>
      </c>
      <c r="P181" s="155" t="s">
        <v>568</v>
      </c>
      <c r="Q181" s="155" t="s">
        <v>566</v>
      </c>
      <c r="R181" s="155" t="s">
        <v>570</v>
      </c>
      <c r="S181" s="155" t="s">
        <v>568</v>
      </c>
      <c r="T181" s="156" t="s">
        <v>568</v>
      </c>
      <c r="U181" s="156" t="s">
        <v>568</v>
      </c>
      <c r="V181" s="156" t="s">
        <v>568</v>
      </c>
      <c r="W181" s="156" t="s">
        <v>568</v>
      </c>
      <c r="X181" s="156" t="s">
        <v>563</v>
      </c>
      <c r="Y181" s="157" t="s">
        <v>565</v>
      </c>
      <c r="Z181" s="158" t="s">
        <v>564</v>
      </c>
      <c r="AA181" s="159">
        <v>-44588</v>
      </c>
      <c r="AB181" s="155" t="s">
        <v>568</v>
      </c>
      <c r="AC181" s="155" t="s">
        <v>565</v>
      </c>
      <c r="AD181" s="155" t="s">
        <v>568</v>
      </c>
      <c r="AE181" s="155" t="s">
        <v>568</v>
      </c>
      <c r="AF181" s="157" t="s">
        <v>568</v>
      </c>
      <c r="AG181" s="157" t="s">
        <v>568</v>
      </c>
      <c r="AH181" s="157" t="s">
        <v>568</v>
      </c>
      <c r="AI181" s="157" t="s">
        <v>571</v>
      </c>
      <c r="AJ181" s="157" t="s">
        <v>571</v>
      </c>
      <c r="AK181" s="157" t="s">
        <v>568</v>
      </c>
      <c r="AL181" s="157" t="s">
        <v>568</v>
      </c>
      <c r="AM181" s="158" t="s">
        <v>568</v>
      </c>
      <c r="AN181" s="158" t="s">
        <v>568</v>
      </c>
      <c r="AO181" s="158" t="s">
        <v>568</v>
      </c>
      <c r="AP181" s="160" t="s">
        <v>565</v>
      </c>
      <c r="AQ181" s="161"/>
      <c r="AR181" s="162" t="s">
        <v>572</v>
      </c>
      <c r="AS181" s="163">
        <v>-44588</v>
      </c>
      <c r="AT181" s="164" t="s">
        <v>573</v>
      </c>
      <c r="AU181" s="165" t="s">
        <v>574</v>
      </c>
      <c r="AV181" s="140" t="s">
        <v>574</v>
      </c>
      <c r="AW181" s="139"/>
      <c r="AX181" s="139"/>
      <c r="AY181" s="139"/>
      <c r="AZ181" s="139"/>
      <c r="BA181" s="139"/>
      <c r="BB181" s="139"/>
    </row>
    <row r="182" spans="1:54" ht="18" customHeight="1" x14ac:dyDescent="0.2">
      <c r="A182" s="166" t="s">
        <v>775</v>
      </c>
      <c r="B182" s="166"/>
      <c r="C182" s="155">
        <v>-30212</v>
      </c>
      <c r="D182" s="155" t="s">
        <v>563</v>
      </c>
      <c r="E182" s="155" t="s">
        <v>564</v>
      </c>
      <c r="F182" s="155" t="s">
        <v>564</v>
      </c>
      <c r="G182" s="155" t="s">
        <v>565</v>
      </c>
      <c r="H182" s="155" t="s">
        <v>566</v>
      </c>
      <c r="I182" s="155" t="s">
        <v>565</v>
      </c>
      <c r="J182" s="156" t="s">
        <v>567</v>
      </c>
      <c r="K182" s="156" t="s">
        <v>566</v>
      </c>
      <c r="L182" s="157" t="s">
        <v>568</v>
      </c>
      <c r="M182" s="158" t="s">
        <v>566</v>
      </c>
      <c r="N182" s="155" t="s">
        <v>569</v>
      </c>
      <c r="O182" s="155" t="s">
        <v>568</v>
      </c>
      <c r="P182" s="155" t="s">
        <v>568</v>
      </c>
      <c r="Q182" s="155" t="s">
        <v>566</v>
      </c>
      <c r="R182" s="155" t="s">
        <v>570</v>
      </c>
      <c r="S182" s="155" t="s">
        <v>568</v>
      </c>
      <c r="T182" s="156" t="s">
        <v>568</v>
      </c>
      <c r="U182" s="156" t="s">
        <v>568</v>
      </c>
      <c r="V182" s="156" t="s">
        <v>568</v>
      </c>
      <c r="W182" s="156" t="s">
        <v>568</v>
      </c>
      <c r="X182" s="156" t="s">
        <v>563</v>
      </c>
      <c r="Y182" s="157" t="s">
        <v>565</v>
      </c>
      <c r="Z182" s="158" t="s">
        <v>564</v>
      </c>
      <c r="AA182" s="159">
        <v>-30014</v>
      </c>
      <c r="AB182" s="155" t="s">
        <v>568</v>
      </c>
      <c r="AC182" s="155" t="s">
        <v>565</v>
      </c>
      <c r="AD182" s="155" t="s">
        <v>568</v>
      </c>
      <c r="AE182" s="155" t="s">
        <v>568</v>
      </c>
      <c r="AF182" s="157" t="s">
        <v>568</v>
      </c>
      <c r="AG182" s="157" t="s">
        <v>568</v>
      </c>
      <c r="AH182" s="157" t="s">
        <v>568</v>
      </c>
      <c r="AI182" s="157" t="s">
        <v>571</v>
      </c>
      <c r="AJ182" s="157" t="s">
        <v>571</v>
      </c>
      <c r="AK182" s="157" t="s">
        <v>568</v>
      </c>
      <c r="AL182" s="157" t="s">
        <v>568</v>
      </c>
      <c r="AM182" s="158" t="s">
        <v>568</v>
      </c>
      <c r="AN182" s="158" t="s">
        <v>568</v>
      </c>
      <c r="AO182" s="158" t="s">
        <v>568</v>
      </c>
      <c r="AP182" s="160">
        <v>-198</v>
      </c>
      <c r="AQ182" s="161"/>
      <c r="AR182" s="162" t="s">
        <v>572</v>
      </c>
      <c r="AS182" s="163">
        <v>-30014</v>
      </c>
      <c r="AT182" s="164" t="s">
        <v>573</v>
      </c>
      <c r="AU182" s="165" t="s">
        <v>574</v>
      </c>
      <c r="AV182" s="140">
        <v>0</v>
      </c>
      <c r="AW182" s="139"/>
      <c r="AX182" s="139"/>
      <c r="AY182" s="139"/>
      <c r="AZ182" s="139"/>
      <c r="BA182" s="139"/>
      <c r="BB182" s="139"/>
    </row>
    <row r="183" spans="1:54" ht="18" customHeight="1" x14ac:dyDescent="0.2">
      <c r="A183" s="166" t="s">
        <v>776</v>
      </c>
      <c r="B183" s="166"/>
      <c r="C183" s="155">
        <v>-12515</v>
      </c>
      <c r="D183" s="155" t="s">
        <v>563</v>
      </c>
      <c r="E183" s="155" t="s">
        <v>564</v>
      </c>
      <c r="F183" s="155" t="s">
        <v>564</v>
      </c>
      <c r="G183" s="155" t="s">
        <v>565</v>
      </c>
      <c r="H183" s="155" t="s">
        <v>566</v>
      </c>
      <c r="I183" s="155" t="s">
        <v>565</v>
      </c>
      <c r="J183" s="156" t="s">
        <v>567</v>
      </c>
      <c r="K183" s="156" t="s">
        <v>566</v>
      </c>
      <c r="L183" s="157" t="s">
        <v>568</v>
      </c>
      <c r="M183" s="158" t="s">
        <v>566</v>
      </c>
      <c r="N183" s="155" t="s">
        <v>569</v>
      </c>
      <c r="O183" s="155" t="s">
        <v>568</v>
      </c>
      <c r="P183" s="155" t="s">
        <v>568</v>
      </c>
      <c r="Q183" s="155" t="s">
        <v>566</v>
      </c>
      <c r="R183" s="155" t="s">
        <v>570</v>
      </c>
      <c r="S183" s="155" t="s">
        <v>568</v>
      </c>
      <c r="T183" s="156" t="s">
        <v>568</v>
      </c>
      <c r="U183" s="156" t="s">
        <v>568</v>
      </c>
      <c r="V183" s="156" t="s">
        <v>568</v>
      </c>
      <c r="W183" s="156" t="s">
        <v>568</v>
      </c>
      <c r="X183" s="156" t="s">
        <v>563</v>
      </c>
      <c r="Y183" s="157" t="s">
        <v>565</v>
      </c>
      <c r="Z183" s="158" t="s">
        <v>564</v>
      </c>
      <c r="AA183" s="159">
        <v>-12515</v>
      </c>
      <c r="AB183" s="155" t="s">
        <v>568</v>
      </c>
      <c r="AC183" s="155" t="s">
        <v>565</v>
      </c>
      <c r="AD183" s="155" t="s">
        <v>568</v>
      </c>
      <c r="AE183" s="155" t="s">
        <v>568</v>
      </c>
      <c r="AF183" s="157" t="s">
        <v>568</v>
      </c>
      <c r="AG183" s="157" t="s">
        <v>568</v>
      </c>
      <c r="AH183" s="157" t="s">
        <v>568</v>
      </c>
      <c r="AI183" s="157" t="s">
        <v>571</v>
      </c>
      <c r="AJ183" s="157" t="s">
        <v>571</v>
      </c>
      <c r="AK183" s="157" t="s">
        <v>568</v>
      </c>
      <c r="AL183" s="157" t="s">
        <v>568</v>
      </c>
      <c r="AM183" s="158" t="s">
        <v>568</v>
      </c>
      <c r="AN183" s="158" t="s">
        <v>568</v>
      </c>
      <c r="AO183" s="158" t="s">
        <v>568</v>
      </c>
      <c r="AP183" s="160" t="s">
        <v>565</v>
      </c>
      <c r="AQ183" s="161"/>
      <c r="AR183" s="162" t="s">
        <v>572</v>
      </c>
      <c r="AS183" s="163">
        <v>-12515</v>
      </c>
      <c r="AT183" s="164" t="s">
        <v>573</v>
      </c>
      <c r="AU183" s="165" t="s">
        <v>574</v>
      </c>
      <c r="AV183" s="140" t="s">
        <v>574</v>
      </c>
      <c r="AW183" s="139"/>
      <c r="AX183" s="139"/>
      <c r="AY183" s="139"/>
      <c r="AZ183" s="139"/>
      <c r="BA183" s="139"/>
      <c r="BB183" s="139"/>
    </row>
    <row r="184" spans="1:54" ht="18" customHeight="1" x14ac:dyDescent="0.2">
      <c r="A184" s="166" t="s">
        <v>777</v>
      </c>
      <c r="B184" s="166"/>
      <c r="C184" s="155">
        <v>-11362</v>
      </c>
      <c r="D184" s="155" t="s">
        <v>563</v>
      </c>
      <c r="E184" s="155" t="s">
        <v>564</v>
      </c>
      <c r="F184" s="155" t="s">
        <v>564</v>
      </c>
      <c r="G184" s="155" t="s">
        <v>565</v>
      </c>
      <c r="H184" s="155" t="s">
        <v>566</v>
      </c>
      <c r="I184" s="155" t="s">
        <v>565</v>
      </c>
      <c r="J184" s="156" t="s">
        <v>567</v>
      </c>
      <c r="K184" s="156" t="s">
        <v>566</v>
      </c>
      <c r="L184" s="157" t="s">
        <v>568</v>
      </c>
      <c r="M184" s="158" t="s">
        <v>566</v>
      </c>
      <c r="N184" s="155" t="s">
        <v>569</v>
      </c>
      <c r="O184" s="155" t="s">
        <v>568</v>
      </c>
      <c r="P184" s="155" t="s">
        <v>568</v>
      </c>
      <c r="Q184" s="155" t="s">
        <v>566</v>
      </c>
      <c r="R184" s="155" t="s">
        <v>570</v>
      </c>
      <c r="S184" s="155" t="s">
        <v>568</v>
      </c>
      <c r="T184" s="156" t="s">
        <v>568</v>
      </c>
      <c r="U184" s="156" t="s">
        <v>568</v>
      </c>
      <c r="V184" s="156" t="s">
        <v>568</v>
      </c>
      <c r="W184" s="156" t="s">
        <v>568</v>
      </c>
      <c r="X184" s="156" t="s">
        <v>563</v>
      </c>
      <c r="Y184" s="157" t="s">
        <v>565</v>
      </c>
      <c r="Z184" s="158" t="s">
        <v>564</v>
      </c>
      <c r="AA184" s="159">
        <v>-11362</v>
      </c>
      <c r="AB184" s="155" t="s">
        <v>568</v>
      </c>
      <c r="AC184" s="155" t="s">
        <v>565</v>
      </c>
      <c r="AD184" s="155" t="s">
        <v>568</v>
      </c>
      <c r="AE184" s="155" t="s">
        <v>568</v>
      </c>
      <c r="AF184" s="157" t="s">
        <v>568</v>
      </c>
      <c r="AG184" s="157" t="s">
        <v>568</v>
      </c>
      <c r="AH184" s="157" t="s">
        <v>568</v>
      </c>
      <c r="AI184" s="157" t="s">
        <v>571</v>
      </c>
      <c r="AJ184" s="157" t="s">
        <v>571</v>
      </c>
      <c r="AK184" s="157" t="s">
        <v>568</v>
      </c>
      <c r="AL184" s="157" t="s">
        <v>568</v>
      </c>
      <c r="AM184" s="158" t="s">
        <v>568</v>
      </c>
      <c r="AN184" s="158" t="s">
        <v>568</v>
      </c>
      <c r="AO184" s="158" t="s">
        <v>568</v>
      </c>
      <c r="AP184" s="160" t="s">
        <v>565</v>
      </c>
      <c r="AQ184" s="161"/>
      <c r="AR184" s="162" t="s">
        <v>572</v>
      </c>
      <c r="AS184" s="163">
        <v>-11362</v>
      </c>
      <c r="AT184" s="164" t="s">
        <v>573</v>
      </c>
      <c r="AU184" s="165" t="s">
        <v>574</v>
      </c>
      <c r="AV184" s="140" t="s">
        <v>574</v>
      </c>
      <c r="AW184" s="139"/>
      <c r="AX184" s="139"/>
      <c r="AY184" s="139"/>
      <c r="AZ184" s="139"/>
      <c r="BA184" s="139"/>
      <c r="BB184" s="139"/>
    </row>
    <row r="185" spans="1:54" ht="18" customHeight="1" x14ac:dyDescent="0.2">
      <c r="A185" s="166" t="s">
        <v>778</v>
      </c>
      <c r="B185" s="166"/>
      <c r="C185" s="155">
        <v>-5877</v>
      </c>
      <c r="D185" s="155" t="s">
        <v>563</v>
      </c>
      <c r="E185" s="155" t="s">
        <v>564</v>
      </c>
      <c r="F185" s="155" t="s">
        <v>564</v>
      </c>
      <c r="G185" s="155" t="s">
        <v>565</v>
      </c>
      <c r="H185" s="155" t="s">
        <v>566</v>
      </c>
      <c r="I185" s="155" t="s">
        <v>565</v>
      </c>
      <c r="J185" s="156" t="s">
        <v>567</v>
      </c>
      <c r="K185" s="156" t="s">
        <v>566</v>
      </c>
      <c r="L185" s="157" t="s">
        <v>568</v>
      </c>
      <c r="M185" s="158" t="s">
        <v>566</v>
      </c>
      <c r="N185" s="155" t="s">
        <v>569</v>
      </c>
      <c r="O185" s="155" t="s">
        <v>568</v>
      </c>
      <c r="P185" s="155" t="s">
        <v>568</v>
      </c>
      <c r="Q185" s="155" t="s">
        <v>566</v>
      </c>
      <c r="R185" s="155">
        <v>-1133</v>
      </c>
      <c r="S185" s="155" t="s">
        <v>568</v>
      </c>
      <c r="T185" s="156" t="s">
        <v>568</v>
      </c>
      <c r="U185" s="156" t="s">
        <v>568</v>
      </c>
      <c r="V185" s="156" t="s">
        <v>568</v>
      </c>
      <c r="W185" s="156" t="s">
        <v>568</v>
      </c>
      <c r="X185" s="156" t="s">
        <v>563</v>
      </c>
      <c r="Y185" s="157" t="s">
        <v>565</v>
      </c>
      <c r="Z185" s="158" t="s">
        <v>564</v>
      </c>
      <c r="AA185" s="159">
        <v>-4603</v>
      </c>
      <c r="AB185" s="155" t="s">
        <v>568</v>
      </c>
      <c r="AC185" s="155" t="s">
        <v>565</v>
      </c>
      <c r="AD185" s="155" t="s">
        <v>568</v>
      </c>
      <c r="AE185" s="155" t="s">
        <v>568</v>
      </c>
      <c r="AF185" s="157" t="s">
        <v>568</v>
      </c>
      <c r="AG185" s="157" t="s">
        <v>568</v>
      </c>
      <c r="AH185" s="157" t="s">
        <v>568</v>
      </c>
      <c r="AI185" s="157" t="s">
        <v>571</v>
      </c>
      <c r="AJ185" s="157" t="s">
        <v>571</v>
      </c>
      <c r="AK185" s="157" t="s">
        <v>568</v>
      </c>
      <c r="AL185" s="157" t="s">
        <v>568</v>
      </c>
      <c r="AM185" s="158" t="s">
        <v>568</v>
      </c>
      <c r="AN185" s="158" t="s">
        <v>568</v>
      </c>
      <c r="AO185" s="158" t="s">
        <v>568</v>
      </c>
      <c r="AP185" s="160">
        <v>-141</v>
      </c>
      <c r="AQ185" s="161"/>
      <c r="AR185" s="162" t="s">
        <v>572</v>
      </c>
      <c r="AS185" s="163">
        <v>-4603</v>
      </c>
      <c r="AT185" s="164" t="s">
        <v>573</v>
      </c>
      <c r="AU185" s="165" t="s">
        <v>574</v>
      </c>
      <c r="AV185" s="140">
        <v>-1133</v>
      </c>
      <c r="AW185" s="139"/>
      <c r="AX185" s="139"/>
      <c r="AY185" s="139"/>
      <c r="AZ185" s="139"/>
      <c r="BA185" s="139"/>
      <c r="BB185" s="139"/>
    </row>
    <row r="186" spans="1:54" ht="18" customHeight="1" x14ac:dyDescent="0.2">
      <c r="A186" s="154" t="s">
        <v>779</v>
      </c>
      <c r="B186" s="154"/>
      <c r="C186" s="183">
        <v>-76600</v>
      </c>
      <c r="D186" s="183" t="s">
        <v>563</v>
      </c>
      <c r="E186" s="183" t="s">
        <v>564</v>
      </c>
      <c r="F186" s="183" t="s">
        <v>564</v>
      </c>
      <c r="G186" s="183" t="s">
        <v>565</v>
      </c>
      <c r="H186" s="183" t="s">
        <v>566</v>
      </c>
      <c r="I186" s="183" t="s">
        <v>565</v>
      </c>
      <c r="J186" s="156" t="s">
        <v>567</v>
      </c>
      <c r="K186" s="156" t="s">
        <v>566</v>
      </c>
      <c r="L186" s="157" t="s">
        <v>568</v>
      </c>
      <c r="M186" s="158" t="s">
        <v>566</v>
      </c>
      <c r="N186" s="183" t="s">
        <v>569</v>
      </c>
      <c r="O186" s="183" t="s">
        <v>568</v>
      </c>
      <c r="P186" s="183" t="s">
        <v>568</v>
      </c>
      <c r="Q186" s="183" t="s">
        <v>566</v>
      </c>
      <c r="R186" s="183" t="s">
        <v>570</v>
      </c>
      <c r="S186" s="183" t="s">
        <v>568</v>
      </c>
      <c r="T186" s="156" t="s">
        <v>568</v>
      </c>
      <c r="U186" s="156" t="s">
        <v>568</v>
      </c>
      <c r="V186" s="156" t="s">
        <v>568</v>
      </c>
      <c r="W186" s="156" t="s">
        <v>568</v>
      </c>
      <c r="X186" s="156" t="s">
        <v>563</v>
      </c>
      <c r="Y186" s="157" t="s">
        <v>565</v>
      </c>
      <c r="Z186" s="158" t="s">
        <v>564</v>
      </c>
      <c r="AA186" s="159">
        <v>-5933</v>
      </c>
      <c r="AB186" s="183" t="s">
        <v>568</v>
      </c>
      <c r="AC186" s="183" t="s">
        <v>565</v>
      </c>
      <c r="AD186" s="183">
        <v>-70667</v>
      </c>
      <c r="AE186" s="183" t="s">
        <v>568</v>
      </c>
      <c r="AF186" s="157" t="s">
        <v>568</v>
      </c>
      <c r="AG186" s="157" t="s">
        <v>568</v>
      </c>
      <c r="AH186" s="157" t="s">
        <v>568</v>
      </c>
      <c r="AI186" s="157" t="s">
        <v>571</v>
      </c>
      <c r="AJ186" s="157" t="s">
        <v>571</v>
      </c>
      <c r="AK186" s="157" t="s">
        <v>568</v>
      </c>
      <c r="AL186" s="157" t="s">
        <v>568</v>
      </c>
      <c r="AM186" s="158" t="s">
        <v>568</v>
      </c>
      <c r="AN186" s="158" t="s">
        <v>568</v>
      </c>
      <c r="AO186" s="158" t="s">
        <v>568</v>
      </c>
      <c r="AP186" s="160" t="s">
        <v>565</v>
      </c>
      <c r="AQ186" s="161"/>
      <c r="AR186" s="162" t="s">
        <v>572</v>
      </c>
      <c r="AS186" s="163">
        <v>-5933</v>
      </c>
      <c r="AT186" s="164">
        <v>-28267</v>
      </c>
      <c r="AU186" s="165">
        <v>-42400</v>
      </c>
      <c r="AV186" s="140">
        <v>0</v>
      </c>
      <c r="AW186" s="184"/>
      <c r="AX186" s="184"/>
      <c r="AY186" s="184" t="s">
        <v>780</v>
      </c>
      <c r="AZ186" s="184"/>
      <c r="BA186" s="184"/>
      <c r="BB186" s="184"/>
    </row>
    <row r="187" spans="1:54" ht="18" customHeight="1" x14ac:dyDescent="0.2">
      <c r="A187" s="166" t="s">
        <v>781</v>
      </c>
      <c r="B187" s="166"/>
      <c r="C187" s="155">
        <v>-9111</v>
      </c>
      <c r="D187" s="155" t="s">
        <v>563</v>
      </c>
      <c r="E187" s="155" t="s">
        <v>564</v>
      </c>
      <c r="F187" s="155" t="s">
        <v>564</v>
      </c>
      <c r="G187" s="155" t="s">
        <v>565</v>
      </c>
      <c r="H187" s="155" t="s">
        <v>566</v>
      </c>
      <c r="I187" s="155" t="s">
        <v>565</v>
      </c>
      <c r="J187" s="156" t="s">
        <v>567</v>
      </c>
      <c r="K187" s="156" t="s">
        <v>566</v>
      </c>
      <c r="L187" s="157" t="s">
        <v>568</v>
      </c>
      <c r="M187" s="158" t="s">
        <v>566</v>
      </c>
      <c r="N187" s="155" t="s">
        <v>569</v>
      </c>
      <c r="O187" s="155" t="s">
        <v>568</v>
      </c>
      <c r="P187" s="155" t="s">
        <v>568</v>
      </c>
      <c r="Q187" s="155" t="s">
        <v>566</v>
      </c>
      <c r="R187" s="155" t="s">
        <v>570</v>
      </c>
      <c r="S187" s="155" t="s">
        <v>568</v>
      </c>
      <c r="T187" s="156" t="s">
        <v>568</v>
      </c>
      <c r="U187" s="156" t="s">
        <v>568</v>
      </c>
      <c r="V187" s="156" t="s">
        <v>568</v>
      </c>
      <c r="W187" s="156" t="s">
        <v>568</v>
      </c>
      <c r="X187" s="156" t="s">
        <v>563</v>
      </c>
      <c r="Y187" s="157" t="s">
        <v>565</v>
      </c>
      <c r="Z187" s="158" t="s">
        <v>564</v>
      </c>
      <c r="AA187" s="159">
        <v>-1105</v>
      </c>
      <c r="AB187" s="155" t="s">
        <v>568</v>
      </c>
      <c r="AC187" s="155" t="s">
        <v>565</v>
      </c>
      <c r="AD187" s="155">
        <v>-5131</v>
      </c>
      <c r="AE187" s="155">
        <v>-2875</v>
      </c>
      <c r="AF187" s="157" t="s">
        <v>568</v>
      </c>
      <c r="AG187" s="157" t="s">
        <v>568</v>
      </c>
      <c r="AH187" s="157" t="s">
        <v>568</v>
      </c>
      <c r="AI187" s="157" t="s">
        <v>571</v>
      </c>
      <c r="AJ187" s="157" t="s">
        <v>571</v>
      </c>
      <c r="AK187" s="157" t="s">
        <v>568</v>
      </c>
      <c r="AL187" s="157" t="s">
        <v>568</v>
      </c>
      <c r="AM187" s="158" t="s">
        <v>568</v>
      </c>
      <c r="AN187" s="158" t="s">
        <v>568</v>
      </c>
      <c r="AO187" s="158" t="s">
        <v>568</v>
      </c>
      <c r="AP187" s="160" t="s">
        <v>565</v>
      </c>
      <c r="AQ187" s="161"/>
      <c r="AR187" s="162" t="s">
        <v>572</v>
      </c>
      <c r="AS187" s="163">
        <v>-1105</v>
      </c>
      <c r="AT187" s="164">
        <v>-2052</v>
      </c>
      <c r="AU187" s="165">
        <v>-3079</v>
      </c>
      <c r="AV187" s="140">
        <v>-2875</v>
      </c>
      <c r="AW187" s="139"/>
      <c r="AX187" s="139"/>
      <c r="AY187" s="184" t="s">
        <v>780</v>
      </c>
      <c r="AZ187" s="139"/>
      <c r="BA187" s="139"/>
      <c r="BB187" s="139"/>
    </row>
    <row r="188" spans="1:54" ht="18" customHeight="1" x14ac:dyDescent="0.2">
      <c r="A188" s="166" t="s">
        <v>782</v>
      </c>
      <c r="B188" s="166"/>
      <c r="C188" s="155">
        <v>-38750</v>
      </c>
      <c r="D188" s="155" t="s">
        <v>563</v>
      </c>
      <c r="E188" s="155" t="s">
        <v>564</v>
      </c>
      <c r="F188" s="155" t="s">
        <v>564</v>
      </c>
      <c r="G188" s="155" t="s">
        <v>565</v>
      </c>
      <c r="H188" s="155" t="s">
        <v>566</v>
      </c>
      <c r="I188" s="155" t="s">
        <v>565</v>
      </c>
      <c r="J188" s="156" t="s">
        <v>567</v>
      </c>
      <c r="K188" s="156" t="s">
        <v>566</v>
      </c>
      <c r="L188" s="157" t="s">
        <v>568</v>
      </c>
      <c r="M188" s="158" t="s">
        <v>566</v>
      </c>
      <c r="N188" s="155" t="s">
        <v>569</v>
      </c>
      <c r="O188" s="155" t="s">
        <v>568</v>
      </c>
      <c r="P188" s="155" t="s">
        <v>568</v>
      </c>
      <c r="Q188" s="155" t="s">
        <v>566</v>
      </c>
      <c r="R188" s="155" t="s">
        <v>570</v>
      </c>
      <c r="S188" s="155" t="s">
        <v>568</v>
      </c>
      <c r="T188" s="156" t="s">
        <v>568</v>
      </c>
      <c r="U188" s="156" t="s">
        <v>568</v>
      </c>
      <c r="V188" s="156" t="s">
        <v>568</v>
      </c>
      <c r="W188" s="156" t="s">
        <v>568</v>
      </c>
      <c r="X188" s="156" t="s">
        <v>563</v>
      </c>
      <c r="Y188" s="157" t="s">
        <v>565</v>
      </c>
      <c r="Z188" s="158">
        <v>-1342</v>
      </c>
      <c r="AA188" s="159">
        <v>-9120</v>
      </c>
      <c r="AB188" s="155" t="s">
        <v>568</v>
      </c>
      <c r="AC188" s="155" t="s">
        <v>565</v>
      </c>
      <c r="AD188" s="155" t="s">
        <v>568</v>
      </c>
      <c r="AE188" s="155">
        <v>-28288</v>
      </c>
      <c r="AF188" s="157" t="s">
        <v>568</v>
      </c>
      <c r="AG188" s="157" t="s">
        <v>568</v>
      </c>
      <c r="AH188" s="157" t="s">
        <v>568</v>
      </c>
      <c r="AI188" s="157" t="s">
        <v>571</v>
      </c>
      <c r="AJ188" s="157" t="s">
        <v>571</v>
      </c>
      <c r="AK188" s="157" t="s">
        <v>568</v>
      </c>
      <c r="AL188" s="157" t="s">
        <v>568</v>
      </c>
      <c r="AM188" s="158" t="s">
        <v>568</v>
      </c>
      <c r="AN188" s="158" t="s">
        <v>568</v>
      </c>
      <c r="AO188" s="158" t="s">
        <v>568</v>
      </c>
      <c r="AP188" s="160" t="s">
        <v>565</v>
      </c>
      <c r="AQ188" s="161"/>
      <c r="AR188" s="162">
        <v>-1342</v>
      </c>
      <c r="AS188" s="163">
        <v>-9120</v>
      </c>
      <c r="AT188" s="164" t="s">
        <v>573</v>
      </c>
      <c r="AU188" s="165" t="s">
        <v>574</v>
      </c>
      <c r="AV188" s="140">
        <v>-28288</v>
      </c>
      <c r="AW188" s="139" t="s">
        <v>618</v>
      </c>
      <c r="AX188" s="139"/>
      <c r="AY188" s="139"/>
      <c r="AZ188" s="139"/>
      <c r="BA188" s="139"/>
      <c r="BB188" s="139"/>
    </row>
    <row r="189" spans="1:54" ht="18" customHeight="1" x14ac:dyDescent="0.2">
      <c r="A189" s="166" t="s">
        <v>783</v>
      </c>
      <c r="B189" s="166"/>
      <c r="C189" s="155">
        <v>-1310</v>
      </c>
      <c r="D189" s="155" t="s">
        <v>563</v>
      </c>
      <c r="E189" s="155" t="s">
        <v>564</v>
      </c>
      <c r="F189" s="155" t="s">
        <v>564</v>
      </c>
      <c r="G189" s="155" t="s">
        <v>565</v>
      </c>
      <c r="H189" s="155" t="s">
        <v>566</v>
      </c>
      <c r="I189" s="155" t="s">
        <v>565</v>
      </c>
      <c r="J189" s="156" t="s">
        <v>567</v>
      </c>
      <c r="K189" s="156" t="s">
        <v>566</v>
      </c>
      <c r="L189" s="157" t="s">
        <v>568</v>
      </c>
      <c r="M189" s="158" t="s">
        <v>566</v>
      </c>
      <c r="N189" s="155" t="s">
        <v>569</v>
      </c>
      <c r="O189" s="155" t="s">
        <v>568</v>
      </c>
      <c r="P189" s="155" t="s">
        <v>568</v>
      </c>
      <c r="Q189" s="155" t="s">
        <v>566</v>
      </c>
      <c r="R189" s="155" t="s">
        <v>570</v>
      </c>
      <c r="S189" s="155" t="s">
        <v>568</v>
      </c>
      <c r="T189" s="156" t="s">
        <v>568</v>
      </c>
      <c r="U189" s="156" t="s">
        <v>568</v>
      </c>
      <c r="V189" s="156" t="s">
        <v>568</v>
      </c>
      <c r="W189" s="156" t="s">
        <v>568</v>
      </c>
      <c r="X189" s="156" t="s">
        <v>563</v>
      </c>
      <c r="Y189" s="157" t="s">
        <v>565</v>
      </c>
      <c r="Z189" s="158" t="s">
        <v>564</v>
      </c>
      <c r="AA189" s="159">
        <v>-1310</v>
      </c>
      <c r="AB189" s="155" t="s">
        <v>568</v>
      </c>
      <c r="AC189" s="155" t="s">
        <v>565</v>
      </c>
      <c r="AD189" s="155" t="s">
        <v>568</v>
      </c>
      <c r="AE189" s="155" t="s">
        <v>568</v>
      </c>
      <c r="AF189" s="157" t="s">
        <v>568</v>
      </c>
      <c r="AG189" s="157" t="s">
        <v>568</v>
      </c>
      <c r="AH189" s="157" t="s">
        <v>568</v>
      </c>
      <c r="AI189" s="157" t="s">
        <v>571</v>
      </c>
      <c r="AJ189" s="157" t="s">
        <v>571</v>
      </c>
      <c r="AK189" s="157" t="s">
        <v>568</v>
      </c>
      <c r="AL189" s="157" t="s">
        <v>568</v>
      </c>
      <c r="AM189" s="158" t="s">
        <v>568</v>
      </c>
      <c r="AN189" s="158" t="s">
        <v>568</v>
      </c>
      <c r="AO189" s="158" t="s">
        <v>568</v>
      </c>
      <c r="AP189" s="160" t="s">
        <v>565</v>
      </c>
      <c r="AQ189" s="161"/>
      <c r="AR189" s="162" t="s">
        <v>572</v>
      </c>
      <c r="AS189" s="163">
        <v>-1310</v>
      </c>
      <c r="AT189" s="164" t="s">
        <v>573</v>
      </c>
      <c r="AU189" s="165" t="s">
        <v>574</v>
      </c>
      <c r="AV189" s="140" t="s">
        <v>574</v>
      </c>
      <c r="AW189" s="139"/>
      <c r="AX189" s="139"/>
      <c r="AY189" s="139"/>
      <c r="AZ189" s="139"/>
      <c r="BA189" s="139"/>
      <c r="BB189" s="139"/>
    </row>
    <row r="190" spans="1:54" ht="18" customHeight="1" x14ac:dyDescent="0.2">
      <c r="A190" s="166" t="s">
        <v>784</v>
      </c>
      <c r="B190" s="166"/>
      <c r="C190" s="155">
        <v>-1961</v>
      </c>
      <c r="D190" s="155" t="s">
        <v>563</v>
      </c>
      <c r="E190" s="155" t="s">
        <v>564</v>
      </c>
      <c r="F190" s="155" t="s">
        <v>564</v>
      </c>
      <c r="G190" s="155" t="s">
        <v>565</v>
      </c>
      <c r="H190" s="155" t="s">
        <v>566</v>
      </c>
      <c r="I190" s="155" t="s">
        <v>565</v>
      </c>
      <c r="J190" s="156" t="s">
        <v>567</v>
      </c>
      <c r="K190" s="156" t="s">
        <v>566</v>
      </c>
      <c r="L190" s="157" t="s">
        <v>568</v>
      </c>
      <c r="M190" s="158" t="s">
        <v>566</v>
      </c>
      <c r="N190" s="155" t="s">
        <v>569</v>
      </c>
      <c r="O190" s="155" t="s">
        <v>568</v>
      </c>
      <c r="P190" s="155" t="s">
        <v>568</v>
      </c>
      <c r="Q190" s="155" t="s">
        <v>566</v>
      </c>
      <c r="R190" s="155" t="s">
        <v>570</v>
      </c>
      <c r="S190" s="155" t="s">
        <v>568</v>
      </c>
      <c r="T190" s="156" t="s">
        <v>568</v>
      </c>
      <c r="U190" s="156" t="s">
        <v>568</v>
      </c>
      <c r="V190" s="156" t="s">
        <v>568</v>
      </c>
      <c r="W190" s="156" t="s">
        <v>568</v>
      </c>
      <c r="X190" s="156" t="s">
        <v>563</v>
      </c>
      <c r="Y190" s="157" t="s">
        <v>565</v>
      </c>
      <c r="Z190" s="158" t="s">
        <v>564</v>
      </c>
      <c r="AA190" s="159">
        <v>-1961</v>
      </c>
      <c r="AB190" s="155" t="s">
        <v>568</v>
      </c>
      <c r="AC190" s="155" t="s">
        <v>565</v>
      </c>
      <c r="AD190" s="155" t="s">
        <v>568</v>
      </c>
      <c r="AE190" s="155" t="s">
        <v>568</v>
      </c>
      <c r="AF190" s="157" t="s">
        <v>568</v>
      </c>
      <c r="AG190" s="157" t="s">
        <v>568</v>
      </c>
      <c r="AH190" s="157" t="s">
        <v>568</v>
      </c>
      <c r="AI190" s="157" t="s">
        <v>571</v>
      </c>
      <c r="AJ190" s="157" t="s">
        <v>571</v>
      </c>
      <c r="AK190" s="157" t="s">
        <v>568</v>
      </c>
      <c r="AL190" s="157" t="s">
        <v>568</v>
      </c>
      <c r="AM190" s="158" t="s">
        <v>568</v>
      </c>
      <c r="AN190" s="158" t="s">
        <v>568</v>
      </c>
      <c r="AO190" s="158" t="s">
        <v>568</v>
      </c>
      <c r="AP190" s="160" t="s">
        <v>565</v>
      </c>
      <c r="AQ190" s="161"/>
      <c r="AR190" s="162" t="s">
        <v>572</v>
      </c>
      <c r="AS190" s="163">
        <v>-1961</v>
      </c>
      <c r="AT190" s="164" t="s">
        <v>573</v>
      </c>
      <c r="AU190" s="165" t="s">
        <v>574</v>
      </c>
      <c r="AV190" s="140" t="s">
        <v>574</v>
      </c>
      <c r="AW190" s="139"/>
      <c r="AX190" s="139"/>
      <c r="AY190" s="139"/>
      <c r="AZ190" s="139"/>
      <c r="BA190" s="139"/>
      <c r="BB190" s="139"/>
    </row>
    <row r="191" spans="1:54" ht="18" customHeight="1" x14ac:dyDescent="0.2">
      <c r="A191" s="166" t="s">
        <v>785</v>
      </c>
      <c r="B191" s="166"/>
      <c r="C191" s="155">
        <v>-42199</v>
      </c>
      <c r="D191" s="155" t="s">
        <v>563</v>
      </c>
      <c r="E191" s="155" t="s">
        <v>564</v>
      </c>
      <c r="F191" s="155" t="s">
        <v>564</v>
      </c>
      <c r="G191" s="155" t="s">
        <v>565</v>
      </c>
      <c r="H191" s="155" t="s">
        <v>566</v>
      </c>
      <c r="I191" s="155" t="s">
        <v>565</v>
      </c>
      <c r="J191" s="156" t="s">
        <v>567</v>
      </c>
      <c r="K191" s="156" t="s">
        <v>566</v>
      </c>
      <c r="L191" s="157" t="s">
        <v>568</v>
      </c>
      <c r="M191" s="158" t="s">
        <v>566</v>
      </c>
      <c r="N191" s="155" t="s">
        <v>569</v>
      </c>
      <c r="O191" s="155" t="s">
        <v>568</v>
      </c>
      <c r="P191" s="155" t="s">
        <v>568</v>
      </c>
      <c r="Q191" s="155" t="s">
        <v>566</v>
      </c>
      <c r="R191" s="155" t="s">
        <v>570</v>
      </c>
      <c r="S191" s="155" t="s">
        <v>568</v>
      </c>
      <c r="T191" s="156" t="s">
        <v>568</v>
      </c>
      <c r="U191" s="156" t="s">
        <v>568</v>
      </c>
      <c r="V191" s="156" t="s">
        <v>568</v>
      </c>
      <c r="W191" s="156" t="s">
        <v>568</v>
      </c>
      <c r="X191" s="156" t="s">
        <v>563</v>
      </c>
      <c r="Y191" s="157" t="s">
        <v>565</v>
      </c>
      <c r="Z191" s="158" t="s">
        <v>564</v>
      </c>
      <c r="AA191" s="159">
        <v>-42199</v>
      </c>
      <c r="AB191" s="155" t="s">
        <v>568</v>
      </c>
      <c r="AC191" s="155" t="s">
        <v>565</v>
      </c>
      <c r="AD191" s="155" t="s">
        <v>568</v>
      </c>
      <c r="AE191" s="155" t="s">
        <v>568</v>
      </c>
      <c r="AF191" s="157" t="s">
        <v>568</v>
      </c>
      <c r="AG191" s="157" t="s">
        <v>568</v>
      </c>
      <c r="AH191" s="157" t="s">
        <v>568</v>
      </c>
      <c r="AI191" s="157" t="s">
        <v>571</v>
      </c>
      <c r="AJ191" s="157" t="s">
        <v>571</v>
      </c>
      <c r="AK191" s="157" t="s">
        <v>568</v>
      </c>
      <c r="AL191" s="157" t="s">
        <v>568</v>
      </c>
      <c r="AM191" s="158" t="s">
        <v>568</v>
      </c>
      <c r="AN191" s="158" t="s">
        <v>568</v>
      </c>
      <c r="AO191" s="158" t="s">
        <v>568</v>
      </c>
      <c r="AP191" s="160" t="s">
        <v>565</v>
      </c>
      <c r="AQ191" s="161"/>
      <c r="AR191" s="162" t="s">
        <v>572</v>
      </c>
      <c r="AS191" s="163">
        <v>-42199</v>
      </c>
      <c r="AT191" s="164" t="s">
        <v>573</v>
      </c>
      <c r="AU191" s="165" t="s">
        <v>574</v>
      </c>
      <c r="AV191" s="140" t="s">
        <v>574</v>
      </c>
      <c r="AW191" s="139"/>
      <c r="AX191" s="139"/>
      <c r="AY191" s="139"/>
      <c r="AZ191" s="139"/>
      <c r="BA191" s="139"/>
      <c r="BB191" s="139"/>
    </row>
    <row r="192" spans="1:54" ht="18" customHeight="1" x14ac:dyDescent="0.2">
      <c r="A192" s="166" t="s">
        <v>786</v>
      </c>
      <c r="B192" s="166"/>
      <c r="C192" s="155">
        <v>-350</v>
      </c>
      <c r="D192" s="155" t="s">
        <v>563</v>
      </c>
      <c r="E192" s="155" t="s">
        <v>564</v>
      </c>
      <c r="F192" s="155" t="s">
        <v>564</v>
      </c>
      <c r="G192" s="155" t="s">
        <v>565</v>
      </c>
      <c r="H192" s="155" t="s">
        <v>566</v>
      </c>
      <c r="I192" s="155" t="s">
        <v>565</v>
      </c>
      <c r="J192" s="156" t="s">
        <v>567</v>
      </c>
      <c r="K192" s="156" t="s">
        <v>566</v>
      </c>
      <c r="L192" s="157" t="s">
        <v>568</v>
      </c>
      <c r="M192" s="158" t="s">
        <v>566</v>
      </c>
      <c r="N192" s="155" t="s">
        <v>569</v>
      </c>
      <c r="O192" s="155" t="s">
        <v>568</v>
      </c>
      <c r="P192" s="155" t="s">
        <v>568</v>
      </c>
      <c r="Q192" s="155" t="s">
        <v>566</v>
      </c>
      <c r="R192" s="155" t="s">
        <v>570</v>
      </c>
      <c r="S192" s="155" t="s">
        <v>568</v>
      </c>
      <c r="T192" s="156" t="s">
        <v>568</v>
      </c>
      <c r="U192" s="156" t="s">
        <v>568</v>
      </c>
      <c r="V192" s="156" t="s">
        <v>568</v>
      </c>
      <c r="W192" s="156" t="s">
        <v>568</v>
      </c>
      <c r="X192" s="156" t="s">
        <v>563</v>
      </c>
      <c r="Y192" s="157" t="s">
        <v>565</v>
      </c>
      <c r="Z192" s="158" t="s">
        <v>564</v>
      </c>
      <c r="AA192" s="159" t="s">
        <v>568</v>
      </c>
      <c r="AB192" s="155" t="s">
        <v>568</v>
      </c>
      <c r="AC192" s="155" t="s">
        <v>565</v>
      </c>
      <c r="AD192" s="155">
        <v>-350</v>
      </c>
      <c r="AE192" s="155" t="s">
        <v>568</v>
      </c>
      <c r="AF192" s="157" t="s">
        <v>568</v>
      </c>
      <c r="AG192" s="157" t="s">
        <v>568</v>
      </c>
      <c r="AH192" s="157" t="s">
        <v>568</v>
      </c>
      <c r="AI192" s="157" t="s">
        <v>571</v>
      </c>
      <c r="AJ192" s="157" t="s">
        <v>571</v>
      </c>
      <c r="AK192" s="157" t="s">
        <v>568</v>
      </c>
      <c r="AL192" s="157" t="s">
        <v>568</v>
      </c>
      <c r="AM192" s="158" t="s">
        <v>568</v>
      </c>
      <c r="AN192" s="158" t="s">
        <v>568</v>
      </c>
      <c r="AO192" s="158" t="s">
        <v>568</v>
      </c>
      <c r="AP192" s="160" t="s">
        <v>565</v>
      </c>
      <c r="AQ192" s="161"/>
      <c r="AR192" s="162" t="s">
        <v>572</v>
      </c>
      <c r="AS192" s="163" t="s">
        <v>563</v>
      </c>
      <c r="AT192" s="164" t="s">
        <v>573</v>
      </c>
      <c r="AU192" s="165" t="s">
        <v>574</v>
      </c>
      <c r="AV192" s="140">
        <v>-350</v>
      </c>
      <c r="AW192" s="139"/>
      <c r="AX192" s="139"/>
      <c r="AY192" s="139"/>
      <c r="AZ192" s="139"/>
      <c r="BA192" s="139"/>
      <c r="BB192" s="139"/>
    </row>
    <row r="193" spans="1:54" ht="18" customHeight="1" x14ac:dyDescent="0.2">
      <c r="A193" s="166" t="s">
        <v>787</v>
      </c>
      <c r="B193" s="166"/>
      <c r="C193" s="155">
        <v>-11172</v>
      </c>
      <c r="D193" s="155" t="s">
        <v>563</v>
      </c>
      <c r="E193" s="155" t="s">
        <v>564</v>
      </c>
      <c r="F193" s="155" t="s">
        <v>564</v>
      </c>
      <c r="G193" s="155" t="s">
        <v>565</v>
      </c>
      <c r="H193" s="155" t="s">
        <v>566</v>
      </c>
      <c r="I193" s="155" t="s">
        <v>565</v>
      </c>
      <c r="J193" s="156" t="s">
        <v>567</v>
      </c>
      <c r="K193" s="156" t="s">
        <v>566</v>
      </c>
      <c r="L193" s="157" t="s">
        <v>568</v>
      </c>
      <c r="M193" s="158" t="s">
        <v>566</v>
      </c>
      <c r="N193" s="155" t="s">
        <v>569</v>
      </c>
      <c r="O193" s="155" t="s">
        <v>568</v>
      </c>
      <c r="P193" s="155" t="s">
        <v>568</v>
      </c>
      <c r="Q193" s="155" t="s">
        <v>566</v>
      </c>
      <c r="R193" s="155" t="s">
        <v>570</v>
      </c>
      <c r="S193" s="155" t="s">
        <v>568</v>
      </c>
      <c r="T193" s="156" t="s">
        <v>568</v>
      </c>
      <c r="U193" s="156" t="s">
        <v>568</v>
      </c>
      <c r="V193" s="156" t="s">
        <v>568</v>
      </c>
      <c r="W193" s="156" t="s">
        <v>568</v>
      </c>
      <c r="X193" s="156" t="s">
        <v>563</v>
      </c>
      <c r="Y193" s="157" t="s">
        <v>565</v>
      </c>
      <c r="Z193" s="158" t="s">
        <v>564</v>
      </c>
      <c r="AA193" s="159" t="s">
        <v>568</v>
      </c>
      <c r="AB193" s="155" t="s">
        <v>568</v>
      </c>
      <c r="AC193" s="155" t="s">
        <v>565</v>
      </c>
      <c r="AD193" s="155">
        <v>-11172</v>
      </c>
      <c r="AE193" s="155" t="s">
        <v>568</v>
      </c>
      <c r="AF193" s="157" t="s">
        <v>568</v>
      </c>
      <c r="AG193" s="157" t="s">
        <v>568</v>
      </c>
      <c r="AH193" s="157" t="s">
        <v>568</v>
      </c>
      <c r="AI193" s="157" t="s">
        <v>571</v>
      </c>
      <c r="AJ193" s="157" t="s">
        <v>571</v>
      </c>
      <c r="AK193" s="157" t="s">
        <v>568</v>
      </c>
      <c r="AL193" s="157" t="s">
        <v>568</v>
      </c>
      <c r="AM193" s="158" t="s">
        <v>568</v>
      </c>
      <c r="AN193" s="158" t="s">
        <v>568</v>
      </c>
      <c r="AO193" s="158" t="s">
        <v>568</v>
      </c>
      <c r="AP193" s="160" t="s">
        <v>565</v>
      </c>
      <c r="AQ193" s="161"/>
      <c r="AR193" s="162" t="s">
        <v>572</v>
      </c>
      <c r="AS193" s="163" t="s">
        <v>563</v>
      </c>
      <c r="AT193" s="164">
        <v>-4469</v>
      </c>
      <c r="AU193" s="165">
        <v>-6703</v>
      </c>
      <c r="AV193" s="140" t="s">
        <v>574</v>
      </c>
      <c r="AW193" s="139"/>
      <c r="AX193" s="139"/>
      <c r="AY193" s="184" t="s">
        <v>780</v>
      </c>
      <c r="AZ193" s="139"/>
      <c r="BA193" s="139"/>
      <c r="BB193" s="139"/>
    </row>
    <row r="194" spans="1:54" ht="18" customHeight="1" x14ac:dyDescent="0.2">
      <c r="A194" s="166" t="s">
        <v>788</v>
      </c>
      <c r="B194" s="166"/>
      <c r="C194" s="155">
        <v>135908</v>
      </c>
      <c r="D194" s="155" t="s">
        <v>563</v>
      </c>
      <c r="E194" s="155" t="s">
        <v>564</v>
      </c>
      <c r="F194" s="155" t="s">
        <v>564</v>
      </c>
      <c r="G194" s="155" t="s">
        <v>565</v>
      </c>
      <c r="H194" s="155" t="s">
        <v>566</v>
      </c>
      <c r="I194" s="155" t="s">
        <v>565</v>
      </c>
      <c r="J194" s="156" t="s">
        <v>567</v>
      </c>
      <c r="K194" s="156" t="s">
        <v>566</v>
      </c>
      <c r="L194" s="157" t="s">
        <v>568</v>
      </c>
      <c r="M194" s="158" t="s">
        <v>566</v>
      </c>
      <c r="N194" s="155" t="s">
        <v>569</v>
      </c>
      <c r="O194" s="155" t="s">
        <v>568</v>
      </c>
      <c r="P194" s="155" t="s">
        <v>568</v>
      </c>
      <c r="Q194" s="155" t="s">
        <v>566</v>
      </c>
      <c r="R194" s="155" t="s">
        <v>570</v>
      </c>
      <c r="S194" s="155" t="s">
        <v>568</v>
      </c>
      <c r="T194" s="156" t="s">
        <v>568</v>
      </c>
      <c r="U194" s="156" t="s">
        <v>568</v>
      </c>
      <c r="V194" s="156" t="s">
        <v>568</v>
      </c>
      <c r="W194" s="156" t="s">
        <v>568</v>
      </c>
      <c r="X194" s="156" t="s">
        <v>563</v>
      </c>
      <c r="Y194" s="157" t="s">
        <v>565</v>
      </c>
      <c r="Z194" s="158" t="s">
        <v>564</v>
      </c>
      <c r="AA194" s="159">
        <v>135908</v>
      </c>
      <c r="AB194" s="155" t="s">
        <v>568</v>
      </c>
      <c r="AC194" s="155" t="s">
        <v>565</v>
      </c>
      <c r="AD194" s="155" t="s">
        <v>568</v>
      </c>
      <c r="AE194" s="155" t="s">
        <v>568</v>
      </c>
      <c r="AF194" s="157" t="s">
        <v>568</v>
      </c>
      <c r="AG194" s="157" t="s">
        <v>568</v>
      </c>
      <c r="AH194" s="157" t="s">
        <v>568</v>
      </c>
      <c r="AI194" s="157" t="s">
        <v>571</v>
      </c>
      <c r="AJ194" s="157" t="s">
        <v>571</v>
      </c>
      <c r="AK194" s="157" t="s">
        <v>568</v>
      </c>
      <c r="AL194" s="157" t="s">
        <v>568</v>
      </c>
      <c r="AM194" s="158" t="s">
        <v>568</v>
      </c>
      <c r="AN194" s="158" t="s">
        <v>568</v>
      </c>
      <c r="AO194" s="158" t="s">
        <v>568</v>
      </c>
      <c r="AP194" s="160" t="s">
        <v>565</v>
      </c>
      <c r="AQ194" s="161"/>
      <c r="AR194" s="162" t="s">
        <v>572</v>
      </c>
      <c r="AS194" s="186">
        <v>135908</v>
      </c>
      <c r="AT194" s="164" t="s">
        <v>573</v>
      </c>
      <c r="AU194" s="165" t="s">
        <v>574</v>
      </c>
      <c r="AV194" s="140" t="s">
        <v>574</v>
      </c>
      <c r="AW194" s="139"/>
      <c r="AX194" s="139"/>
      <c r="AY194" s="139"/>
      <c r="AZ194" s="139"/>
      <c r="BA194" s="139"/>
      <c r="BB194" s="139"/>
    </row>
    <row r="195" spans="1:54" ht="18" customHeight="1" x14ac:dyDescent="0.2">
      <c r="A195" s="166" t="s">
        <v>789</v>
      </c>
      <c r="B195" s="166"/>
      <c r="C195" s="155">
        <v>-36669</v>
      </c>
      <c r="D195" s="155" t="s">
        <v>563</v>
      </c>
      <c r="E195" s="155" t="s">
        <v>564</v>
      </c>
      <c r="F195" s="155" t="s">
        <v>564</v>
      </c>
      <c r="G195" s="155" t="s">
        <v>565</v>
      </c>
      <c r="H195" s="155" t="s">
        <v>566</v>
      </c>
      <c r="I195" s="155" t="s">
        <v>565</v>
      </c>
      <c r="J195" s="156" t="s">
        <v>567</v>
      </c>
      <c r="K195" s="156" t="s">
        <v>566</v>
      </c>
      <c r="L195" s="157" t="s">
        <v>568</v>
      </c>
      <c r="M195" s="158" t="s">
        <v>566</v>
      </c>
      <c r="N195" s="155" t="s">
        <v>569</v>
      </c>
      <c r="O195" s="155" t="s">
        <v>568</v>
      </c>
      <c r="P195" s="155" t="s">
        <v>568</v>
      </c>
      <c r="Q195" s="155" t="s">
        <v>566</v>
      </c>
      <c r="R195" s="155" t="s">
        <v>570</v>
      </c>
      <c r="S195" s="155" t="s">
        <v>568</v>
      </c>
      <c r="T195" s="156" t="s">
        <v>568</v>
      </c>
      <c r="U195" s="156" t="s">
        <v>568</v>
      </c>
      <c r="V195" s="156" t="s">
        <v>568</v>
      </c>
      <c r="W195" s="156" t="s">
        <v>568</v>
      </c>
      <c r="X195" s="156" t="s">
        <v>563</v>
      </c>
      <c r="Y195" s="157" t="s">
        <v>565</v>
      </c>
      <c r="Z195" s="158" t="s">
        <v>564</v>
      </c>
      <c r="AA195" s="159">
        <v>-29403</v>
      </c>
      <c r="AB195" s="155" t="s">
        <v>568</v>
      </c>
      <c r="AC195" s="155" t="s">
        <v>565</v>
      </c>
      <c r="AD195" s="155">
        <v>-2600</v>
      </c>
      <c r="AE195" s="155">
        <v>-4667</v>
      </c>
      <c r="AF195" s="157" t="s">
        <v>568</v>
      </c>
      <c r="AG195" s="157" t="s">
        <v>568</v>
      </c>
      <c r="AH195" s="157" t="s">
        <v>568</v>
      </c>
      <c r="AI195" s="157" t="s">
        <v>571</v>
      </c>
      <c r="AJ195" s="157" t="s">
        <v>571</v>
      </c>
      <c r="AK195" s="157" t="s">
        <v>568</v>
      </c>
      <c r="AL195" s="157" t="s">
        <v>568</v>
      </c>
      <c r="AM195" s="158" t="s">
        <v>568</v>
      </c>
      <c r="AN195" s="158" t="s">
        <v>568</v>
      </c>
      <c r="AO195" s="158" t="s">
        <v>568</v>
      </c>
      <c r="AP195" s="160" t="s">
        <v>565</v>
      </c>
      <c r="AQ195" s="161"/>
      <c r="AR195" s="162" t="s">
        <v>572</v>
      </c>
      <c r="AS195" s="163">
        <v>-29403</v>
      </c>
      <c r="AT195" s="164">
        <v>-2907</v>
      </c>
      <c r="AU195" s="165">
        <v>-4360</v>
      </c>
      <c r="AV195" s="140">
        <v>0</v>
      </c>
      <c r="AW195" s="139"/>
      <c r="AX195" s="139"/>
      <c r="AY195" s="184" t="s">
        <v>780</v>
      </c>
      <c r="AZ195" s="139"/>
      <c r="BA195" s="139"/>
      <c r="BB195" s="139"/>
    </row>
    <row r="196" spans="1:54" ht="18" customHeight="1" x14ac:dyDescent="0.2">
      <c r="A196" s="166" t="s">
        <v>790</v>
      </c>
      <c r="B196" s="166"/>
      <c r="C196" s="155">
        <v>-42316</v>
      </c>
      <c r="D196" s="155" t="s">
        <v>563</v>
      </c>
      <c r="E196" s="155" t="s">
        <v>564</v>
      </c>
      <c r="F196" s="155" t="s">
        <v>564</v>
      </c>
      <c r="G196" s="155" t="s">
        <v>565</v>
      </c>
      <c r="H196" s="155" t="s">
        <v>566</v>
      </c>
      <c r="I196" s="155" t="s">
        <v>565</v>
      </c>
      <c r="J196" s="156" t="s">
        <v>567</v>
      </c>
      <c r="K196" s="156" t="s">
        <v>566</v>
      </c>
      <c r="L196" s="157" t="s">
        <v>568</v>
      </c>
      <c r="M196" s="158" t="s">
        <v>566</v>
      </c>
      <c r="N196" s="155" t="s">
        <v>569</v>
      </c>
      <c r="O196" s="155" t="s">
        <v>568</v>
      </c>
      <c r="P196" s="155" t="s">
        <v>568</v>
      </c>
      <c r="Q196" s="155" t="s">
        <v>566</v>
      </c>
      <c r="R196" s="155" t="s">
        <v>570</v>
      </c>
      <c r="S196" s="155" t="s">
        <v>568</v>
      </c>
      <c r="T196" s="156" t="s">
        <v>568</v>
      </c>
      <c r="U196" s="156" t="s">
        <v>568</v>
      </c>
      <c r="V196" s="156" t="s">
        <v>568</v>
      </c>
      <c r="W196" s="156" t="s">
        <v>568</v>
      </c>
      <c r="X196" s="156" t="s">
        <v>563</v>
      </c>
      <c r="Y196" s="157" t="s">
        <v>565</v>
      </c>
      <c r="Z196" s="158" t="s">
        <v>564</v>
      </c>
      <c r="AA196" s="159" t="s">
        <v>568</v>
      </c>
      <c r="AB196" s="155" t="s">
        <v>568</v>
      </c>
      <c r="AC196" s="155" t="s">
        <v>565</v>
      </c>
      <c r="AD196" s="155" t="s">
        <v>568</v>
      </c>
      <c r="AE196" s="155">
        <v>-42316</v>
      </c>
      <c r="AF196" s="157" t="s">
        <v>568</v>
      </c>
      <c r="AG196" s="157" t="s">
        <v>568</v>
      </c>
      <c r="AH196" s="157" t="s">
        <v>568</v>
      </c>
      <c r="AI196" s="157" t="s">
        <v>571</v>
      </c>
      <c r="AJ196" s="157" t="s">
        <v>571</v>
      </c>
      <c r="AK196" s="157" t="s">
        <v>568</v>
      </c>
      <c r="AL196" s="157" t="s">
        <v>568</v>
      </c>
      <c r="AM196" s="158" t="s">
        <v>568</v>
      </c>
      <c r="AN196" s="158" t="s">
        <v>568</v>
      </c>
      <c r="AO196" s="158" t="s">
        <v>568</v>
      </c>
      <c r="AP196" s="160" t="s">
        <v>565</v>
      </c>
      <c r="AQ196" s="161"/>
      <c r="AR196" s="162">
        <v>-42316</v>
      </c>
      <c r="AS196" s="163" t="s">
        <v>563</v>
      </c>
      <c r="AT196" s="164" t="s">
        <v>573</v>
      </c>
      <c r="AU196" s="165" t="s">
        <v>574</v>
      </c>
      <c r="AV196" s="140" t="s">
        <v>574</v>
      </c>
      <c r="AW196" s="139" t="s">
        <v>584</v>
      </c>
      <c r="AX196" s="139" t="s">
        <v>791</v>
      </c>
      <c r="AY196" s="184" t="s">
        <v>792</v>
      </c>
      <c r="AZ196" s="139"/>
      <c r="BA196" s="139"/>
      <c r="BB196" s="139"/>
    </row>
    <row r="197" spans="1:54" ht="18" customHeight="1" x14ac:dyDescent="0.2">
      <c r="A197" s="166" t="s">
        <v>793</v>
      </c>
      <c r="B197" s="166"/>
      <c r="C197" s="155">
        <v>-573273</v>
      </c>
      <c r="D197" s="155" t="s">
        <v>563</v>
      </c>
      <c r="E197" s="155" t="s">
        <v>564</v>
      </c>
      <c r="F197" s="155" t="s">
        <v>564</v>
      </c>
      <c r="G197" s="155" t="s">
        <v>565</v>
      </c>
      <c r="H197" s="155" t="s">
        <v>566</v>
      </c>
      <c r="I197" s="155" t="s">
        <v>565</v>
      </c>
      <c r="J197" s="156" t="s">
        <v>567</v>
      </c>
      <c r="K197" s="156" t="s">
        <v>566</v>
      </c>
      <c r="L197" s="157" t="s">
        <v>568</v>
      </c>
      <c r="M197" s="158" t="s">
        <v>566</v>
      </c>
      <c r="N197" s="155" t="s">
        <v>569</v>
      </c>
      <c r="O197" s="155" t="s">
        <v>568</v>
      </c>
      <c r="P197" s="155" t="s">
        <v>568</v>
      </c>
      <c r="Q197" s="155" t="s">
        <v>566</v>
      </c>
      <c r="R197" s="155" t="s">
        <v>570</v>
      </c>
      <c r="S197" s="155" t="s">
        <v>568</v>
      </c>
      <c r="T197" s="156" t="s">
        <v>568</v>
      </c>
      <c r="U197" s="156" t="s">
        <v>568</v>
      </c>
      <c r="V197" s="156" t="s">
        <v>568</v>
      </c>
      <c r="W197" s="156" t="s">
        <v>568</v>
      </c>
      <c r="X197" s="156">
        <v>-324134</v>
      </c>
      <c r="Y197" s="157">
        <v>-248857</v>
      </c>
      <c r="Z197" s="158">
        <v>-281</v>
      </c>
      <c r="AA197" s="159" t="s">
        <v>568</v>
      </c>
      <c r="AB197" s="155" t="s">
        <v>568</v>
      </c>
      <c r="AC197" s="155" t="s">
        <v>565</v>
      </c>
      <c r="AD197" s="155" t="s">
        <v>568</v>
      </c>
      <c r="AE197" s="155" t="s">
        <v>568</v>
      </c>
      <c r="AF197" s="157" t="s">
        <v>568</v>
      </c>
      <c r="AG197" s="157" t="s">
        <v>568</v>
      </c>
      <c r="AH197" s="157" t="s">
        <v>568</v>
      </c>
      <c r="AI197" s="157" t="s">
        <v>571</v>
      </c>
      <c r="AJ197" s="157" t="s">
        <v>571</v>
      </c>
      <c r="AK197" s="157" t="s">
        <v>568</v>
      </c>
      <c r="AL197" s="157" t="s">
        <v>568</v>
      </c>
      <c r="AM197" s="158" t="s">
        <v>568</v>
      </c>
      <c r="AN197" s="158" t="s">
        <v>568</v>
      </c>
      <c r="AO197" s="158" t="s">
        <v>568</v>
      </c>
      <c r="AP197" s="160" t="s">
        <v>565</v>
      </c>
      <c r="AQ197" s="161"/>
      <c r="AR197" s="186">
        <v>-281</v>
      </c>
      <c r="AS197" s="186" t="s">
        <v>563</v>
      </c>
      <c r="AT197" s="186">
        <v>-248857</v>
      </c>
      <c r="AU197" s="186">
        <v>-324134</v>
      </c>
      <c r="AV197" s="140" t="s">
        <v>574</v>
      </c>
      <c r="AW197" s="139" t="s">
        <v>584</v>
      </c>
      <c r="AX197" s="139"/>
      <c r="AY197" s="139"/>
      <c r="AZ197" s="139"/>
      <c r="BA197" s="139"/>
      <c r="BB197" s="139"/>
    </row>
    <row r="198" spans="1:54" ht="18" customHeight="1" x14ac:dyDescent="0.2">
      <c r="A198" s="166" t="s">
        <v>794</v>
      </c>
      <c r="B198" s="166"/>
      <c r="C198" s="155">
        <v>-9120</v>
      </c>
      <c r="D198" s="155" t="s">
        <v>563</v>
      </c>
      <c r="E198" s="155" t="s">
        <v>564</v>
      </c>
      <c r="F198" s="155" t="s">
        <v>564</v>
      </c>
      <c r="G198" s="155" t="s">
        <v>565</v>
      </c>
      <c r="H198" s="155" t="s">
        <v>566</v>
      </c>
      <c r="I198" s="155" t="s">
        <v>565</v>
      </c>
      <c r="J198" s="156" t="s">
        <v>567</v>
      </c>
      <c r="K198" s="156" t="s">
        <v>566</v>
      </c>
      <c r="L198" s="157" t="s">
        <v>568</v>
      </c>
      <c r="M198" s="158" t="s">
        <v>566</v>
      </c>
      <c r="N198" s="155" t="s">
        <v>569</v>
      </c>
      <c r="O198" s="155" t="s">
        <v>568</v>
      </c>
      <c r="P198" s="155" t="s">
        <v>568</v>
      </c>
      <c r="Q198" s="155" t="s">
        <v>566</v>
      </c>
      <c r="R198" s="155" t="s">
        <v>570</v>
      </c>
      <c r="S198" s="155" t="s">
        <v>568</v>
      </c>
      <c r="T198" s="156" t="s">
        <v>568</v>
      </c>
      <c r="U198" s="156" t="s">
        <v>568</v>
      </c>
      <c r="V198" s="156" t="s">
        <v>568</v>
      </c>
      <c r="W198" s="156" t="s">
        <v>568</v>
      </c>
      <c r="X198" s="156" t="s">
        <v>563</v>
      </c>
      <c r="Y198" s="157" t="s">
        <v>565</v>
      </c>
      <c r="Z198" s="158" t="s">
        <v>564</v>
      </c>
      <c r="AA198" s="159">
        <v>-9120</v>
      </c>
      <c r="AB198" s="155" t="s">
        <v>568</v>
      </c>
      <c r="AC198" s="155" t="s">
        <v>565</v>
      </c>
      <c r="AD198" s="155" t="s">
        <v>568</v>
      </c>
      <c r="AE198" s="155" t="s">
        <v>568</v>
      </c>
      <c r="AF198" s="157" t="s">
        <v>568</v>
      </c>
      <c r="AG198" s="157" t="s">
        <v>568</v>
      </c>
      <c r="AH198" s="157" t="s">
        <v>568</v>
      </c>
      <c r="AI198" s="157" t="s">
        <v>571</v>
      </c>
      <c r="AJ198" s="157" t="s">
        <v>571</v>
      </c>
      <c r="AK198" s="157" t="s">
        <v>568</v>
      </c>
      <c r="AL198" s="157" t="s">
        <v>568</v>
      </c>
      <c r="AM198" s="158" t="s">
        <v>568</v>
      </c>
      <c r="AN198" s="158" t="s">
        <v>568</v>
      </c>
      <c r="AO198" s="158" t="s">
        <v>568</v>
      </c>
      <c r="AP198" s="160" t="s">
        <v>565</v>
      </c>
      <c r="AQ198" s="161"/>
      <c r="AR198" s="162" t="s">
        <v>572</v>
      </c>
      <c r="AS198" s="163">
        <v>-9120</v>
      </c>
      <c r="AT198" s="164" t="s">
        <v>573</v>
      </c>
      <c r="AU198" s="165" t="s">
        <v>574</v>
      </c>
      <c r="AV198" s="140" t="s">
        <v>574</v>
      </c>
      <c r="AW198" s="139"/>
      <c r="AX198" s="139"/>
      <c r="AY198" s="139"/>
      <c r="AZ198" s="139"/>
      <c r="BA198" s="139"/>
      <c r="BB198" s="139"/>
    </row>
    <row r="199" spans="1:54" ht="18" customHeight="1" x14ac:dyDescent="0.2">
      <c r="A199" s="166" t="s">
        <v>795</v>
      </c>
      <c r="B199" s="166"/>
      <c r="C199" s="155">
        <v>-141273</v>
      </c>
      <c r="D199" s="155" t="s">
        <v>563</v>
      </c>
      <c r="E199" s="155" t="s">
        <v>564</v>
      </c>
      <c r="F199" s="155" t="s">
        <v>564</v>
      </c>
      <c r="G199" s="155" t="s">
        <v>565</v>
      </c>
      <c r="H199" s="155" t="s">
        <v>566</v>
      </c>
      <c r="I199" s="155" t="s">
        <v>565</v>
      </c>
      <c r="J199" s="156" t="s">
        <v>567</v>
      </c>
      <c r="K199" s="156" t="s">
        <v>566</v>
      </c>
      <c r="L199" s="157" t="s">
        <v>568</v>
      </c>
      <c r="M199" s="158" t="s">
        <v>566</v>
      </c>
      <c r="N199" s="155" t="s">
        <v>569</v>
      </c>
      <c r="O199" s="155" t="s">
        <v>568</v>
      </c>
      <c r="P199" s="155" t="s">
        <v>568</v>
      </c>
      <c r="Q199" s="155" t="s">
        <v>566</v>
      </c>
      <c r="R199" s="155" t="s">
        <v>570</v>
      </c>
      <c r="S199" s="155" t="s">
        <v>568</v>
      </c>
      <c r="T199" s="156" t="s">
        <v>568</v>
      </c>
      <c r="U199" s="156" t="s">
        <v>568</v>
      </c>
      <c r="V199" s="156" t="s">
        <v>568</v>
      </c>
      <c r="W199" s="156" t="s">
        <v>568</v>
      </c>
      <c r="X199" s="156" t="s">
        <v>563</v>
      </c>
      <c r="Y199" s="157" t="s">
        <v>565</v>
      </c>
      <c r="Z199" s="158" t="s">
        <v>564</v>
      </c>
      <c r="AA199" s="159" t="s">
        <v>568</v>
      </c>
      <c r="AB199" s="155" t="s">
        <v>568</v>
      </c>
      <c r="AC199" s="155" t="s">
        <v>565</v>
      </c>
      <c r="AD199" s="155" t="s">
        <v>568</v>
      </c>
      <c r="AE199" s="155">
        <v>-141273</v>
      </c>
      <c r="AF199" s="157" t="s">
        <v>568</v>
      </c>
      <c r="AG199" s="157" t="s">
        <v>568</v>
      </c>
      <c r="AH199" s="157" t="s">
        <v>568</v>
      </c>
      <c r="AI199" s="157" t="s">
        <v>571</v>
      </c>
      <c r="AJ199" s="157" t="s">
        <v>571</v>
      </c>
      <c r="AK199" s="157" t="s">
        <v>568</v>
      </c>
      <c r="AL199" s="157" t="s">
        <v>568</v>
      </c>
      <c r="AM199" s="158" t="s">
        <v>568</v>
      </c>
      <c r="AN199" s="158" t="s">
        <v>568</v>
      </c>
      <c r="AO199" s="158" t="s">
        <v>568</v>
      </c>
      <c r="AP199" s="160" t="s">
        <v>565</v>
      </c>
      <c r="AQ199" s="161"/>
      <c r="AR199" s="162">
        <v>-141273</v>
      </c>
      <c r="AS199" s="163" t="s">
        <v>563</v>
      </c>
      <c r="AT199" s="164" t="s">
        <v>573</v>
      </c>
      <c r="AU199" s="165" t="s">
        <v>574</v>
      </c>
      <c r="AV199" s="140" t="s">
        <v>574</v>
      </c>
      <c r="AW199" s="139" t="s">
        <v>584</v>
      </c>
      <c r="AX199" s="139" t="s">
        <v>796</v>
      </c>
      <c r="AY199" s="139"/>
      <c r="AZ199" s="139"/>
      <c r="BA199" s="139"/>
      <c r="BB199" s="139"/>
    </row>
    <row r="200" spans="1:54" ht="18" customHeight="1" x14ac:dyDescent="0.2">
      <c r="A200" s="166" t="s">
        <v>797</v>
      </c>
      <c r="B200" s="166"/>
      <c r="C200" s="155">
        <v>-31769</v>
      </c>
      <c r="D200" s="155" t="s">
        <v>563</v>
      </c>
      <c r="E200" s="155" t="s">
        <v>564</v>
      </c>
      <c r="F200" s="155" t="s">
        <v>564</v>
      </c>
      <c r="G200" s="155" t="s">
        <v>565</v>
      </c>
      <c r="H200" s="155" t="s">
        <v>566</v>
      </c>
      <c r="I200" s="155" t="s">
        <v>565</v>
      </c>
      <c r="J200" s="156" t="s">
        <v>567</v>
      </c>
      <c r="K200" s="156" t="s">
        <v>566</v>
      </c>
      <c r="L200" s="157" t="s">
        <v>568</v>
      </c>
      <c r="M200" s="158" t="s">
        <v>566</v>
      </c>
      <c r="N200" s="155" t="s">
        <v>569</v>
      </c>
      <c r="O200" s="155" t="s">
        <v>568</v>
      </c>
      <c r="P200" s="155" t="s">
        <v>568</v>
      </c>
      <c r="Q200" s="155" t="s">
        <v>566</v>
      </c>
      <c r="R200" s="155" t="s">
        <v>570</v>
      </c>
      <c r="S200" s="155" t="s">
        <v>568</v>
      </c>
      <c r="T200" s="156" t="s">
        <v>568</v>
      </c>
      <c r="U200" s="156" t="s">
        <v>568</v>
      </c>
      <c r="V200" s="156" t="s">
        <v>568</v>
      </c>
      <c r="W200" s="156" t="s">
        <v>568</v>
      </c>
      <c r="X200" s="156" t="s">
        <v>563</v>
      </c>
      <c r="Y200" s="157" t="s">
        <v>565</v>
      </c>
      <c r="Z200" s="158" t="s">
        <v>564</v>
      </c>
      <c r="AA200" s="159" t="s">
        <v>568</v>
      </c>
      <c r="AB200" s="155" t="s">
        <v>568</v>
      </c>
      <c r="AC200" s="155" t="s">
        <v>565</v>
      </c>
      <c r="AD200" s="155">
        <v>-31769</v>
      </c>
      <c r="AE200" s="155" t="s">
        <v>568</v>
      </c>
      <c r="AF200" s="157" t="s">
        <v>568</v>
      </c>
      <c r="AG200" s="157" t="s">
        <v>568</v>
      </c>
      <c r="AH200" s="157" t="s">
        <v>568</v>
      </c>
      <c r="AI200" s="157" t="s">
        <v>571</v>
      </c>
      <c r="AJ200" s="157" t="s">
        <v>571</v>
      </c>
      <c r="AK200" s="157" t="s">
        <v>568</v>
      </c>
      <c r="AL200" s="157" t="s">
        <v>568</v>
      </c>
      <c r="AM200" s="158" t="s">
        <v>568</v>
      </c>
      <c r="AN200" s="158" t="s">
        <v>568</v>
      </c>
      <c r="AO200" s="158" t="s">
        <v>568</v>
      </c>
      <c r="AP200" s="160" t="s">
        <v>565</v>
      </c>
      <c r="AQ200" s="161"/>
      <c r="AR200" s="162" t="s">
        <v>572</v>
      </c>
      <c r="AS200" s="163" t="s">
        <v>563</v>
      </c>
      <c r="AT200" s="164">
        <v>-12708</v>
      </c>
      <c r="AU200" s="165">
        <v>-19061</v>
      </c>
      <c r="AV200" s="140" t="s">
        <v>574</v>
      </c>
      <c r="AW200" s="139"/>
      <c r="AX200" s="139"/>
      <c r="AY200" s="184" t="s">
        <v>780</v>
      </c>
      <c r="AZ200" s="139"/>
      <c r="BA200" s="139"/>
      <c r="BB200" s="139"/>
    </row>
    <row r="201" spans="1:54" ht="18" customHeight="1" x14ac:dyDescent="0.2">
      <c r="A201" s="166" t="s">
        <v>798</v>
      </c>
      <c r="B201" s="166"/>
      <c r="C201" s="155">
        <v>-23273</v>
      </c>
      <c r="D201" s="155" t="s">
        <v>563</v>
      </c>
      <c r="E201" s="155" t="s">
        <v>564</v>
      </c>
      <c r="F201" s="155" t="s">
        <v>564</v>
      </c>
      <c r="G201" s="155" t="s">
        <v>565</v>
      </c>
      <c r="H201" s="155" t="s">
        <v>566</v>
      </c>
      <c r="I201" s="155" t="s">
        <v>565</v>
      </c>
      <c r="J201" s="156" t="s">
        <v>567</v>
      </c>
      <c r="K201" s="156" t="s">
        <v>566</v>
      </c>
      <c r="L201" s="157" t="s">
        <v>568</v>
      </c>
      <c r="M201" s="158" t="s">
        <v>566</v>
      </c>
      <c r="N201" s="155" t="s">
        <v>569</v>
      </c>
      <c r="O201" s="155" t="s">
        <v>568</v>
      </c>
      <c r="P201" s="155" t="s">
        <v>568</v>
      </c>
      <c r="Q201" s="155" t="s">
        <v>566</v>
      </c>
      <c r="R201" s="155" t="s">
        <v>570</v>
      </c>
      <c r="S201" s="155" t="s">
        <v>568</v>
      </c>
      <c r="T201" s="156" t="s">
        <v>568</v>
      </c>
      <c r="U201" s="156" t="s">
        <v>568</v>
      </c>
      <c r="V201" s="156" t="s">
        <v>568</v>
      </c>
      <c r="W201" s="156" t="s">
        <v>568</v>
      </c>
      <c r="X201" s="156" t="s">
        <v>563</v>
      </c>
      <c r="Y201" s="157" t="s">
        <v>565</v>
      </c>
      <c r="Z201" s="158" t="s">
        <v>564</v>
      </c>
      <c r="AA201" s="159">
        <v>-23273</v>
      </c>
      <c r="AB201" s="155" t="s">
        <v>568</v>
      </c>
      <c r="AC201" s="155" t="s">
        <v>565</v>
      </c>
      <c r="AD201" s="155" t="s">
        <v>568</v>
      </c>
      <c r="AE201" s="155" t="s">
        <v>568</v>
      </c>
      <c r="AF201" s="157" t="s">
        <v>568</v>
      </c>
      <c r="AG201" s="157" t="s">
        <v>568</v>
      </c>
      <c r="AH201" s="157" t="s">
        <v>568</v>
      </c>
      <c r="AI201" s="157" t="s">
        <v>571</v>
      </c>
      <c r="AJ201" s="157" t="s">
        <v>571</v>
      </c>
      <c r="AK201" s="157" t="s">
        <v>568</v>
      </c>
      <c r="AL201" s="157" t="s">
        <v>568</v>
      </c>
      <c r="AM201" s="158" t="s">
        <v>568</v>
      </c>
      <c r="AN201" s="158" t="s">
        <v>568</v>
      </c>
      <c r="AO201" s="158" t="s">
        <v>568</v>
      </c>
      <c r="AP201" s="160" t="s">
        <v>565</v>
      </c>
      <c r="AQ201" s="161"/>
      <c r="AR201" s="162" t="s">
        <v>572</v>
      </c>
      <c r="AS201" s="163">
        <v>-23273</v>
      </c>
      <c r="AT201" s="164" t="s">
        <v>573</v>
      </c>
      <c r="AU201" s="165" t="s">
        <v>574</v>
      </c>
      <c r="AV201" s="140" t="s">
        <v>574</v>
      </c>
      <c r="AW201" s="139"/>
      <c r="AX201" s="139"/>
      <c r="AY201" s="139"/>
      <c r="AZ201" s="139"/>
      <c r="BA201" s="139"/>
      <c r="BB201" s="139"/>
    </row>
    <row r="202" spans="1:54" ht="18" customHeight="1" x14ac:dyDescent="0.2">
      <c r="A202" s="166" t="s">
        <v>799</v>
      </c>
      <c r="B202" s="166"/>
      <c r="C202" s="155">
        <v>-24340</v>
      </c>
      <c r="D202" s="155" t="s">
        <v>563</v>
      </c>
      <c r="E202" s="155" t="s">
        <v>564</v>
      </c>
      <c r="F202" s="155" t="s">
        <v>564</v>
      </c>
      <c r="G202" s="155" t="s">
        <v>565</v>
      </c>
      <c r="H202" s="155" t="s">
        <v>566</v>
      </c>
      <c r="I202" s="155" t="s">
        <v>565</v>
      </c>
      <c r="J202" s="156" t="s">
        <v>567</v>
      </c>
      <c r="K202" s="156" t="s">
        <v>566</v>
      </c>
      <c r="L202" s="157" t="s">
        <v>568</v>
      </c>
      <c r="M202" s="158" t="s">
        <v>566</v>
      </c>
      <c r="N202" s="155" t="s">
        <v>569</v>
      </c>
      <c r="O202" s="155" t="s">
        <v>568</v>
      </c>
      <c r="P202" s="155" t="s">
        <v>568</v>
      </c>
      <c r="Q202" s="155" t="s">
        <v>566</v>
      </c>
      <c r="R202" s="155" t="s">
        <v>570</v>
      </c>
      <c r="S202" s="155" t="s">
        <v>568</v>
      </c>
      <c r="T202" s="156" t="s">
        <v>568</v>
      </c>
      <c r="U202" s="156" t="s">
        <v>568</v>
      </c>
      <c r="V202" s="156" t="s">
        <v>568</v>
      </c>
      <c r="W202" s="156" t="s">
        <v>568</v>
      </c>
      <c r="X202" s="156" t="s">
        <v>563</v>
      </c>
      <c r="Y202" s="157" t="s">
        <v>565</v>
      </c>
      <c r="Z202" s="158" t="s">
        <v>564</v>
      </c>
      <c r="AA202" s="159" t="s">
        <v>568</v>
      </c>
      <c r="AB202" s="155" t="s">
        <v>568</v>
      </c>
      <c r="AC202" s="155" t="s">
        <v>565</v>
      </c>
      <c r="AD202" s="155">
        <v>-24340</v>
      </c>
      <c r="AE202" s="155" t="s">
        <v>568</v>
      </c>
      <c r="AF202" s="157" t="s">
        <v>568</v>
      </c>
      <c r="AG202" s="157" t="s">
        <v>568</v>
      </c>
      <c r="AH202" s="157" t="s">
        <v>568</v>
      </c>
      <c r="AI202" s="157" t="s">
        <v>571</v>
      </c>
      <c r="AJ202" s="157" t="s">
        <v>571</v>
      </c>
      <c r="AK202" s="157" t="s">
        <v>568</v>
      </c>
      <c r="AL202" s="157" t="s">
        <v>568</v>
      </c>
      <c r="AM202" s="158" t="s">
        <v>568</v>
      </c>
      <c r="AN202" s="158" t="s">
        <v>568</v>
      </c>
      <c r="AO202" s="158" t="s">
        <v>568</v>
      </c>
      <c r="AP202" s="160" t="s">
        <v>565</v>
      </c>
      <c r="AQ202" s="161"/>
      <c r="AR202" s="162" t="s">
        <v>572</v>
      </c>
      <c r="AS202" s="163" t="s">
        <v>563</v>
      </c>
      <c r="AT202" s="164" t="s">
        <v>573</v>
      </c>
      <c r="AU202" s="165" t="s">
        <v>574</v>
      </c>
      <c r="AV202" s="140">
        <v>-24340</v>
      </c>
      <c r="AW202" s="139"/>
      <c r="AX202" s="139"/>
      <c r="AY202" s="139"/>
      <c r="AZ202" s="139"/>
      <c r="BA202" s="139"/>
      <c r="BB202" s="139"/>
    </row>
    <row r="203" spans="1:54" ht="18" customHeight="1" x14ac:dyDescent="0.2">
      <c r="A203" s="166" t="s">
        <v>800</v>
      </c>
      <c r="B203" s="166"/>
      <c r="C203" s="155">
        <v>402156</v>
      </c>
      <c r="D203" s="155" t="s">
        <v>563</v>
      </c>
      <c r="E203" s="155" t="s">
        <v>564</v>
      </c>
      <c r="F203" s="155" t="s">
        <v>564</v>
      </c>
      <c r="G203" s="155" t="s">
        <v>565</v>
      </c>
      <c r="H203" s="155" t="s">
        <v>566</v>
      </c>
      <c r="I203" s="155" t="s">
        <v>565</v>
      </c>
      <c r="J203" s="156" t="s">
        <v>567</v>
      </c>
      <c r="K203" s="156" t="s">
        <v>566</v>
      </c>
      <c r="L203" s="157" t="s">
        <v>568</v>
      </c>
      <c r="M203" s="158" t="s">
        <v>566</v>
      </c>
      <c r="N203" s="155" t="s">
        <v>569</v>
      </c>
      <c r="O203" s="155" t="s">
        <v>568</v>
      </c>
      <c r="P203" s="155" t="s">
        <v>568</v>
      </c>
      <c r="Q203" s="155" t="s">
        <v>566</v>
      </c>
      <c r="R203" s="155" t="s">
        <v>570</v>
      </c>
      <c r="S203" s="155" t="s">
        <v>568</v>
      </c>
      <c r="T203" s="156" t="s">
        <v>568</v>
      </c>
      <c r="U203" s="156" t="s">
        <v>568</v>
      </c>
      <c r="V203" s="156" t="s">
        <v>568</v>
      </c>
      <c r="W203" s="156" t="s">
        <v>568</v>
      </c>
      <c r="X203" s="156" t="s">
        <v>563</v>
      </c>
      <c r="Y203" s="157" t="s">
        <v>565</v>
      </c>
      <c r="Z203" s="158" t="s">
        <v>564</v>
      </c>
      <c r="AA203" s="159" t="s">
        <v>568</v>
      </c>
      <c r="AB203" s="155" t="s">
        <v>568</v>
      </c>
      <c r="AC203" s="155" t="s">
        <v>565</v>
      </c>
      <c r="AD203" s="155">
        <v>100000</v>
      </c>
      <c r="AE203" s="155">
        <v>302156</v>
      </c>
      <c r="AF203" s="157" t="s">
        <v>568</v>
      </c>
      <c r="AG203" s="157" t="s">
        <v>568</v>
      </c>
      <c r="AH203" s="157" t="s">
        <v>568</v>
      </c>
      <c r="AI203" s="157" t="s">
        <v>571</v>
      </c>
      <c r="AJ203" s="157" t="s">
        <v>571</v>
      </c>
      <c r="AK203" s="157" t="s">
        <v>568</v>
      </c>
      <c r="AL203" s="157" t="s">
        <v>568</v>
      </c>
      <c r="AM203" s="158" t="s">
        <v>568</v>
      </c>
      <c r="AN203" s="158" t="s">
        <v>568</v>
      </c>
      <c r="AO203" s="158" t="s">
        <v>568</v>
      </c>
      <c r="AP203" s="160" t="s">
        <v>565</v>
      </c>
      <c r="AQ203" s="161"/>
      <c r="AR203" s="162" t="s">
        <v>572</v>
      </c>
      <c r="AS203" s="163" t="s">
        <v>563</v>
      </c>
      <c r="AT203" s="164" t="s">
        <v>573</v>
      </c>
      <c r="AU203" s="165" t="s">
        <v>574</v>
      </c>
      <c r="AV203" s="186">
        <v>402156</v>
      </c>
      <c r="AW203" s="139"/>
      <c r="AX203" s="139"/>
      <c r="AY203" s="139"/>
      <c r="AZ203" s="139"/>
      <c r="BA203" s="139"/>
      <c r="BB203" s="139"/>
    </row>
    <row r="204" spans="1:54" ht="18" customHeight="1" x14ac:dyDescent="0.2">
      <c r="A204" s="166" t="s">
        <v>801</v>
      </c>
      <c r="B204" s="166"/>
      <c r="C204" s="155">
        <v>-53149</v>
      </c>
      <c r="D204" s="155" t="s">
        <v>563</v>
      </c>
      <c r="E204" s="155" t="s">
        <v>564</v>
      </c>
      <c r="F204" s="155" t="s">
        <v>564</v>
      </c>
      <c r="G204" s="155" t="s">
        <v>565</v>
      </c>
      <c r="H204" s="155" t="s">
        <v>566</v>
      </c>
      <c r="I204" s="155" t="s">
        <v>565</v>
      </c>
      <c r="J204" s="156" t="s">
        <v>567</v>
      </c>
      <c r="K204" s="156" t="s">
        <v>566</v>
      </c>
      <c r="L204" s="157" t="s">
        <v>568</v>
      </c>
      <c r="M204" s="158" t="s">
        <v>566</v>
      </c>
      <c r="N204" s="155" t="s">
        <v>569</v>
      </c>
      <c r="O204" s="155" t="s">
        <v>568</v>
      </c>
      <c r="P204" s="155" t="s">
        <v>568</v>
      </c>
      <c r="Q204" s="155" t="s">
        <v>566</v>
      </c>
      <c r="R204" s="155" t="s">
        <v>570</v>
      </c>
      <c r="S204" s="155" t="s">
        <v>568</v>
      </c>
      <c r="T204" s="156" t="s">
        <v>568</v>
      </c>
      <c r="U204" s="156" t="s">
        <v>568</v>
      </c>
      <c r="V204" s="156" t="s">
        <v>568</v>
      </c>
      <c r="W204" s="156" t="s">
        <v>568</v>
      </c>
      <c r="X204" s="156" t="s">
        <v>563</v>
      </c>
      <c r="Y204" s="157">
        <v>-41670</v>
      </c>
      <c r="Z204" s="158">
        <v>-11479</v>
      </c>
      <c r="AA204" s="159" t="s">
        <v>568</v>
      </c>
      <c r="AB204" s="155" t="s">
        <v>568</v>
      </c>
      <c r="AC204" s="155" t="s">
        <v>565</v>
      </c>
      <c r="AD204" s="155" t="s">
        <v>568</v>
      </c>
      <c r="AE204" s="155" t="s">
        <v>568</v>
      </c>
      <c r="AF204" s="157" t="s">
        <v>568</v>
      </c>
      <c r="AG204" s="157" t="s">
        <v>568</v>
      </c>
      <c r="AH204" s="157" t="s">
        <v>568</v>
      </c>
      <c r="AI204" s="157" t="s">
        <v>571</v>
      </c>
      <c r="AJ204" s="157" t="s">
        <v>571</v>
      </c>
      <c r="AK204" s="157" t="s">
        <v>568</v>
      </c>
      <c r="AL204" s="157" t="s">
        <v>568</v>
      </c>
      <c r="AM204" s="158" t="s">
        <v>568</v>
      </c>
      <c r="AN204" s="158" t="s">
        <v>568</v>
      </c>
      <c r="AO204" s="158" t="s">
        <v>568</v>
      </c>
      <c r="AP204" s="160" t="s">
        <v>565</v>
      </c>
      <c r="AQ204" s="161"/>
      <c r="AR204" s="162">
        <v>-11479</v>
      </c>
      <c r="AS204" s="163" t="s">
        <v>563</v>
      </c>
      <c r="AT204" s="164">
        <v>-41670</v>
      </c>
      <c r="AU204" s="165" t="s">
        <v>574</v>
      </c>
      <c r="AV204" s="140" t="s">
        <v>574</v>
      </c>
      <c r="AW204" s="139" t="s">
        <v>584</v>
      </c>
      <c r="AX204" s="139"/>
      <c r="AY204" s="139"/>
      <c r="AZ204" s="139"/>
      <c r="BA204" s="139"/>
      <c r="BB204" s="139"/>
    </row>
    <row r="205" spans="1:54" ht="18" customHeight="1" x14ac:dyDescent="0.2">
      <c r="A205" s="166" t="s">
        <v>802</v>
      </c>
      <c r="B205" s="166"/>
      <c r="C205" s="155">
        <v>-41369</v>
      </c>
      <c r="D205" s="155" t="s">
        <v>563</v>
      </c>
      <c r="E205" s="155" t="s">
        <v>564</v>
      </c>
      <c r="F205" s="155" t="s">
        <v>564</v>
      </c>
      <c r="G205" s="155" t="s">
        <v>565</v>
      </c>
      <c r="H205" s="155" t="s">
        <v>566</v>
      </c>
      <c r="I205" s="155" t="s">
        <v>565</v>
      </c>
      <c r="J205" s="156" t="s">
        <v>567</v>
      </c>
      <c r="K205" s="156" t="s">
        <v>566</v>
      </c>
      <c r="L205" s="157" t="s">
        <v>568</v>
      </c>
      <c r="M205" s="158" t="s">
        <v>566</v>
      </c>
      <c r="N205" s="155" t="s">
        <v>569</v>
      </c>
      <c r="O205" s="155" t="s">
        <v>568</v>
      </c>
      <c r="P205" s="155" t="s">
        <v>568</v>
      </c>
      <c r="Q205" s="155" t="s">
        <v>566</v>
      </c>
      <c r="R205" s="155" t="s">
        <v>570</v>
      </c>
      <c r="S205" s="155" t="s">
        <v>568</v>
      </c>
      <c r="T205" s="156" t="s">
        <v>568</v>
      </c>
      <c r="U205" s="156" t="s">
        <v>568</v>
      </c>
      <c r="V205" s="156" t="s">
        <v>568</v>
      </c>
      <c r="W205" s="156" t="s">
        <v>568</v>
      </c>
      <c r="X205" s="156" t="s">
        <v>563</v>
      </c>
      <c r="Y205" s="157" t="s">
        <v>565</v>
      </c>
      <c r="Z205" s="158" t="s">
        <v>564</v>
      </c>
      <c r="AA205" s="159" t="s">
        <v>568</v>
      </c>
      <c r="AB205" s="155" t="s">
        <v>568</v>
      </c>
      <c r="AC205" s="155" t="s">
        <v>565</v>
      </c>
      <c r="AD205" s="155">
        <v>-41369</v>
      </c>
      <c r="AE205" s="155" t="s">
        <v>568</v>
      </c>
      <c r="AF205" s="157" t="s">
        <v>568</v>
      </c>
      <c r="AG205" s="157" t="s">
        <v>568</v>
      </c>
      <c r="AH205" s="157" t="s">
        <v>568</v>
      </c>
      <c r="AI205" s="157" t="s">
        <v>571</v>
      </c>
      <c r="AJ205" s="157" t="s">
        <v>571</v>
      </c>
      <c r="AK205" s="157" t="s">
        <v>568</v>
      </c>
      <c r="AL205" s="157" t="s">
        <v>568</v>
      </c>
      <c r="AM205" s="158" t="s">
        <v>568</v>
      </c>
      <c r="AN205" s="158" t="s">
        <v>568</v>
      </c>
      <c r="AO205" s="158" t="s">
        <v>568</v>
      </c>
      <c r="AP205" s="160" t="s">
        <v>565</v>
      </c>
      <c r="AQ205" s="161"/>
      <c r="AR205" s="162" t="s">
        <v>572</v>
      </c>
      <c r="AS205" s="163" t="s">
        <v>563</v>
      </c>
      <c r="AT205" s="164" t="s">
        <v>573</v>
      </c>
      <c r="AU205" s="165">
        <v>-41369</v>
      </c>
      <c r="AV205" s="140" t="s">
        <v>574</v>
      </c>
      <c r="AW205" s="139"/>
      <c r="AX205" s="139"/>
      <c r="AY205" s="139"/>
      <c r="AZ205" s="139"/>
      <c r="BA205" s="139"/>
      <c r="BB205" s="139"/>
    </row>
    <row r="206" spans="1:54" ht="18" customHeight="1" x14ac:dyDescent="0.2">
      <c r="A206" s="166" t="s">
        <v>803</v>
      </c>
      <c r="B206" s="166"/>
      <c r="C206" s="155">
        <v>-150000</v>
      </c>
      <c r="D206" s="155" t="s">
        <v>563</v>
      </c>
      <c r="E206" s="155" t="s">
        <v>564</v>
      </c>
      <c r="F206" s="155" t="s">
        <v>564</v>
      </c>
      <c r="G206" s="155" t="s">
        <v>565</v>
      </c>
      <c r="H206" s="155" t="s">
        <v>566</v>
      </c>
      <c r="I206" s="155" t="s">
        <v>565</v>
      </c>
      <c r="J206" s="156" t="s">
        <v>567</v>
      </c>
      <c r="K206" s="156" t="s">
        <v>566</v>
      </c>
      <c r="L206" s="157" t="s">
        <v>568</v>
      </c>
      <c r="M206" s="158" t="s">
        <v>566</v>
      </c>
      <c r="N206" s="155" t="s">
        <v>569</v>
      </c>
      <c r="O206" s="155" t="s">
        <v>568</v>
      </c>
      <c r="P206" s="155" t="s">
        <v>568</v>
      </c>
      <c r="Q206" s="155" t="s">
        <v>566</v>
      </c>
      <c r="R206" s="155" t="s">
        <v>570</v>
      </c>
      <c r="S206" s="155" t="s">
        <v>568</v>
      </c>
      <c r="T206" s="156" t="s">
        <v>568</v>
      </c>
      <c r="U206" s="156" t="s">
        <v>568</v>
      </c>
      <c r="V206" s="156" t="s">
        <v>568</v>
      </c>
      <c r="W206" s="156" t="s">
        <v>568</v>
      </c>
      <c r="X206" s="156">
        <v>-150000</v>
      </c>
      <c r="Y206" s="157" t="s">
        <v>565</v>
      </c>
      <c r="Z206" s="158" t="s">
        <v>564</v>
      </c>
      <c r="AA206" s="159" t="s">
        <v>568</v>
      </c>
      <c r="AB206" s="155" t="s">
        <v>568</v>
      </c>
      <c r="AC206" s="155" t="s">
        <v>565</v>
      </c>
      <c r="AD206" s="155" t="s">
        <v>568</v>
      </c>
      <c r="AE206" s="155" t="s">
        <v>568</v>
      </c>
      <c r="AF206" s="157" t="s">
        <v>568</v>
      </c>
      <c r="AG206" s="157" t="s">
        <v>568</v>
      </c>
      <c r="AH206" s="157" t="s">
        <v>568</v>
      </c>
      <c r="AI206" s="157" t="s">
        <v>571</v>
      </c>
      <c r="AJ206" s="157" t="s">
        <v>571</v>
      </c>
      <c r="AK206" s="157" t="s">
        <v>568</v>
      </c>
      <c r="AL206" s="157" t="s">
        <v>568</v>
      </c>
      <c r="AM206" s="158" t="s">
        <v>568</v>
      </c>
      <c r="AN206" s="158" t="s">
        <v>568</v>
      </c>
      <c r="AO206" s="158" t="s">
        <v>568</v>
      </c>
      <c r="AP206" s="160" t="s">
        <v>565</v>
      </c>
      <c r="AQ206" s="161"/>
      <c r="AR206" s="162" t="s">
        <v>572</v>
      </c>
      <c r="AS206" s="163" t="s">
        <v>563</v>
      </c>
      <c r="AT206" s="164" t="s">
        <v>573</v>
      </c>
      <c r="AU206" s="165">
        <v>-150000</v>
      </c>
      <c r="AV206" s="140" t="s">
        <v>574</v>
      </c>
      <c r="AW206" s="139"/>
      <c r="AX206" s="139"/>
      <c r="AY206" s="139"/>
      <c r="AZ206" s="139"/>
      <c r="BA206" s="139"/>
      <c r="BB206" s="139"/>
    </row>
    <row r="207" spans="1:54" ht="18" customHeight="1" x14ac:dyDescent="0.2">
      <c r="A207" s="166" t="s">
        <v>804</v>
      </c>
      <c r="B207" s="166"/>
      <c r="C207" s="155">
        <v>-345089</v>
      </c>
      <c r="D207" s="155" t="s">
        <v>563</v>
      </c>
      <c r="E207" s="155" t="s">
        <v>564</v>
      </c>
      <c r="F207" s="155" t="s">
        <v>564</v>
      </c>
      <c r="G207" s="155" t="s">
        <v>565</v>
      </c>
      <c r="H207" s="155" t="s">
        <v>566</v>
      </c>
      <c r="I207" s="155" t="s">
        <v>565</v>
      </c>
      <c r="J207" s="156" t="s">
        <v>567</v>
      </c>
      <c r="K207" s="156" t="s">
        <v>566</v>
      </c>
      <c r="L207" s="157" t="s">
        <v>568</v>
      </c>
      <c r="M207" s="158" t="s">
        <v>566</v>
      </c>
      <c r="N207" s="155" t="s">
        <v>569</v>
      </c>
      <c r="O207" s="155" t="s">
        <v>568</v>
      </c>
      <c r="P207" s="155" t="s">
        <v>568</v>
      </c>
      <c r="Q207" s="155" t="s">
        <v>566</v>
      </c>
      <c r="R207" s="155" t="s">
        <v>570</v>
      </c>
      <c r="S207" s="155" t="s">
        <v>568</v>
      </c>
      <c r="T207" s="156" t="s">
        <v>568</v>
      </c>
      <c r="U207" s="156" t="s">
        <v>568</v>
      </c>
      <c r="V207" s="156" t="s">
        <v>568</v>
      </c>
      <c r="W207" s="156" t="s">
        <v>568</v>
      </c>
      <c r="X207" s="156">
        <v>-345089</v>
      </c>
      <c r="Y207" s="157" t="s">
        <v>565</v>
      </c>
      <c r="Z207" s="158" t="s">
        <v>564</v>
      </c>
      <c r="AA207" s="159" t="s">
        <v>568</v>
      </c>
      <c r="AB207" s="155" t="s">
        <v>568</v>
      </c>
      <c r="AC207" s="155" t="s">
        <v>565</v>
      </c>
      <c r="AD207" s="155" t="s">
        <v>568</v>
      </c>
      <c r="AE207" s="155" t="s">
        <v>568</v>
      </c>
      <c r="AF207" s="157" t="s">
        <v>568</v>
      </c>
      <c r="AG207" s="157" t="s">
        <v>568</v>
      </c>
      <c r="AH207" s="157" t="s">
        <v>568</v>
      </c>
      <c r="AI207" s="157" t="s">
        <v>571</v>
      </c>
      <c r="AJ207" s="157" t="s">
        <v>571</v>
      </c>
      <c r="AK207" s="157" t="s">
        <v>568</v>
      </c>
      <c r="AL207" s="157" t="s">
        <v>568</v>
      </c>
      <c r="AM207" s="158" t="s">
        <v>568</v>
      </c>
      <c r="AN207" s="158" t="s">
        <v>568</v>
      </c>
      <c r="AO207" s="158" t="s">
        <v>568</v>
      </c>
      <c r="AP207" s="160" t="s">
        <v>565</v>
      </c>
      <c r="AQ207" s="161"/>
      <c r="AR207" s="162" t="s">
        <v>572</v>
      </c>
      <c r="AS207" s="163" t="s">
        <v>563</v>
      </c>
      <c r="AT207" s="164" t="s">
        <v>573</v>
      </c>
      <c r="AU207" s="165">
        <v>-345089</v>
      </c>
      <c r="AV207" s="140" t="s">
        <v>574</v>
      </c>
      <c r="AW207" s="139"/>
      <c r="AX207" s="139"/>
      <c r="AY207" s="139"/>
      <c r="AZ207" s="139"/>
      <c r="BA207" s="139"/>
      <c r="BB207" s="139"/>
    </row>
    <row r="208" spans="1:54" ht="18" customHeight="1" x14ac:dyDescent="0.2">
      <c r="A208" s="166" t="s">
        <v>805</v>
      </c>
      <c r="B208" s="166"/>
      <c r="C208" s="155">
        <v>-62500</v>
      </c>
      <c r="D208" s="155" t="s">
        <v>563</v>
      </c>
      <c r="E208" s="155" t="s">
        <v>564</v>
      </c>
      <c r="F208" s="155" t="s">
        <v>564</v>
      </c>
      <c r="G208" s="155" t="s">
        <v>565</v>
      </c>
      <c r="H208" s="155" t="s">
        <v>566</v>
      </c>
      <c r="I208" s="155" t="s">
        <v>565</v>
      </c>
      <c r="J208" s="156" t="s">
        <v>567</v>
      </c>
      <c r="K208" s="156" t="s">
        <v>566</v>
      </c>
      <c r="L208" s="157" t="s">
        <v>568</v>
      </c>
      <c r="M208" s="158" t="s">
        <v>566</v>
      </c>
      <c r="N208" s="155" t="s">
        <v>569</v>
      </c>
      <c r="O208" s="155" t="s">
        <v>568</v>
      </c>
      <c r="P208" s="155" t="s">
        <v>568</v>
      </c>
      <c r="Q208" s="155" t="s">
        <v>566</v>
      </c>
      <c r="R208" s="155" t="s">
        <v>570</v>
      </c>
      <c r="S208" s="155" t="s">
        <v>568</v>
      </c>
      <c r="T208" s="156" t="s">
        <v>568</v>
      </c>
      <c r="U208" s="156" t="s">
        <v>568</v>
      </c>
      <c r="V208" s="156" t="s">
        <v>568</v>
      </c>
      <c r="W208" s="156" t="s">
        <v>568</v>
      </c>
      <c r="X208" s="156">
        <v>-62500</v>
      </c>
      <c r="Y208" s="157" t="s">
        <v>565</v>
      </c>
      <c r="Z208" s="158" t="s">
        <v>564</v>
      </c>
      <c r="AA208" s="159" t="s">
        <v>568</v>
      </c>
      <c r="AB208" s="155" t="s">
        <v>568</v>
      </c>
      <c r="AC208" s="155" t="s">
        <v>565</v>
      </c>
      <c r="AD208" s="155" t="s">
        <v>568</v>
      </c>
      <c r="AE208" s="155" t="s">
        <v>568</v>
      </c>
      <c r="AF208" s="157" t="s">
        <v>568</v>
      </c>
      <c r="AG208" s="157" t="s">
        <v>568</v>
      </c>
      <c r="AH208" s="157" t="s">
        <v>568</v>
      </c>
      <c r="AI208" s="157" t="s">
        <v>571</v>
      </c>
      <c r="AJ208" s="157" t="s">
        <v>571</v>
      </c>
      <c r="AK208" s="157" t="s">
        <v>568</v>
      </c>
      <c r="AL208" s="157" t="s">
        <v>568</v>
      </c>
      <c r="AM208" s="158" t="s">
        <v>568</v>
      </c>
      <c r="AN208" s="158" t="s">
        <v>568</v>
      </c>
      <c r="AO208" s="158" t="s">
        <v>568</v>
      </c>
      <c r="AP208" s="160" t="s">
        <v>565</v>
      </c>
      <c r="AQ208" s="161"/>
      <c r="AR208" s="162" t="s">
        <v>572</v>
      </c>
      <c r="AS208" s="163" t="s">
        <v>563</v>
      </c>
      <c r="AT208" s="164" t="s">
        <v>573</v>
      </c>
      <c r="AU208" s="165">
        <v>-62500</v>
      </c>
      <c r="AV208" s="140" t="s">
        <v>574</v>
      </c>
      <c r="AW208" s="139"/>
      <c r="AX208" s="139"/>
      <c r="AY208" s="139"/>
      <c r="AZ208" s="139"/>
      <c r="BA208" s="139"/>
      <c r="BB208" s="139"/>
    </row>
    <row r="209" spans="1:54" ht="18" customHeight="1" x14ac:dyDescent="0.2">
      <c r="A209" s="166" t="s">
        <v>806</v>
      </c>
      <c r="B209" s="166"/>
      <c r="C209" s="155">
        <v>-21878</v>
      </c>
      <c r="D209" s="155" t="s">
        <v>563</v>
      </c>
      <c r="E209" s="155" t="s">
        <v>564</v>
      </c>
      <c r="F209" s="155" t="s">
        <v>564</v>
      </c>
      <c r="G209" s="155" t="s">
        <v>565</v>
      </c>
      <c r="H209" s="155" t="s">
        <v>566</v>
      </c>
      <c r="I209" s="155" t="s">
        <v>565</v>
      </c>
      <c r="J209" s="156" t="s">
        <v>567</v>
      </c>
      <c r="K209" s="156" t="s">
        <v>566</v>
      </c>
      <c r="L209" s="157" t="s">
        <v>568</v>
      </c>
      <c r="M209" s="158" t="s">
        <v>566</v>
      </c>
      <c r="N209" s="155" t="s">
        <v>569</v>
      </c>
      <c r="O209" s="155" t="s">
        <v>568</v>
      </c>
      <c r="P209" s="155" t="s">
        <v>568</v>
      </c>
      <c r="Q209" s="155" t="s">
        <v>566</v>
      </c>
      <c r="R209" s="155" t="s">
        <v>570</v>
      </c>
      <c r="S209" s="155" t="s">
        <v>568</v>
      </c>
      <c r="T209" s="156" t="s">
        <v>568</v>
      </c>
      <c r="U209" s="156" t="s">
        <v>568</v>
      </c>
      <c r="V209" s="156" t="s">
        <v>568</v>
      </c>
      <c r="W209" s="156" t="s">
        <v>568</v>
      </c>
      <c r="X209" s="156">
        <v>-21878</v>
      </c>
      <c r="Y209" s="157" t="s">
        <v>565</v>
      </c>
      <c r="Z209" s="158" t="s">
        <v>564</v>
      </c>
      <c r="AA209" s="159" t="s">
        <v>568</v>
      </c>
      <c r="AB209" s="155" t="s">
        <v>568</v>
      </c>
      <c r="AC209" s="155" t="s">
        <v>565</v>
      </c>
      <c r="AD209" s="155" t="s">
        <v>568</v>
      </c>
      <c r="AE209" s="155" t="s">
        <v>568</v>
      </c>
      <c r="AF209" s="157" t="s">
        <v>568</v>
      </c>
      <c r="AG209" s="157" t="s">
        <v>568</v>
      </c>
      <c r="AH209" s="157" t="s">
        <v>568</v>
      </c>
      <c r="AI209" s="157" t="s">
        <v>571</v>
      </c>
      <c r="AJ209" s="157" t="s">
        <v>571</v>
      </c>
      <c r="AK209" s="157" t="s">
        <v>568</v>
      </c>
      <c r="AL209" s="157" t="s">
        <v>568</v>
      </c>
      <c r="AM209" s="158" t="s">
        <v>568</v>
      </c>
      <c r="AN209" s="158" t="s">
        <v>568</v>
      </c>
      <c r="AO209" s="158" t="s">
        <v>568</v>
      </c>
      <c r="AP209" s="160" t="s">
        <v>565</v>
      </c>
      <c r="AQ209" s="161"/>
      <c r="AR209" s="162" t="s">
        <v>572</v>
      </c>
      <c r="AS209" s="163" t="s">
        <v>563</v>
      </c>
      <c r="AT209" s="164" t="s">
        <v>573</v>
      </c>
      <c r="AU209" s="165">
        <v>-21878</v>
      </c>
      <c r="AV209" s="140" t="s">
        <v>574</v>
      </c>
      <c r="AW209" s="139"/>
      <c r="AX209" s="139"/>
      <c r="AY209" s="139"/>
      <c r="AZ209" s="139"/>
      <c r="BA209" s="139"/>
      <c r="BB209" s="139"/>
    </row>
    <row r="210" spans="1:54" ht="18" customHeight="1" x14ac:dyDescent="0.2">
      <c r="A210" s="166" t="s">
        <v>807</v>
      </c>
      <c r="B210" s="166"/>
      <c r="C210" s="155">
        <v>-43665</v>
      </c>
      <c r="D210" s="155" t="s">
        <v>563</v>
      </c>
      <c r="E210" s="155" t="s">
        <v>564</v>
      </c>
      <c r="F210" s="155" t="s">
        <v>564</v>
      </c>
      <c r="G210" s="155" t="s">
        <v>565</v>
      </c>
      <c r="H210" s="155" t="s">
        <v>566</v>
      </c>
      <c r="I210" s="155" t="s">
        <v>565</v>
      </c>
      <c r="J210" s="156" t="s">
        <v>567</v>
      </c>
      <c r="K210" s="156" t="s">
        <v>566</v>
      </c>
      <c r="L210" s="157" t="s">
        <v>568</v>
      </c>
      <c r="M210" s="158" t="s">
        <v>566</v>
      </c>
      <c r="N210" s="155" t="s">
        <v>569</v>
      </c>
      <c r="O210" s="155" t="s">
        <v>568</v>
      </c>
      <c r="P210" s="155" t="s">
        <v>568</v>
      </c>
      <c r="Q210" s="155" t="s">
        <v>566</v>
      </c>
      <c r="R210" s="155" t="s">
        <v>570</v>
      </c>
      <c r="S210" s="155" t="s">
        <v>568</v>
      </c>
      <c r="T210" s="156" t="s">
        <v>568</v>
      </c>
      <c r="U210" s="156" t="s">
        <v>568</v>
      </c>
      <c r="V210" s="156" t="s">
        <v>568</v>
      </c>
      <c r="W210" s="156" t="s">
        <v>568</v>
      </c>
      <c r="X210" s="156">
        <v>-10193</v>
      </c>
      <c r="Y210" s="157">
        <v>-16248</v>
      </c>
      <c r="Z210" s="158">
        <v>-16389</v>
      </c>
      <c r="AA210" s="159" t="s">
        <v>568</v>
      </c>
      <c r="AB210" s="155" t="s">
        <v>568</v>
      </c>
      <c r="AC210" s="155">
        <v>-835</v>
      </c>
      <c r="AD210" s="155" t="s">
        <v>568</v>
      </c>
      <c r="AE210" s="155" t="s">
        <v>568</v>
      </c>
      <c r="AF210" s="157" t="s">
        <v>568</v>
      </c>
      <c r="AG210" s="157" t="s">
        <v>568</v>
      </c>
      <c r="AH210" s="157" t="s">
        <v>568</v>
      </c>
      <c r="AI210" s="157" t="s">
        <v>571</v>
      </c>
      <c r="AJ210" s="157" t="s">
        <v>571</v>
      </c>
      <c r="AK210" s="157" t="s">
        <v>568</v>
      </c>
      <c r="AL210" s="157" t="s">
        <v>568</v>
      </c>
      <c r="AM210" s="158" t="s">
        <v>568</v>
      </c>
      <c r="AN210" s="158" t="s">
        <v>568</v>
      </c>
      <c r="AO210" s="158" t="s">
        <v>568</v>
      </c>
      <c r="AP210" s="160" t="s">
        <v>565</v>
      </c>
      <c r="AQ210" s="161"/>
      <c r="AR210" s="162">
        <v>-16389</v>
      </c>
      <c r="AS210" s="163" t="s">
        <v>563</v>
      </c>
      <c r="AT210" s="164">
        <v>-16248</v>
      </c>
      <c r="AU210" s="165">
        <v>-10193</v>
      </c>
      <c r="AV210" s="140">
        <v>-835</v>
      </c>
      <c r="AW210" s="139" t="s">
        <v>584</v>
      </c>
      <c r="AX210" s="139"/>
      <c r="AY210" s="139"/>
      <c r="AZ210" s="139"/>
      <c r="BA210" s="139"/>
      <c r="BB210" s="139"/>
    </row>
    <row r="211" spans="1:54" ht="18" customHeight="1" x14ac:dyDescent="0.2">
      <c r="A211" s="166" t="s">
        <v>808</v>
      </c>
      <c r="B211" s="166"/>
      <c r="C211" s="155">
        <v>-2517527</v>
      </c>
      <c r="D211" s="155" t="s">
        <v>563</v>
      </c>
      <c r="E211" s="155" t="s">
        <v>564</v>
      </c>
      <c r="F211" s="155" t="s">
        <v>564</v>
      </c>
      <c r="G211" s="155" t="s">
        <v>565</v>
      </c>
      <c r="H211" s="155" t="s">
        <v>566</v>
      </c>
      <c r="I211" s="155" t="s">
        <v>565</v>
      </c>
      <c r="J211" s="156" t="s">
        <v>567</v>
      </c>
      <c r="K211" s="156" t="s">
        <v>566</v>
      </c>
      <c r="L211" s="157" t="s">
        <v>568</v>
      </c>
      <c r="M211" s="158" t="s">
        <v>566</v>
      </c>
      <c r="N211" s="155" t="s">
        <v>569</v>
      </c>
      <c r="O211" s="155" t="s">
        <v>568</v>
      </c>
      <c r="P211" s="155" t="s">
        <v>568</v>
      </c>
      <c r="Q211" s="155" t="s">
        <v>566</v>
      </c>
      <c r="R211" s="155" t="s">
        <v>570</v>
      </c>
      <c r="S211" s="155" t="s">
        <v>568</v>
      </c>
      <c r="T211" s="156" t="s">
        <v>568</v>
      </c>
      <c r="U211" s="156" t="s">
        <v>568</v>
      </c>
      <c r="V211" s="156" t="s">
        <v>568</v>
      </c>
      <c r="W211" s="156" t="s">
        <v>568</v>
      </c>
      <c r="X211" s="156">
        <v>-2517527</v>
      </c>
      <c r="Y211" s="157" t="s">
        <v>565</v>
      </c>
      <c r="Z211" s="158" t="s">
        <v>564</v>
      </c>
      <c r="AA211" s="159" t="s">
        <v>568</v>
      </c>
      <c r="AB211" s="155" t="s">
        <v>568</v>
      </c>
      <c r="AC211" s="155" t="s">
        <v>565</v>
      </c>
      <c r="AD211" s="155" t="s">
        <v>568</v>
      </c>
      <c r="AE211" s="155" t="s">
        <v>568</v>
      </c>
      <c r="AF211" s="157" t="s">
        <v>568</v>
      </c>
      <c r="AG211" s="157" t="s">
        <v>568</v>
      </c>
      <c r="AH211" s="157" t="s">
        <v>568</v>
      </c>
      <c r="AI211" s="157" t="s">
        <v>571</v>
      </c>
      <c r="AJ211" s="157" t="s">
        <v>571</v>
      </c>
      <c r="AK211" s="157" t="s">
        <v>568</v>
      </c>
      <c r="AL211" s="157" t="s">
        <v>568</v>
      </c>
      <c r="AM211" s="158" t="s">
        <v>568</v>
      </c>
      <c r="AN211" s="158" t="s">
        <v>568</v>
      </c>
      <c r="AO211" s="158" t="s">
        <v>568</v>
      </c>
      <c r="AP211" s="160" t="s">
        <v>565</v>
      </c>
      <c r="AQ211" s="161"/>
      <c r="AR211" s="162" t="s">
        <v>572</v>
      </c>
      <c r="AS211" s="163" t="s">
        <v>563</v>
      </c>
      <c r="AT211" s="164" t="s">
        <v>573</v>
      </c>
      <c r="AU211" s="165">
        <v>-2517527</v>
      </c>
      <c r="AV211" s="140" t="s">
        <v>574</v>
      </c>
      <c r="AW211" s="139"/>
      <c r="AX211" s="139"/>
      <c r="AY211" s="139"/>
      <c r="AZ211" s="139"/>
      <c r="BA211" s="139"/>
      <c r="BB211" s="139"/>
    </row>
    <row r="212" spans="1:54" ht="18" customHeight="1" x14ac:dyDescent="0.2">
      <c r="A212" s="166" t="s">
        <v>809</v>
      </c>
      <c r="B212" s="166"/>
      <c r="C212" s="155">
        <v>-350000</v>
      </c>
      <c r="D212" s="155" t="s">
        <v>563</v>
      </c>
      <c r="E212" s="155" t="s">
        <v>564</v>
      </c>
      <c r="F212" s="155" t="s">
        <v>564</v>
      </c>
      <c r="G212" s="155" t="s">
        <v>565</v>
      </c>
      <c r="H212" s="155" t="s">
        <v>566</v>
      </c>
      <c r="I212" s="155" t="s">
        <v>565</v>
      </c>
      <c r="J212" s="156" t="s">
        <v>567</v>
      </c>
      <c r="K212" s="156" t="s">
        <v>566</v>
      </c>
      <c r="L212" s="157" t="s">
        <v>568</v>
      </c>
      <c r="M212" s="158" t="s">
        <v>566</v>
      </c>
      <c r="N212" s="155" t="s">
        <v>569</v>
      </c>
      <c r="O212" s="155" t="s">
        <v>568</v>
      </c>
      <c r="P212" s="155" t="s">
        <v>568</v>
      </c>
      <c r="Q212" s="155" t="s">
        <v>566</v>
      </c>
      <c r="R212" s="155" t="s">
        <v>570</v>
      </c>
      <c r="S212" s="155" t="s">
        <v>568</v>
      </c>
      <c r="T212" s="156" t="s">
        <v>568</v>
      </c>
      <c r="U212" s="156" t="s">
        <v>568</v>
      </c>
      <c r="V212" s="156" t="s">
        <v>568</v>
      </c>
      <c r="W212" s="156" t="s">
        <v>568</v>
      </c>
      <c r="X212" s="156">
        <v>-300000</v>
      </c>
      <c r="Y212" s="157">
        <v>-50000</v>
      </c>
      <c r="Z212" s="158" t="s">
        <v>564</v>
      </c>
      <c r="AA212" s="159" t="s">
        <v>568</v>
      </c>
      <c r="AB212" s="155" t="s">
        <v>568</v>
      </c>
      <c r="AC212" s="155" t="s">
        <v>565</v>
      </c>
      <c r="AD212" s="155" t="s">
        <v>568</v>
      </c>
      <c r="AE212" s="155" t="s">
        <v>568</v>
      </c>
      <c r="AF212" s="157" t="s">
        <v>568</v>
      </c>
      <c r="AG212" s="157" t="s">
        <v>568</v>
      </c>
      <c r="AH212" s="157" t="s">
        <v>568</v>
      </c>
      <c r="AI212" s="157" t="s">
        <v>571</v>
      </c>
      <c r="AJ212" s="157" t="s">
        <v>571</v>
      </c>
      <c r="AK212" s="157" t="s">
        <v>568</v>
      </c>
      <c r="AL212" s="157" t="s">
        <v>568</v>
      </c>
      <c r="AM212" s="158" t="s">
        <v>568</v>
      </c>
      <c r="AN212" s="158" t="s">
        <v>568</v>
      </c>
      <c r="AO212" s="158" t="s">
        <v>568</v>
      </c>
      <c r="AP212" s="160" t="s">
        <v>565</v>
      </c>
      <c r="AQ212" s="161"/>
      <c r="AR212" s="162" t="s">
        <v>572</v>
      </c>
      <c r="AS212" s="163" t="s">
        <v>563</v>
      </c>
      <c r="AT212" s="164">
        <v>-50000</v>
      </c>
      <c r="AU212" s="165">
        <v>-300000</v>
      </c>
      <c r="AV212" s="140" t="s">
        <v>574</v>
      </c>
      <c r="AW212" s="139"/>
      <c r="AX212" s="139"/>
      <c r="AY212" s="139"/>
      <c r="AZ212" s="139"/>
      <c r="BA212" s="139"/>
      <c r="BB212" s="139"/>
    </row>
    <row r="213" spans="1:54" ht="18" customHeight="1" x14ac:dyDescent="0.2">
      <c r="A213" s="166" t="s">
        <v>810</v>
      </c>
      <c r="B213" s="166"/>
      <c r="C213" s="155">
        <v>-5951</v>
      </c>
      <c r="D213" s="155" t="s">
        <v>563</v>
      </c>
      <c r="E213" s="155" t="s">
        <v>564</v>
      </c>
      <c r="F213" s="155" t="s">
        <v>564</v>
      </c>
      <c r="G213" s="155" t="s">
        <v>565</v>
      </c>
      <c r="H213" s="155" t="s">
        <v>566</v>
      </c>
      <c r="I213" s="155" t="s">
        <v>565</v>
      </c>
      <c r="J213" s="156" t="s">
        <v>567</v>
      </c>
      <c r="K213" s="156" t="s">
        <v>566</v>
      </c>
      <c r="L213" s="157" t="s">
        <v>568</v>
      </c>
      <c r="M213" s="158" t="s">
        <v>566</v>
      </c>
      <c r="N213" s="155" t="s">
        <v>569</v>
      </c>
      <c r="O213" s="155" t="s">
        <v>568</v>
      </c>
      <c r="P213" s="155" t="s">
        <v>568</v>
      </c>
      <c r="Q213" s="155" t="s">
        <v>566</v>
      </c>
      <c r="R213" s="155" t="s">
        <v>570</v>
      </c>
      <c r="S213" s="155" t="s">
        <v>568</v>
      </c>
      <c r="T213" s="156" t="s">
        <v>568</v>
      </c>
      <c r="U213" s="156" t="s">
        <v>568</v>
      </c>
      <c r="V213" s="156" t="s">
        <v>568</v>
      </c>
      <c r="W213" s="156" t="s">
        <v>568</v>
      </c>
      <c r="X213" s="156" t="s">
        <v>563</v>
      </c>
      <c r="Y213" s="157">
        <v>-5951</v>
      </c>
      <c r="Z213" s="158" t="s">
        <v>564</v>
      </c>
      <c r="AA213" s="159" t="s">
        <v>568</v>
      </c>
      <c r="AB213" s="155" t="s">
        <v>568</v>
      </c>
      <c r="AC213" s="155" t="s">
        <v>565</v>
      </c>
      <c r="AD213" s="155" t="s">
        <v>568</v>
      </c>
      <c r="AE213" s="155" t="s">
        <v>568</v>
      </c>
      <c r="AF213" s="157" t="s">
        <v>568</v>
      </c>
      <c r="AG213" s="157" t="s">
        <v>568</v>
      </c>
      <c r="AH213" s="157" t="s">
        <v>568</v>
      </c>
      <c r="AI213" s="157" t="s">
        <v>571</v>
      </c>
      <c r="AJ213" s="157" t="s">
        <v>571</v>
      </c>
      <c r="AK213" s="157" t="s">
        <v>568</v>
      </c>
      <c r="AL213" s="157" t="s">
        <v>568</v>
      </c>
      <c r="AM213" s="158" t="s">
        <v>568</v>
      </c>
      <c r="AN213" s="158" t="s">
        <v>568</v>
      </c>
      <c r="AO213" s="158" t="s">
        <v>568</v>
      </c>
      <c r="AP213" s="160" t="s">
        <v>565</v>
      </c>
      <c r="AQ213" s="161"/>
      <c r="AR213" s="162" t="s">
        <v>572</v>
      </c>
      <c r="AS213" s="163" t="s">
        <v>563</v>
      </c>
      <c r="AT213" s="164">
        <v>-5951</v>
      </c>
      <c r="AU213" s="165" t="s">
        <v>574</v>
      </c>
      <c r="AV213" s="140" t="s">
        <v>574</v>
      </c>
      <c r="AW213" s="139"/>
      <c r="AX213" s="139"/>
      <c r="AY213" s="139"/>
      <c r="AZ213" s="139"/>
      <c r="BA213" s="139"/>
      <c r="BB213" s="139"/>
    </row>
    <row r="214" spans="1:54" ht="18" customHeight="1" x14ac:dyDescent="0.2">
      <c r="A214" s="166" t="s">
        <v>811</v>
      </c>
      <c r="B214" s="166"/>
      <c r="C214" s="155">
        <v>-50271</v>
      </c>
      <c r="D214" s="155" t="s">
        <v>563</v>
      </c>
      <c r="E214" s="155" t="s">
        <v>564</v>
      </c>
      <c r="F214" s="155" t="s">
        <v>564</v>
      </c>
      <c r="G214" s="155" t="s">
        <v>565</v>
      </c>
      <c r="H214" s="155" t="s">
        <v>566</v>
      </c>
      <c r="I214" s="155" t="s">
        <v>565</v>
      </c>
      <c r="J214" s="156" t="s">
        <v>567</v>
      </c>
      <c r="K214" s="156" t="s">
        <v>566</v>
      </c>
      <c r="L214" s="157" t="s">
        <v>568</v>
      </c>
      <c r="M214" s="158" t="s">
        <v>566</v>
      </c>
      <c r="N214" s="155" t="s">
        <v>569</v>
      </c>
      <c r="O214" s="155" t="s">
        <v>568</v>
      </c>
      <c r="P214" s="155" t="s">
        <v>568</v>
      </c>
      <c r="Q214" s="155" t="s">
        <v>566</v>
      </c>
      <c r="R214" s="155" t="s">
        <v>570</v>
      </c>
      <c r="S214" s="155" t="s">
        <v>568</v>
      </c>
      <c r="T214" s="156" t="s">
        <v>568</v>
      </c>
      <c r="U214" s="156" t="s">
        <v>568</v>
      </c>
      <c r="V214" s="156" t="s">
        <v>568</v>
      </c>
      <c r="W214" s="156" t="s">
        <v>568</v>
      </c>
      <c r="X214" s="156" t="s">
        <v>563</v>
      </c>
      <c r="Y214" s="157">
        <v>-50271</v>
      </c>
      <c r="Z214" s="158" t="s">
        <v>564</v>
      </c>
      <c r="AA214" s="159" t="s">
        <v>568</v>
      </c>
      <c r="AB214" s="155" t="s">
        <v>568</v>
      </c>
      <c r="AC214" s="155" t="s">
        <v>565</v>
      </c>
      <c r="AD214" s="155" t="s">
        <v>568</v>
      </c>
      <c r="AE214" s="155" t="s">
        <v>568</v>
      </c>
      <c r="AF214" s="157" t="s">
        <v>568</v>
      </c>
      <c r="AG214" s="157" t="s">
        <v>568</v>
      </c>
      <c r="AH214" s="157" t="s">
        <v>568</v>
      </c>
      <c r="AI214" s="157" t="s">
        <v>571</v>
      </c>
      <c r="AJ214" s="157" t="s">
        <v>571</v>
      </c>
      <c r="AK214" s="157" t="s">
        <v>568</v>
      </c>
      <c r="AL214" s="157" t="s">
        <v>568</v>
      </c>
      <c r="AM214" s="158" t="s">
        <v>568</v>
      </c>
      <c r="AN214" s="158" t="s">
        <v>568</v>
      </c>
      <c r="AO214" s="158" t="s">
        <v>568</v>
      </c>
      <c r="AP214" s="160" t="s">
        <v>565</v>
      </c>
      <c r="AQ214" s="161"/>
      <c r="AR214" s="162" t="s">
        <v>572</v>
      </c>
      <c r="AS214" s="163" t="s">
        <v>563</v>
      </c>
      <c r="AT214" s="164">
        <v>-50271</v>
      </c>
      <c r="AU214" s="165" t="s">
        <v>574</v>
      </c>
      <c r="AV214" s="140" t="s">
        <v>574</v>
      </c>
      <c r="AW214" s="139"/>
      <c r="AX214" s="139"/>
      <c r="AY214" s="139"/>
      <c r="AZ214" s="139"/>
      <c r="BA214" s="139"/>
      <c r="BB214" s="139"/>
    </row>
    <row r="215" spans="1:54" ht="18" customHeight="1" x14ac:dyDescent="0.2">
      <c r="A215" s="166" t="s">
        <v>812</v>
      </c>
      <c r="B215" s="166"/>
      <c r="C215" s="155">
        <v>-34324</v>
      </c>
      <c r="D215" s="155" t="s">
        <v>563</v>
      </c>
      <c r="E215" s="155" t="s">
        <v>564</v>
      </c>
      <c r="F215" s="155" t="s">
        <v>564</v>
      </c>
      <c r="G215" s="155" t="s">
        <v>565</v>
      </c>
      <c r="H215" s="155" t="s">
        <v>566</v>
      </c>
      <c r="I215" s="155" t="s">
        <v>565</v>
      </c>
      <c r="J215" s="156" t="s">
        <v>567</v>
      </c>
      <c r="K215" s="156" t="s">
        <v>566</v>
      </c>
      <c r="L215" s="157" t="s">
        <v>568</v>
      </c>
      <c r="M215" s="158" t="s">
        <v>566</v>
      </c>
      <c r="N215" s="155" t="s">
        <v>569</v>
      </c>
      <c r="O215" s="155" t="s">
        <v>568</v>
      </c>
      <c r="P215" s="155" t="s">
        <v>568</v>
      </c>
      <c r="Q215" s="155" t="s">
        <v>566</v>
      </c>
      <c r="R215" s="155" t="s">
        <v>570</v>
      </c>
      <c r="S215" s="155" t="s">
        <v>568</v>
      </c>
      <c r="T215" s="156" t="s">
        <v>568</v>
      </c>
      <c r="U215" s="156" t="s">
        <v>568</v>
      </c>
      <c r="V215" s="156" t="s">
        <v>568</v>
      </c>
      <c r="W215" s="156" t="s">
        <v>568</v>
      </c>
      <c r="X215" s="156" t="s">
        <v>563</v>
      </c>
      <c r="Y215" s="157">
        <v>-34324</v>
      </c>
      <c r="Z215" s="158" t="s">
        <v>564</v>
      </c>
      <c r="AA215" s="159" t="s">
        <v>568</v>
      </c>
      <c r="AB215" s="155" t="s">
        <v>568</v>
      </c>
      <c r="AC215" s="155" t="s">
        <v>565</v>
      </c>
      <c r="AD215" s="155" t="s">
        <v>568</v>
      </c>
      <c r="AE215" s="155" t="s">
        <v>568</v>
      </c>
      <c r="AF215" s="157" t="s">
        <v>568</v>
      </c>
      <c r="AG215" s="157" t="s">
        <v>568</v>
      </c>
      <c r="AH215" s="157" t="s">
        <v>568</v>
      </c>
      <c r="AI215" s="157" t="s">
        <v>571</v>
      </c>
      <c r="AJ215" s="157" t="s">
        <v>571</v>
      </c>
      <c r="AK215" s="157" t="s">
        <v>568</v>
      </c>
      <c r="AL215" s="157" t="s">
        <v>568</v>
      </c>
      <c r="AM215" s="158" t="s">
        <v>568</v>
      </c>
      <c r="AN215" s="158" t="s">
        <v>568</v>
      </c>
      <c r="AO215" s="158" t="s">
        <v>568</v>
      </c>
      <c r="AP215" s="160" t="s">
        <v>565</v>
      </c>
      <c r="AQ215" s="161"/>
      <c r="AR215" s="162" t="s">
        <v>572</v>
      </c>
      <c r="AS215" s="163" t="s">
        <v>563</v>
      </c>
      <c r="AT215" s="164">
        <v>-34324</v>
      </c>
      <c r="AU215" s="165" t="s">
        <v>574</v>
      </c>
      <c r="AV215" s="140" t="s">
        <v>574</v>
      </c>
      <c r="AW215" s="139"/>
      <c r="AX215" s="139"/>
      <c r="AY215" s="139"/>
      <c r="AZ215" s="139"/>
      <c r="BA215" s="139"/>
      <c r="BB215" s="139"/>
    </row>
    <row r="216" spans="1:54" ht="18" customHeight="1" x14ac:dyDescent="0.2">
      <c r="A216" s="166" t="s">
        <v>813</v>
      </c>
      <c r="B216" s="166"/>
      <c r="C216" s="155">
        <v>-43247</v>
      </c>
      <c r="D216" s="155" t="s">
        <v>563</v>
      </c>
      <c r="E216" s="155" t="s">
        <v>564</v>
      </c>
      <c r="F216" s="155" t="s">
        <v>564</v>
      </c>
      <c r="G216" s="155" t="s">
        <v>565</v>
      </c>
      <c r="H216" s="155" t="s">
        <v>566</v>
      </c>
      <c r="I216" s="155" t="s">
        <v>565</v>
      </c>
      <c r="J216" s="156" t="s">
        <v>567</v>
      </c>
      <c r="K216" s="156" t="s">
        <v>566</v>
      </c>
      <c r="L216" s="157" t="s">
        <v>568</v>
      </c>
      <c r="M216" s="158" t="s">
        <v>566</v>
      </c>
      <c r="N216" s="155" t="s">
        <v>569</v>
      </c>
      <c r="O216" s="155" t="s">
        <v>568</v>
      </c>
      <c r="P216" s="155" t="s">
        <v>568</v>
      </c>
      <c r="Q216" s="155" t="s">
        <v>566</v>
      </c>
      <c r="R216" s="155" t="s">
        <v>570</v>
      </c>
      <c r="S216" s="155" t="s">
        <v>568</v>
      </c>
      <c r="T216" s="156" t="s">
        <v>568</v>
      </c>
      <c r="U216" s="156" t="s">
        <v>568</v>
      </c>
      <c r="V216" s="156" t="s">
        <v>568</v>
      </c>
      <c r="W216" s="156" t="s">
        <v>568</v>
      </c>
      <c r="X216" s="156" t="s">
        <v>563</v>
      </c>
      <c r="Y216" s="157" t="s">
        <v>565</v>
      </c>
      <c r="Z216" s="158">
        <v>-43247</v>
      </c>
      <c r="AA216" s="159" t="s">
        <v>568</v>
      </c>
      <c r="AB216" s="155" t="s">
        <v>568</v>
      </c>
      <c r="AC216" s="155" t="s">
        <v>565</v>
      </c>
      <c r="AD216" s="155" t="s">
        <v>568</v>
      </c>
      <c r="AE216" s="155" t="s">
        <v>568</v>
      </c>
      <c r="AF216" s="157" t="s">
        <v>568</v>
      </c>
      <c r="AG216" s="157" t="s">
        <v>568</v>
      </c>
      <c r="AH216" s="157" t="s">
        <v>568</v>
      </c>
      <c r="AI216" s="157" t="s">
        <v>571</v>
      </c>
      <c r="AJ216" s="157" t="s">
        <v>571</v>
      </c>
      <c r="AK216" s="157" t="s">
        <v>568</v>
      </c>
      <c r="AL216" s="157" t="s">
        <v>568</v>
      </c>
      <c r="AM216" s="158" t="s">
        <v>568</v>
      </c>
      <c r="AN216" s="158" t="s">
        <v>568</v>
      </c>
      <c r="AO216" s="158" t="s">
        <v>568</v>
      </c>
      <c r="AP216" s="160" t="s">
        <v>565</v>
      </c>
      <c r="AQ216" s="161"/>
      <c r="AR216" s="162">
        <v>-43247</v>
      </c>
      <c r="AS216" s="163" t="s">
        <v>563</v>
      </c>
      <c r="AT216" s="164" t="s">
        <v>573</v>
      </c>
      <c r="AU216" s="165" t="s">
        <v>574</v>
      </c>
      <c r="AV216" s="140" t="s">
        <v>574</v>
      </c>
      <c r="AW216" s="139" t="s">
        <v>618</v>
      </c>
      <c r="AX216" s="139"/>
      <c r="AY216" s="139"/>
      <c r="AZ216" s="139"/>
      <c r="BA216" s="139"/>
      <c r="BB216" s="139"/>
    </row>
    <row r="217" spans="1:54" ht="18" customHeight="1" x14ac:dyDescent="0.2">
      <c r="A217" s="166" t="s">
        <v>814</v>
      </c>
      <c r="B217" s="166"/>
      <c r="C217" s="155">
        <v>-21671</v>
      </c>
      <c r="D217" s="155" t="s">
        <v>563</v>
      </c>
      <c r="E217" s="155" t="s">
        <v>564</v>
      </c>
      <c r="F217" s="155" t="s">
        <v>564</v>
      </c>
      <c r="G217" s="155" t="s">
        <v>565</v>
      </c>
      <c r="H217" s="155" t="s">
        <v>566</v>
      </c>
      <c r="I217" s="155" t="s">
        <v>565</v>
      </c>
      <c r="J217" s="156" t="s">
        <v>567</v>
      </c>
      <c r="K217" s="156" t="s">
        <v>566</v>
      </c>
      <c r="L217" s="157" t="s">
        <v>568</v>
      </c>
      <c r="M217" s="158" t="s">
        <v>566</v>
      </c>
      <c r="N217" s="155" t="s">
        <v>569</v>
      </c>
      <c r="O217" s="155" t="s">
        <v>568</v>
      </c>
      <c r="P217" s="155" t="s">
        <v>568</v>
      </c>
      <c r="Q217" s="155" t="s">
        <v>566</v>
      </c>
      <c r="R217" s="155" t="s">
        <v>570</v>
      </c>
      <c r="S217" s="155" t="s">
        <v>568</v>
      </c>
      <c r="T217" s="156" t="s">
        <v>568</v>
      </c>
      <c r="U217" s="156" t="s">
        <v>568</v>
      </c>
      <c r="V217" s="156" t="s">
        <v>568</v>
      </c>
      <c r="W217" s="156" t="s">
        <v>568</v>
      </c>
      <c r="X217" s="156" t="s">
        <v>563</v>
      </c>
      <c r="Y217" s="157" t="s">
        <v>565</v>
      </c>
      <c r="Z217" s="158">
        <v>-21275</v>
      </c>
      <c r="AA217" s="159" t="s">
        <v>568</v>
      </c>
      <c r="AB217" s="155" t="s">
        <v>568</v>
      </c>
      <c r="AC217" s="155" t="s">
        <v>565</v>
      </c>
      <c r="AD217" s="155" t="s">
        <v>568</v>
      </c>
      <c r="AE217" s="155">
        <v>-396</v>
      </c>
      <c r="AF217" s="157" t="s">
        <v>568</v>
      </c>
      <c r="AG217" s="157" t="s">
        <v>568</v>
      </c>
      <c r="AH217" s="157" t="s">
        <v>568</v>
      </c>
      <c r="AI217" s="157" t="s">
        <v>571</v>
      </c>
      <c r="AJ217" s="157" t="s">
        <v>571</v>
      </c>
      <c r="AK217" s="157" t="s">
        <v>568</v>
      </c>
      <c r="AL217" s="157" t="s">
        <v>568</v>
      </c>
      <c r="AM217" s="158" t="s">
        <v>568</v>
      </c>
      <c r="AN217" s="158" t="s">
        <v>568</v>
      </c>
      <c r="AO217" s="158" t="s">
        <v>568</v>
      </c>
      <c r="AP217" s="160" t="s">
        <v>565</v>
      </c>
      <c r="AQ217" s="161"/>
      <c r="AR217" s="162">
        <v>-21275</v>
      </c>
      <c r="AS217" s="163" t="s">
        <v>563</v>
      </c>
      <c r="AT217" s="164" t="s">
        <v>573</v>
      </c>
      <c r="AU217" s="165" t="s">
        <v>574</v>
      </c>
      <c r="AV217" s="140">
        <v>-396</v>
      </c>
      <c r="AW217" s="139" t="s">
        <v>618</v>
      </c>
      <c r="AX217" s="139"/>
      <c r="AY217" s="139"/>
      <c r="AZ217" s="139"/>
      <c r="BA217" s="139"/>
      <c r="BB217" s="139"/>
    </row>
    <row r="218" spans="1:54" ht="18" customHeight="1" x14ac:dyDescent="0.2">
      <c r="A218" s="166" t="s">
        <v>815</v>
      </c>
      <c r="B218" s="166"/>
      <c r="C218" s="155">
        <v>-15537</v>
      </c>
      <c r="D218" s="155" t="s">
        <v>563</v>
      </c>
      <c r="E218" s="155" t="s">
        <v>564</v>
      </c>
      <c r="F218" s="155" t="s">
        <v>564</v>
      </c>
      <c r="G218" s="155" t="s">
        <v>565</v>
      </c>
      <c r="H218" s="155" t="s">
        <v>566</v>
      </c>
      <c r="I218" s="155" t="s">
        <v>565</v>
      </c>
      <c r="J218" s="156" t="s">
        <v>567</v>
      </c>
      <c r="K218" s="156" t="s">
        <v>566</v>
      </c>
      <c r="L218" s="157" t="s">
        <v>568</v>
      </c>
      <c r="M218" s="158" t="s">
        <v>566</v>
      </c>
      <c r="N218" s="155" t="s">
        <v>569</v>
      </c>
      <c r="O218" s="155" t="s">
        <v>568</v>
      </c>
      <c r="P218" s="155" t="s">
        <v>568</v>
      </c>
      <c r="Q218" s="155" t="s">
        <v>566</v>
      </c>
      <c r="R218" s="155" t="s">
        <v>570</v>
      </c>
      <c r="S218" s="155" t="s">
        <v>568</v>
      </c>
      <c r="T218" s="156" t="s">
        <v>568</v>
      </c>
      <c r="U218" s="156" t="s">
        <v>568</v>
      </c>
      <c r="V218" s="156" t="s">
        <v>568</v>
      </c>
      <c r="W218" s="156" t="s">
        <v>568</v>
      </c>
      <c r="X218" s="156">
        <v>-5276</v>
      </c>
      <c r="Y218" s="157">
        <v>-1659</v>
      </c>
      <c r="Z218" s="158">
        <v>-8202</v>
      </c>
      <c r="AA218" s="159">
        <v>-400</v>
      </c>
      <c r="AB218" s="155" t="s">
        <v>568</v>
      </c>
      <c r="AC218" s="155" t="s">
        <v>565</v>
      </c>
      <c r="AD218" s="155" t="s">
        <v>568</v>
      </c>
      <c r="AE218" s="155" t="s">
        <v>568</v>
      </c>
      <c r="AF218" s="157" t="s">
        <v>568</v>
      </c>
      <c r="AG218" s="157" t="s">
        <v>568</v>
      </c>
      <c r="AH218" s="157" t="s">
        <v>568</v>
      </c>
      <c r="AI218" s="157" t="s">
        <v>571</v>
      </c>
      <c r="AJ218" s="157" t="s">
        <v>571</v>
      </c>
      <c r="AK218" s="157" t="s">
        <v>568</v>
      </c>
      <c r="AL218" s="157" t="s">
        <v>568</v>
      </c>
      <c r="AM218" s="158" t="s">
        <v>568</v>
      </c>
      <c r="AN218" s="158" t="s">
        <v>568</v>
      </c>
      <c r="AO218" s="158" t="s">
        <v>568</v>
      </c>
      <c r="AP218" s="160" t="s">
        <v>565</v>
      </c>
      <c r="AQ218" s="161"/>
      <c r="AR218" s="162">
        <v>-8202</v>
      </c>
      <c r="AS218" s="163">
        <v>-400</v>
      </c>
      <c r="AT218" s="164">
        <v>-1659</v>
      </c>
      <c r="AU218" s="165">
        <v>-5276</v>
      </c>
      <c r="AV218" s="140">
        <v>0</v>
      </c>
      <c r="AW218" s="139" t="s">
        <v>584</v>
      </c>
      <c r="AX218" s="139"/>
      <c r="AY218" s="139"/>
      <c r="AZ218" s="139"/>
      <c r="BA218" s="139"/>
      <c r="BB218" s="139"/>
    </row>
    <row r="219" spans="1:54" ht="18" customHeight="1" x14ac:dyDescent="0.2">
      <c r="A219" s="166" t="s">
        <v>816</v>
      </c>
      <c r="B219" s="166"/>
      <c r="C219" s="155">
        <v>-233540</v>
      </c>
      <c r="D219" s="155" t="s">
        <v>563</v>
      </c>
      <c r="E219" s="155" t="s">
        <v>564</v>
      </c>
      <c r="F219" s="155" t="s">
        <v>564</v>
      </c>
      <c r="G219" s="155" t="s">
        <v>565</v>
      </c>
      <c r="H219" s="155" t="s">
        <v>566</v>
      </c>
      <c r="I219" s="155" t="s">
        <v>565</v>
      </c>
      <c r="J219" s="156" t="s">
        <v>567</v>
      </c>
      <c r="K219" s="156" t="s">
        <v>566</v>
      </c>
      <c r="L219" s="157" t="s">
        <v>568</v>
      </c>
      <c r="M219" s="158" t="s">
        <v>566</v>
      </c>
      <c r="N219" s="155" t="s">
        <v>569</v>
      </c>
      <c r="O219" s="155" t="s">
        <v>568</v>
      </c>
      <c r="P219" s="155" t="s">
        <v>568</v>
      </c>
      <c r="Q219" s="155" t="s">
        <v>566</v>
      </c>
      <c r="R219" s="155" t="s">
        <v>570</v>
      </c>
      <c r="S219" s="155" t="s">
        <v>568</v>
      </c>
      <c r="T219" s="156" t="s">
        <v>568</v>
      </c>
      <c r="U219" s="156" t="s">
        <v>568</v>
      </c>
      <c r="V219" s="156" t="s">
        <v>568</v>
      </c>
      <c r="W219" s="156" t="s">
        <v>568</v>
      </c>
      <c r="X219" s="156" t="s">
        <v>563</v>
      </c>
      <c r="Y219" s="157">
        <v>-50000</v>
      </c>
      <c r="Z219" s="158">
        <v>-183540</v>
      </c>
      <c r="AA219" s="159" t="s">
        <v>568</v>
      </c>
      <c r="AB219" s="155" t="s">
        <v>568</v>
      </c>
      <c r="AC219" s="155" t="s">
        <v>565</v>
      </c>
      <c r="AD219" s="155" t="s">
        <v>568</v>
      </c>
      <c r="AE219" s="155" t="s">
        <v>568</v>
      </c>
      <c r="AF219" s="157" t="s">
        <v>568</v>
      </c>
      <c r="AG219" s="157" t="s">
        <v>568</v>
      </c>
      <c r="AH219" s="157" t="s">
        <v>568</v>
      </c>
      <c r="AI219" s="157" t="s">
        <v>571</v>
      </c>
      <c r="AJ219" s="157" t="s">
        <v>571</v>
      </c>
      <c r="AK219" s="157" t="s">
        <v>568</v>
      </c>
      <c r="AL219" s="157" t="s">
        <v>568</v>
      </c>
      <c r="AM219" s="158" t="s">
        <v>568</v>
      </c>
      <c r="AN219" s="158" t="s">
        <v>568</v>
      </c>
      <c r="AO219" s="158" t="s">
        <v>568</v>
      </c>
      <c r="AP219" s="160" t="s">
        <v>565</v>
      </c>
      <c r="AQ219" s="161"/>
      <c r="AR219" s="162">
        <v>-183540</v>
      </c>
      <c r="AS219" s="163" t="s">
        <v>563</v>
      </c>
      <c r="AT219" s="164">
        <v>-50000</v>
      </c>
      <c r="AU219" s="165" t="s">
        <v>574</v>
      </c>
      <c r="AV219" s="140" t="s">
        <v>574</v>
      </c>
      <c r="AW219" s="139" t="s">
        <v>584</v>
      </c>
      <c r="AX219" s="139"/>
      <c r="AY219" s="139"/>
      <c r="AZ219" s="139"/>
      <c r="BA219" s="139"/>
      <c r="BB219" s="139"/>
    </row>
    <row r="220" spans="1:54" ht="18" customHeight="1" x14ac:dyDescent="0.2">
      <c r="A220" s="166" t="s">
        <v>817</v>
      </c>
      <c r="B220" s="166"/>
      <c r="C220" s="155">
        <v>-67475</v>
      </c>
      <c r="D220" s="155" t="s">
        <v>563</v>
      </c>
      <c r="E220" s="155" t="s">
        <v>564</v>
      </c>
      <c r="F220" s="155" t="s">
        <v>564</v>
      </c>
      <c r="G220" s="155" t="s">
        <v>565</v>
      </c>
      <c r="H220" s="155" t="s">
        <v>566</v>
      </c>
      <c r="I220" s="155" t="s">
        <v>565</v>
      </c>
      <c r="J220" s="156" t="s">
        <v>567</v>
      </c>
      <c r="K220" s="156" t="s">
        <v>566</v>
      </c>
      <c r="L220" s="157" t="s">
        <v>568</v>
      </c>
      <c r="M220" s="158" t="s">
        <v>566</v>
      </c>
      <c r="N220" s="155" t="s">
        <v>569</v>
      </c>
      <c r="O220" s="155" t="s">
        <v>568</v>
      </c>
      <c r="P220" s="155" t="s">
        <v>568</v>
      </c>
      <c r="Q220" s="155" t="s">
        <v>566</v>
      </c>
      <c r="R220" s="155" t="s">
        <v>570</v>
      </c>
      <c r="S220" s="155" t="s">
        <v>568</v>
      </c>
      <c r="T220" s="156" t="s">
        <v>568</v>
      </c>
      <c r="U220" s="156" t="s">
        <v>568</v>
      </c>
      <c r="V220" s="156" t="s">
        <v>568</v>
      </c>
      <c r="W220" s="156" t="s">
        <v>568</v>
      </c>
      <c r="X220" s="156">
        <v>-67475</v>
      </c>
      <c r="Y220" s="157" t="s">
        <v>565</v>
      </c>
      <c r="Z220" s="158" t="s">
        <v>564</v>
      </c>
      <c r="AA220" s="159" t="s">
        <v>568</v>
      </c>
      <c r="AB220" s="155" t="s">
        <v>568</v>
      </c>
      <c r="AC220" s="155" t="s">
        <v>565</v>
      </c>
      <c r="AD220" s="155" t="s">
        <v>568</v>
      </c>
      <c r="AE220" s="155" t="s">
        <v>568</v>
      </c>
      <c r="AF220" s="157" t="s">
        <v>568</v>
      </c>
      <c r="AG220" s="157" t="s">
        <v>568</v>
      </c>
      <c r="AH220" s="157" t="s">
        <v>568</v>
      </c>
      <c r="AI220" s="157" t="s">
        <v>571</v>
      </c>
      <c r="AJ220" s="157" t="s">
        <v>571</v>
      </c>
      <c r="AK220" s="157" t="s">
        <v>568</v>
      </c>
      <c r="AL220" s="157" t="s">
        <v>568</v>
      </c>
      <c r="AM220" s="158" t="s">
        <v>568</v>
      </c>
      <c r="AN220" s="158" t="s">
        <v>568</v>
      </c>
      <c r="AO220" s="158" t="s">
        <v>568</v>
      </c>
      <c r="AP220" s="160" t="s">
        <v>565</v>
      </c>
      <c r="AQ220" s="161"/>
      <c r="AR220" s="162" t="s">
        <v>572</v>
      </c>
      <c r="AS220" s="163" t="s">
        <v>563</v>
      </c>
      <c r="AT220" s="164" t="s">
        <v>573</v>
      </c>
      <c r="AU220" s="165">
        <v>-67475</v>
      </c>
      <c r="AV220" s="140" t="s">
        <v>574</v>
      </c>
      <c r="AW220" s="139"/>
      <c r="AX220" s="139"/>
      <c r="AY220" s="139"/>
      <c r="AZ220" s="139"/>
      <c r="BA220" s="139"/>
      <c r="BB220" s="139"/>
    </row>
    <row r="221" spans="1:54" ht="18" customHeight="1" x14ac:dyDescent="0.2">
      <c r="A221" s="166" t="s">
        <v>818</v>
      </c>
      <c r="B221" s="166"/>
      <c r="C221" s="155">
        <v>-135142</v>
      </c>
      <c r="D221" s="155" t="s">
        <v>563</v>
      </c>
      <c r="E221" s="155" t="s">
        <v>564</v>
      </c>
      <c r="F221" s="155" t="s">
        <v>564</v>
      </c>
      <c r="G221" s="155" t="s">
        <v>565</v>
      </c>
      <c r="H221" s="155" t="s">
        <v>566</v>
      </c>
      <c r="I221" s="155" t="s">
        <v>565</v>
      </c>
      <c r="J221" s="156" t="s">
        <v>567</v>
      </c>
      <c r="K221" s="156" t="s">
        <v>566</v>
      </c>
      <c r="L221" s="157" t="s">
        <v>568</v>
      </c>
      <c r="M221" s="158" t="s">
        <v>566</v>
      </c>
      <c r="N221" s="155" t="s">
        <v>569</v>
      </c>
      <c r="O221" s="155" t="s">
        <v>568</v>
      </c>
      <c r="P221" s="155" t="s">
        <v>568</v>
      </c>
      <c r="Q221" s="155" t="s">
        <v>566</v>
      </c>
      <c r="R221" s="155" t="s">
        <v>570</v>
      </c>
      <c r="S221" s="155" t="s">
        <v>568</v>
      </c>
      <c r="T221" s="156" t="s">
        <v>568</v>
      </c>
      <c r="U221" s="156" t="s">
        <v>568</v>
      </c>
      <c r="V221" s="156" t="s">
        <v>568</v>
      </c>
      <c r="W221" s="156" t="s">
        <v>568</v>
      </c>
      <c r="X221" s="156" t="s">
        <v>563</v>
      </c>
      <c r="Y221" s="157">
        <v>-135142</v>
      </c>
      <c r="Z221" s="158" t="s">
        <v>564</v>
      </c>
      <c r="AA221" s="159" t="s">
        <v>568</v>
      </c>
      <c r="AB221" s="155" t="s">
        <v>568</v>
      </c>
      <c r="AC221" s="155" t="s">
        <v>565</v>
      </c>
      <c r="AD221" s="155" t="s">
        <v>568</v>
      </c>
      <c r="AE221" s="155" t="s">
        <v>568</v>
      </c>
      <c r="AF221" s="157" t="s">
        <v>568</v>
      </c>
      <c r="AG221" s="157" t="s">
        <v>568</v>
      </c>
      <c r="AH221" s="157" t="s">
        <v>568</v>
      </c>
      <c r="AI221" s="157" t="s">
        <v>571</v>
      </c>
      <c r="AJ221" s="157" t="s">
        <v>571</v>
      </c>
      <c r="AK221" s="157" t="s">
        <v>568</v>
      </c>
      <c r="AL221" s="157" t="s">
        <v>568</v>
      </c>
      <c r="AM221" s="158" t="s">
        <v>568</v>
      </c>
      <c r="AN221" s="158" t="s">
        <v>568</v>
      </c>
      <c r="AO221" s="158" t="s">
        <v>568</v>
      </c>
      <c r="AP221" s="160" t="s">
        <v>565</v>
      </c>
      <c r="AQ221" s="161"/>
      <c r="AR221" s="162" t="s">
        <v>572</v>
      </c>
      <c r="AS221" s="163" t="s">
        <v>563</v>
      </c>
      <c r="AT221" s="164">
        <v>-135142</v>
      </c>
      <c r="AU221" s="165" t="s">
        <v>574</v>
      </c>
      <c r="AV221" s="140" t="s">
        <v>574</v>
      </c>
      <c r="AW221" s="139"/>
      <c r="AX221" s="139"/>
      <c r="AY221" s="139"/>
      <c r="AZ221" s="139"/>
      <c r="BA221" s="139"/>
      <c r="BB221" s="139"/>
    </row>
    <row r="222" spans="1:54" ht="18" customHeight="1" x14ac:dyDescent="0.2">
      <c r="A222" s="166" t="s">
        <v>819</v>
      </c>
      <c r="B222" s="166" t="s">
        <v>820</v>
      </c>
      <c r="C222" s="155">
        <v>-637511</v>
      </c>
      <c r="D222" s="155" t="s">
        <v>563</v>
      </c>
      <c r="E222" s="155" t="s">
        <v>564</v>
      </c>
      <c r="F222" s="155" t="s">
        <v>564</v>
      </c>
      <c r="G222" s="155" t="s">
        <v>565</v>
      </c>
      <c r="H222" s="155" t="s">
        <v>566</v>
      </c>
      <c r="I222" s="155" t="s">
        <v>565</v>
      </c>
      <c r="J222" s="156" t="s">
        <v>567</v>
      </c>
      <c r="K222" s="156" t="s">
        <v>566</v>
      </c>
      <c r="L222" s="157" t="s">
        <v>568</v>
      </c>
      <c r="M222" s="158" t="s">
        <v>566</v>
      </c>
      <c r="N222" s="155" t="s">
        <v>569</v>
      </c>
      <c r="O222" s="155" t="s">
        <v>568</v>
      </c>
      <c r="P222" s="155" t="s">
        <v>568</v>
      </c>
      <c r="Q222" s="155" t="s">
        <v>566</v>
      </c>
      <c r="R222" s="155" t="s">
        <v>570</v>
      </c>
      <c r="S222" s="155" t="s">
        <v>568</v>
      </c>
      <c r="T222" s="156" t="s">
        <v>568</v>
      </c>
      <c r="U222" s="156" t="s">
        <v>568</v>
      </c>
      <c r="V222" s="156" t="s">
        <v>568</v>
      </c>
      <c r="W222" s="156">
        <v>-19172</v>
      </c>
      <c r="X222" s="156" t="s">
        <v>563</v>
      </c>
      <c r="Y222" s="157" t="s">
        <v>565</v>
      </c>
      <c r="Z222" s="158" t="s">
        <v>564</v>
      </c>
      <c r="AA222" s="159" t="s">
        <v>568</v>
      </c>
      <c r="AB222" s="155" t="s">
        <v>568</v>
      </c>
      <c r="AC222" s="155" t="s">
        <v>565</v>
      </c>
      <c r="AD222" s="155" t="s">
        <v>568</v>
      </c>
      <c r="AE222" s="155" t="s">
        <v>568</v>
      </c>
      <c r="AF222" s="157">
        <v>-289497</v>
      </c>
      <c r="AG222" s="157">
        <v>-254192</v>
      </c>
      <c r="AH222" s="157" t="s">
        <v>568</v>
      </c>
      <c r="AI222" s="157">
        <v>-5649</v>
      </c>
      <c r="AJ222" s="157">
        <v>-5649</v>
      </c>
      <c r="AK222" s="157">
        <v>-22596</v>
      </c>
      <c r="AL222" s="157">
        <v>-39543</v>
      </c>
      <c r="AM222" s="158" t="s">
        <v>568</v>
      </c>
      <c r="AN222" s="158">
        <v>-1212</v>
      </c>
      <c r="AO222" s="158" t="s">
        <v>568</v>
      </c>
      <c r="AP222" s="160" t="s">
        <v>565</v>
      </c>
      <c r="AQ222" s="161"/>
      <c r="AR222" s="162">
        <v>-1212</v>
      </c>
      <c r="AS222" s="163" t="s">
        <v>563</v>
      </c>
      <c r="AT222" s="164">
        <v>-617126</v>
      </c>
      <c r="AU222" s="165">
        <v>-19172</v>
      </c>
      <c r="AV222" s="140">
        <v>0</v>
      </c>
      <c r="AW222" s="139" t="s">
        <v>584</v>
      </c>
      <c r="AX222" s="139"/>
      <c r="AY222" s="139"/>
      <c r="AZ222" s="139"/>
      <c r="BA222" s="139"/>
      <c r="BB222" s="139"/>
    </row>
    <row r="223" spans="1:54" ht="18" customHeight="1" x14ac:dyDescent="0.2">
      <c r="A223" s="166" t="s">
        <v>821</v>
      </c>
      <c r="B223" s="166" t="s">
        <v>820</v>
      </c>
      <c r="C223" s="155">
        <v>-84651</v>
      </c>
      <c r="D223" s="155" t="s">
        <v>563</v>
      </c>
      <c r="E223" s="155" t="s">
        <v>564</v>
      </c>
      <c r="F223" s="155" t="s">
        <v>564</v>
      </c>
      <c r="G223" s="155" t="s">
        <v>565</v>
      </c>
      <c r="H223" s="155" t="s">
        <v>566</v>
      </c>
      <c r="I223" s="155" t="s">
        <v>565</v>
      </c>
      <c r="J223" s="156" t="s">
        <v>567</v>
      </c>
      <c r="K223" s="156" t="s">
        <v>566</v>
      </c>
      <c r="L223" s="157" t="s">
        <v>568</v>
      </c>
      <c r="M223" s="158" t="s">
        <v>566</v>
      </c>
      <c r="N223" s="155" t="s">
        <v>569</v>
      </c>
      <c r="O223" s="155" t="s">
        <v>568</v>
      </c>
      <c r="P223" s="155" t="s">
        <v>568</v>
      </c>
      <c r="Q223" s="155" t="s">
        <v>566</v>
      </c>
      <c r="R223" s="155" t="s">
        <v>570</v>
      </c>
      <c r="S223" s="155" t="s">
        <v>568</v>
      </c>
      <c r="T223" s="156">
        <v>-22719</v>
      </c>
      <c r="U223" s="156">
        <v>-10236</v>
      </c>
      <c r="V223" s="156">
        <v>-13356</v>
      </c>
      <c r="W223" s="156" t="s">
        <v>568</v>
      </c>
      <c r="X223" s="156" t="s">
        <v>563</v>
      </c>
      <c r="Y223" s="157" t="s">
        <v>565</v>
      </c>
      <c r="Z223" s="158" t="s">
        <v>564</v>
      </c>
      <c r="AA223" s="159" t="s">
        <v>568</v>
      </c>
      <c r="AB223" s="155" t="s">
        <v>568</v>
      </c>
      <c r="AC223" s="155" t="s">
        <v>565</v>
      </c>
      <c r="AD223" s="155" t="s">
        <v>568</v>
      </c>
      <c r="AE223" s="155" t="s">
        <v>568</v>
      </c>
      <c r="AF223" s="157">
        <v>-9956</v>
      </c>
      <c r="AG223" s="157">
        <v>-5596</v>
      </c>
      <c r="AH223" s="157" t="s">
        <v>568</v>
      </c>
      <c r="AI223" s="157">
        <v>-338</v>
      </c>
      <c r="AJ223" s="157">
        <v>-92</v>
      </c>
      <c r="AK223" s="157">
        <v>-1320</v>
      </c>
      <c r="AL223" s="157">
        <v>-1383</v>
      </c>
      <c r="AM223" s="158">
        <v>-11033</v>
      </c>
      <c r="AN223" s="158">
        <v>-8623</v>
      </c>
      <c r="AO223" s="158" t="s">
        <v>568</v>
      </c>
      <c r="AP223" s="160" t="s">
        <v>565</v>
      </c>
      <c r="AQ223" s="161"/>
      <c r="AR223" s="162">
        <v>-19656</v>
      </c>
      <c r="AS223" s="163" t="s">
        <v>563</v>
      </c>
      <c r="AT223" s="164">
        <v>-18683</v>
      </c>
      <c r="AU223" s="165">
        <v>-46311</v>
      </c>
      <c r="AV223" s="140">
        <v>0</v>
      </c>
      <c r="AW223" s="139" t="s">
        <v>584</v>
      </c>
      <c r="AX223" s="139" t="s">
        <v>680</v>
      </c>
      <c r="AY223" s="139"/>
      <c r="AZ223" s="139"/>
      <c r="BA223" s="139"/>
      <c r="BB223" s="139"/>
    </row>
    <row r="224" spans="1:54" ht="18" customHeight="1" x14ac:dyDescent="0.2">
      <c r="A224" s="166" t="s">
        <v>822</v>
      </c>
      <c r="B224" s="166" t="s">
        <v>820</v>
      </c>
      <c r="C224" s="155">
        <v>-576727</v>
      </c>
      <c r="D224" s="155" t="s">
        <v>563</v>
      </c>
      <c r="E224" s="155" t="s">
        <v>564</v>
      </c>
      <c r="F224" s="155" t="s">
        <v>564</v>
      </c>
      <c r="G224" s="155" t="s">
        <v>565</v>
      </c>
      <c r="H224" s="155" t="s">
        <v>566</v>
      </c>
      <c r="I224" s="155" t="s">
        <v>565</v>
      </c>
      <c r="J224" s="156" t="s">
        <v>567</v>
      </c>
      <c r="K224" s="156" t="s">
        <v>566</v>
      </c>
      <c r="L224" s="157" t="s">
        <v>568</v>
      </c>
      <c r="M224" s="158" t="s">
        <v>566</v>
      </c>
      <c r="N224" s="155" t="s">
        <v>569</v>
      </c>
      <c r="O224" s="155" t="s">
        <v>568</v>
      </c>
      <c r="P224" s="155" t="s">
        <v>568</v>
      </c>
      <c r="Q224" s="155" t="s">
        <v>566</v>
      </c>
      <c r="R224" s="155" t="s">
        <v>570</v>
      </c>
      <c r="S224" s="155" t="s">
        <v>568</v>
      </c>
      <c r="T224" s="156">
        <v>-120000</v>
      </c>
      <c r="U224" s="156">
        <v>-85000</v>
      </c>
      <c r="V224" s="156">
        <v>-125000</v>
      </c>
      <c r="W224" s="156">
        <v>-20227</v>
      </c>
      <c r="X224" s="156" t="s">
        <v>563</v>
      </c>
      <c r="Y224" s="157" t="s">
        <v>565</v>
      </c>
      <c r="Z224" s="158" t="s">
        <v>564</v>
      </c>
      <c r="AA224" s="159" t="s">
        <v>568</v>
      </c>
      <c r="AB224" s="155" t="s">
        <v>568</v>
      </c>
      <c r="AC224" s="155" t="s">
        <v>565</v>
      </c>
      <c r="AD224" s="155" t="s">
        <v>568</v>
      </c>
      <c r="AE224" s="155" t="s">
        <v>568</v>
      </c>
      <c r="AF224" s="157">
        <v>-47500</v>
      </c>
      <c r="AG224" s="157">
        <v>-47500</v>
      </c>
      <c r="AH224" s="157">
        <v>-10000</v>
      </c>
      <c r="AI224" s="157" t="s">
        <v>571</v>
      </c>
      <c r="AJ224" s="157" t="s">
        <v>571</v>
      </c>
      <c r="AK224" s="157">
        <v>-10000</v>
      </c>
      <c r="AL224" s="157">
        <v>-10000</v>
      </c>
      <c r="AM224" s="158">
        <v>-37500</v>
      </c>
      <c r="AN224" s="158">
        <v>-44000</v>
      </c>
      <c r="AO224" s="158">
        <v>-20000</v>
      </c>
      <c r="AP224" s="160" t="s">
        <v>565</v>
      </c>
      <c r="AQ224" s="161"/>
      <c r="AR224" s="162">
        <v>-101500</v>
      </c>
      <c r="AS224" s="163" t="s">
        <v>563</v>
      </c>
      <c r="AT224" s="164">
        <v>-125000</v>
      </c>
      <c r="AU224" s="165">
        <v>-350227</v>
      </c>
      <c r="AV224" s="140" t="s">
        <v>574</v>
      </c>
      <c r="AW224" s="139" t="s">
        <v>618</v>
      </c>
      <c r="AX224" s="139" t="s">
        <v>746</v>
      </c>
      <c r="AY224" s="139"/>
      <c r="AZ224" s="139"/>
      <c r="BA224" s="139"/>
      <c r="BB224" s="139"/>
    </row>
    <row r="225" spans="1:54" ht="18" customHeight="1" x14ac:dyDescent="0.2">
      <c r="A225" s="166" t="s">
        <v>823</v>
      </c>
      <c r="B225" s="166" t="s">
        <v>820</v>
      </c>
      <c r="C225" s="155">
        <v>-7213</v>
      </c>
      <c r="D225" s="155" t="s">
        <v>563</v>
      </c>
      <c r="E225" s="155" t="s">
        <v>564</v>
      </c>
      <c r="F225" s="155" t="s">
        <v>564</v>
      </c>
      <c r="G225" s="155" t="s">
        <v>565</v>
      </c>
      <c r="H225" s="155" t="s">
        <v>566</v>
      </c>
      <c r="I225" s="155" t="s">
        <v>565</v>
      </c>
      <c r="J225" s="156" t="s">
        <v>567</v>
      </c>
      <c r="K225" s="156" t="s">
        <v>566</v>
      </c>
      <c r="L225" s="157" t="s">
        <v>568</v>
      </c>
      <c r="M225" s="158" t="s">
        <v>566</v>
      </c>
      <c r="N225" s="155" t="s">
        <v>569</v>
      </c>
      <c r="O225" s="155" t="s">
        <v>568</v>
      </c>
      <c r="P225" s="155" t="s">
        <v>568</v>
      </c>
      <c r="Q225" s="155" t="s">
        <v>566</v>
      </c>
      <c r="R225" s="155" t="s">
        <v>570</v>
      </c>
      <c r="S225" s="155" t="s">
        <v>568</v>
      </c>
      <c r="T225" s="156" t="s">
        <v>568</v>
      </c>
      <c r="U225" s="156" t="s">
        <v>568</v>
      </c>
      <c r="V225" s="156">
        <v>-7213</v>
      </c>
      <c r="W225" s="156" t="s">
        <v>568</v>
      </c>
      <c r="X225" s="156" t="s">
        <v>563</v>
      </c>
      <c r="Y225" s="157" t="s">
        <v>565</v>
      </c>
      <c r="Z225" s="158" t="s">
        <v>564</v>
      </c>
      <c r="AA225" s="159" t="s">
        <v>568</v>
      </c>
      <c r="AB225" s="155" t="s">
        <v>568</v>
      </c>
      <c r="AC225" s="155" t="s">
        <v>565</v>
      </c>
      <c r="AD225" s="155" t="s">
        <v>568</v>
      </c>
      <c r="AE225" s="155" t="s">
        <v>568</v>
      </c>
      <c r="AF225" s="157" t="s">
        <v>568</v>
      </c>
      <c r="AG225" s="157" t="s">
        <v>568</v>
      </c>
      <c r="AH225" s="157" t="s">
        <v>568</v>
      </c>
      <c r="AI225" s="157" t="s">
        <v>571</v>
      </c>
      <c r="AJ225" s="157" t="s">
        <v>571</v>
      </c>
      <c r="AK225" s="157" t="s">
        <v>568</v>
      </c>
      <c r="AL225" s="157" t="s">
        <v>568</v>
      </c>
      <c r="AM225" s="158" t="s">
        <v>568</v>
      </c>
      <c r="AN225" s="158" t="s">
        <v>568</v>
      </c>
      <c r="AO225" s="158" t="s">
        <v>568</v>
      </c>
      <c r="AP225" s="160" t="s">
        <v>565</v>
      </c>
      <c r="AQ225" s="161"/>
      <c r="AR225" s="162" t="s">
        <v>572</v>
      </c>
      <c r="AS225" s="163" t="s">
        <v>563</v>
      </c>
      <c r="AT225" s="164" t="s">
        <v>573</v>
      </c>
      <c r="AU225" s="165">
        <v>-7213</v>
      </c>
      <c r="AV225" s="140" t="s">
        <v>574</v>
      </c>
      <c r="AW225" s="139"/>
      <c r="AX225" s="139"/>
      <c r="AY225" s="139"/>
      <c r="AZ225" s="139"/>
      <c r="BA225" s="139"/>
      <c r="BB225" s="139"/>
    </row>
    <row r="226" spans="1:54" ht="18" customHeight="1" x14ac:dyDescent="0.2">
      <c r="A226" s="166" t="s">
        <v>824</v>
      </c>
      <c r="B226" s="166" t="s">
        <v>820</v>
      </c>
      <c r="C226" s="155">
        <v>-73500</v>
      </c>
      <c r="D226" s="155" t="s">
        <v>563</v>
      </c>
      <c r="E226" s="155" t="s">
        <v>564</v>
      </c>
      <c r="F226" s="155" t="s">
        <v>564</v>
      </c>
      <c r="G226" s="155" t="s">
        <v>565</v>
      </c>
      <c r="H226" s="155" t="s">
        <v>566</v>
      </c>
      <c r="I226" s="155" t="s">
        <v>565</v>
      </c>
      <c r="J226" s="156" t="s">
        <v>567</v>
      </c>
      <c r="K226" s="156" t="s">
        <v>566</v>
      </c>
      <c r="L226" s="157" t="s">
        <v>568</v>
      </c>
      <c r="M226" s="158" t="s">
        <v>566</v>
      </c>
      <c r="N226" s="155" t="s">
        <v>569</v>
      </c>
      <c r="O226" s="155" t="s">
        <v>568</v>
      </c>
      <c r="P226" s="155" t="s">
        <v>568</v>
      </c>
      <c r="Q226" s="155" t="s">
        <v>566</v>
      </c>
      <c r="R226" s="155" t="s">
        <v>570</v>
      </c>
      <c r="S226" s="155" t="s">
        <v>568</v>
      </c>
      <c r="T226" s="156" t="s">
        <v>568</v>
      </c>
      <c r="U226" s="156" t="s">
        <v>568</v>
      </c>
      <c r="V226" s="156" t="s">
        <v>568</v>
      </c>
      <c r="W226" s="156" t="s">
        <v>568</v>
      </c>
      <c r="X226" s="156" t="s">
        <v>563</v>
      </c>
      <c r="Y226" s="157" t="s">
        <v>565</v>
      </c>
      <c r="Z226" s="158" t="s">
        <v>564</v>
      </c>
      <c r="AA226" s="159" t="s">
        <v>568</v>
      </c>
      <c r="AB226" s="155" t="s">
        <v>568</v>
      </c>
      <c r="AC226" s="155" t="s">
        <v>565</v>
      </c>
      <c r="AD226" s="155" t="s">
        <v>568</v>
      </c>
      <c r="AE226" s="155" t="s">
        <v>568</v>
      </c>
      <c r="AF226" s="157" t="s">
        <v>568</v>
      </c>
      <c r="AG226" s="157" t="s">
        <v>568</v>
      </c>
      <c r="AH226" s="157">
        <v>-58500</v>
      </c>
      <c r="AI226" s="157" t="s">
        <v>571</v>
      </c>
      <c r="AJ226" s="157" t="s">
        <v>571</v>
      </c>
      <c r="AK226" s="157" t="s">
        <v>568</v>
      </c>
      <c r="AL226" s="157" t="s">
        <v>568</v>
      </c>
      <c r="AM226" s="158" t="s">
        <v>568</v>
      </c>
      <c r="AN226" s="158" t="s">
        <v>568</v>
      </c>
      <c r="AO226" s="158">
        <v>-15000</v>
      </c>
      <c r="AP226" s="160" t="s">
        <v>565</v>
      </c>
      <c r="AQ226" s="161"/>
      <c r="AR226" s="162">
        <v>-15000</v>
      </c>
      <c r="AS226" s="163" t="s">
        <v>563</v>
      </c>
      <c r="AT226" s="164">
        <v>-58500</v>
      </c>
      <c r="AU226" s="165" t="s">
        <v>574</v>
      </c>
      <c r="AV226" s="140" t="s">
        <v>574</v>
      </c>
      <c r="AW226" s="139" t="s">
        <v>618</v>
      </c>
      <c r="AX226" s="139" t="s">
        <v>746</v>
      </c>
      <c r="AY226" s="139"/>
      <c r="AZ226" s="139"/>
      <c r="BA226" s="139"/>
      <c r="BB226" s="139"/>
    </row>
    <row r="227" spans="1:54" ht="18" customHeight="1" x14ac:dyDescent="0.2">
      <c r="A227" s="166" t="s">
        <v>825</v>
      </c>
      <c r="B227" s="166" t="s">
        <v>820</v>
      </c>
      <c r="C227" s="155">
        <v>-123744</v>
      </c>
      <c r="D227" s="155" t="s">
        <v>563</v>
      </c>
      <c r="E227" s="155" t="s">
        <v>564</v>
      </c>
      <c r="F227" s="155" t="s">
        <v>564</v>
      </c>
      <c r="G227" s="155" t="s">
        <v>565</v>
      </c>
      <c r="H227" s="155" t="s">
        <v>566</v>
      </c>
      <c r="I227" s="155" t="s">
        <v>565</v>
      </c>
      <c r="J227" s="156" t="s">
        <v>567</v>
      </c>
      <c r="K227" s="156" t="s">
        <v>566</v>
      </c>
      <c r="L227" s="157" t="s">
        <v>568</v>
      </c>
      <c r="M227" s="158" t="s">
        <v>566</v>
      </c>
      <c r="N227" s="155" t="s">
        <v>569</v>
      </c>
      <c r="O227" s="155" t="s">
        <v>568</v>
      </c>
      <c r="P227" s="155" t="s">
        <v>568</v>
      </c>
      <c r="Q227" s="155" t="s">
        <v>566</v>
      </c>
      <c r="R227" s="155" t="s">
        <v>570</v>
      </c>
      <c r="S227" s="155" t="s">
        <v>568</v>
      </c>
      <c r="T227" s="156">
        <v>-24454</v>
      </c>
      <c r="U227" s="156" t="s">
        <v>568</v>
      </c>
      <c r="V227" s="156">
        <v>-15550</v>
      </c>
      <c r="W227" s="156">
        <v>-12480</v>
      </c>
      <c r="X227" s="156" t="s">
        <v>563</v>
      </c>
      <c r="Y227" s="157" t="s">
        <v>565</v>
      </c>
      <c r="Z227" s="158">
        <v>-2500</v>
      </c>
      <c r="AA227" s="159" t="s">
        <v>568</v>
      </c>
      <c r="AB227" s="155" t="s">
        <v>568</v>
      </c>
      <c r="AC227" s="155" t="s">
        <v>565</v>
      </c>
      <c r="AD227" s="155" t="s">
        <v>568</v>
      </c>
      <c r="AE227" s="155" t="s">
        <v>568</v>
      </c>
      <c r="AF227" s="157">
        <v>-15550</v>
      </c>
      <c r="AG227" s="157">
        <v>-15550</v>
      </c>
      <c r="AH227" s="157" t="s">
        <v>568</v>
      </c>
      <c r="AI227" s="157" t="s">
        <v>571</v>
      </c>
      <c r="AJ227" s="157" t="s">
        <v>571</v>
      </c>
      <c r="AK227" s="157" t="s">
        <v>568</v>
      </c>
      <c r="AL227" s="157" t="s">
        <v>568</v>
      </c>
      <c r="AM227" s="158">
        <v>-15550</v>
      </c>
      <c r="AN227" s="158">
        <v>-15550</v>
      </c>
      <c r="AO227" s="158">
        <v>-6560</v>
      </c>
      <c r="AP227" s="160" t="s">
        <v>565</v>
      </c>
      <c r="AQ227" s="161"/>
      <c r="AR227" s="162">
        <v>-40160</v>
      </c>
      <c r="AS227" s="163" t="s">
        <v>563</v>
      </c>
      <c r="AT227" s="164">
        <v>-31100</v>
      </c>
      <c r="AU227" s="165">
        <v>-52484</v>
      </c>
      <c r="AV227" s="140">
        <v>0</v>
      </c>
      <c r="AW227" s="139" t="s">
        <v>618</v>
      </c>
      <c r="AX227" s="139" t="s">
        <v>746</v>
      </c>
      <c r="AY227" s="139"/>
      <c r="AZ227" s="139"/>
      <c r="BA227" s="139"/>
      <c r="BB227" s="139"/>
    </row>
    <row r="228" spans="1:54" ht="18" customHeight="1" x14ac:dyDescent="0.2">
      <c r="A228" s="187" t="s">
        <v>340</v>
      </c>
      <c r="B228" s="187" t="s">
        <v>826</v>
      </c>
      <c r="C228" s="155">
        <v>-27090</v>
      </c>
      <c r="D228" s="155" t="s">
        <v>563</v>
      </c>
      <c r="E228" s="155" t="s">
        <v>564</v>
      </c>
      <c r="F228" s="155" t="s">
        <v>564</v>
      </c>
      <c r="G228" s="155" t="s">
        <v>565</v>
      </c>
      <c r="H228" s="155" t="s">
        <v>566</v>
      </c>
      <c r="I228" s="155" t="s">
        <v>565</v>
      </c>
      <c r="J228" s="156" t="s">
        <v>567</v>
      </c>
      <c r="K228" s="156" t="s">
        <v>566</v>
      </c>
      <c r="L228" s="157" t="s">
        <v>568</v>
      </c>
      <c r="M228" s="158" t="s">
        <v>566</v>
      </c>
      <c r="N228" s="155" t="s">
        <v>569</v>
      </c>
      <c r="O228" s="155" t="s">
        <v>568</v>
      </c>
      <c r="P228" s="155" t="s">
        <v>568</v>
      </c>
      <c r="Q228" s="155" t="s">
        <v>566</v>
      </c>
      <c r="R228" s="155" t="s">
        <v>570</v>
      </c>
      <c r="S228" s="155" t="s">
        <v>568</v>
      </c>
      <c r="T228" s="156">
        <v>-8155</v>
      </c>
      <c r="U228" s="156">
        <v>-8640</v>
      </c>
      <c r="V228" s="156">
        <v>-1925</v>
      </c>
      <c r="W228" s="156" t="s">
        <v>568</v>
      </c>
      <c r="X228" s="156" t="s">
        <v>563</v>
      </c>
      <c r="Y228" s="157" t="s">
        <v>565</v>
      </c>
      <c r="Z228" s="158" t="s">
        <v>564</v>
      </c>
      <c r="AA228" s="159" t="s">
        <v>568</v>
      </c>
      <c r="AB228" s="155" t="s">
        <v>568</v>
      </c>
      <c r="AC228" s="155" t="s">
        <v>565</v>
      </c>
      <c r="AD228" s="155" t="s">
        <v>568</v>
      </c>
      <c r="AE228" s="155" t="s">
        <v>568</v>
      </c>
      <c r="AF228" s="157">
        <v>-3445</v>
      </c>
      <c r="AG228" s="157">
        <v>-4225</v>
      </c>
      <c r="AH228" s="157" t="s">
        <v>568</v>
      </c>
      <c r="AI228" s="157" t="s">
        <v>571</v>
      </c>
      <c r="AJ228" s="157" t="s">
        <v>571</v>
      </c>
      <c r="AK228" s="157">
        <v>-700</v>
      </c>
      <c r="AL228" s="157" t="s">
        <v>568</v>
      </c>
      <c r="AM228" s="158" t="s">
        <v>568</v>
      </c>
      <c r="AN228" s="158" t="s">
        <v>568</v>
      </c>
      <c r="AO228" s="158" t="s">
        <v>568</v>
      </c>
      <c r="AP228" s="160" t="s">
        <v>565</v>
      </c>
      <c r="AQ228" s="161"/>
      <c r="AR228" s="162" t="s">
        <v>572</v>
      </c>
      <c r="AS228" s="163" t="s">
        <v>563</v>
      </c>
      <c r="AT228" s="164">
        <v>-8370</v>
      </c>
      <c r="AU228" s="165">
        <v>-18720</v>
      </c>
      <c r="AV228" s="140" t="s">
        <v>574</v>
      </c>
      <c r="AW228" s="139"/>
      <c r="AX228" s="139"/>
      <c r="AY228" s="139"/>
      <c r="AZ228" s="139"/>
      <c r="BA228" s="139"/>
      <c r="BB228" s="139"/>
    </row>
    <row r="229" spans="1:54" ht="18" customHeight="1" x14ac:dyDescent="0.2">
      <c r="A229" s="187" t="s">
        <v>341</v>
      </c>
      <c r="B229" s="187" t="s">
        <v>826</v>
      </c>
      <c r="C229" s="155">
        <v>-300341</v>
      </c>
      <c r="D229" s="155" t="s">
        <v>563</v>
      </c>
      <c r="E229" s="155" t="s">
        <v>564</v>
      </c>
      <c r="F229" s="155" t="s">
        <v>564</v>
      </c>
      <c r="G229" s="155" t="s">
        <v>565</v>
      </c>
      <c r="H229" s="155" t="s">
        <v>566</v>
      </c>
      <c r="I229" s="155" t="s">
        <v>565</v>
      </c>
      <c r="J229" s="156" t="s">
        <v>567</v>
      </c>
      <c r="K229" s="156" t="s">
        <v>566</v>
      </c>
      <c r="L229" s="157" t="s">
        <v>568</v>
      </c>
      <c r="M229" s="158" t="s">
        <v>566</v>
      </c>
      <c r="N229" s="155" t="s">
        <v>569</v>
      </c>
      <c r="O229" s="155" t="s">
        <v>568</v>
      </c>
      <c r="P229" s="155" t="s">
        <v>568</v>
      </c>
      <c r="Q229" s="155" t="s">
        <v>566</v>
      </c>
      <c r="R229" s="155" t="s">
        <v>570</v>
      </c>
      <c r="S229" s="155" t="s">
        <v>568</v>
      </c>
      <c r="T229" s="156">
        <v>-63859</v>
      </c>
      <c r="U229" s="156">
        <v>-45031</v>
      </c>
      <c r="V229" s="156">
        <v>-72212</v>
      </c>
      <c r="W229" s="156">
        <v>-6204</v>
      </c>
      <c r="X229" s="156" t="s">
        <v>563</v>
      </c>
      <c r="Y229" s="157" t="s">
        <v>565</v>
      </c>
      <c r="Z229" s="158" t="s">
        <v>564</v>
      </c>
      <c r="AA229" s="159" t="s">
        <v>568</v>
      </c>
      <c r="AB229" s="155" t="s">
        <v>568</v>
      </c>
      <c r="AC229" s="155" t="s">
        <v>565</v>
      </c>
      <c r="AD229" s="155" t="s">
        <v>568</v>
      </c>
      <c r="AE229" s="155" t="s">
        <v>568</v>
      </c>
      <c r="AF229" s="157">
        <v>-46883</v>
      </c>
      <c r="AG229" s="157">
        <v>-47927</v>
      </c>
      <c r="AH229" s="157" t="s">
        <v>568</v>
      </c>
      <c r="AI229" s="157">
        <v>-1623</v>
      </c>
      <c r="AJ229" s="157">
        <v>-2391</v>
      </c>
      <c r="AK229" s="157">
        <v>-5980</v>
      </c>
      <c r="AL229" s="157">
        <v>-8231</v>
      </c>
      <c r="AM229" s="158" t="s">
        <v>568</v>
      </c>
      <c r="AN229" s="158" t="s">
        <v>568</v>
      </c>
      <c r="AO229" s="158" t="s">
        <v>568</v>
      </c>
      <c r="AP229" s="160" t="s">
        <v>565</v>
      </c>
      <c r="AQ229" s="161"/>
      <c r="AR229" s="162" t="s">
        <v>572</v>
      </c>
      <c r="AS229" s="163" t="s">
        <v>563</v>
      </c>
      <c r="AT229" s="164">
        <v>-113034</v>
      </c>
      <c r="AU229" s="165">
        <v>-187307</v>
      </c>
      <c r="AV229" s="140">
        <v>0</v>
      </c>
      <c r="AW229" s="139"/>
      <c r="AX229" s="139"/>
      <c r="AY229" s="139"/>
      <c r="AZ229" s="139"/>
      <c r="BA229" s="139"/>
      <c r="BB229" s="139"/>
    </row>
    <row r="230" spans="1:54" ht="18" customHeight="1" x14ac:dyDescent="0.2">
      <c r="A230" s="166" t="s">
        <v>827</v>
      </c>
      <c r="B230" s="166"/>
      <c r="C230" s="155">
        <v>-66092</v>
      </c>
      <c r="D230" s="155" t="s">
        <v>563</v>
      </c>
      <c r="E230" s="155" t="s">
        <v>564</v>
      </c>
      <c r="F230" s="155" t="s">
        <v>564</v>
      </c>
      <c r="G230" s="155" t="s">
        <v>565</v>
      </c>
      <c r="H230" s="155" t="s">
        <v>566</v>
      </c>
      <c r="I230" s="155" t="s">
        <v>565</v>
      </c>
      <c r="J230" s="156" t="s">
        <v>567</v>
      </c>
      <c r="K230" s="156" t="s">
        <v>566</v>
      </c>
      <c r="L230" s="157" t="s">
        <v>568</v>
      </c>
      <c r="M230" s="158" t="s">
        <v>566</v>
      </c>
      <c r="N230" s="155" t="s">
        <v>569</v>
      </c>
      <c r="O230" s="155" t="s">
        <v>568</v>
      </c>
      <c r="P230" s="155" t="s">
        <v>568</v>
      </c>
      <c r="Q230" s="155" t="s">
        <v>566</v>
      </c>
      <c r="R230" s="155" t="s">
        <v>570</v>
      </c>
      <c r="S230" s="155" t="s">
        <v>568</v>
      </c>
      <c r="T230" s="156" t="s">
        <v>568</v>
      </c>
      <c r="U230" s="156" t="s">
        <v>568</v>
      </c>
      <c r="V230" s="156" t="s">
        <v>568</v>
      </c>
      <c r="W230" s="156" t="s">
        <v>568</v>
      </c>
      <c r="X230" s="156">
        <v>-66092</v>
      </c>
      <c r="Y230" s="157" t="s">
        <v>565</v>
      </c>
      <c r="Z230" s="158" t="s">
        <v>564</v>
      </c>
      <c r="AA230" s="159" t="s">
        <v>568</v>
      </c>
      <c r="AB230" s="155" t="s">
        <v>568</v>
      </c>
      <c r="AC230" s="155" t="s">
        <v>565</v>
      </c>
      <c r="AD230" s="155" t="s">
        <v>568</v>
      </c>
      <c r="AE230" s="155" t="s">
        <v>568</v>
      </c>
      <c r="AF230" s="157" t="s">
        <v>568</v>
      </c>
      <c r="AG230" s="157" t="s">
        <v>568</v>
      </c>
      <c r="AH230" s="157" t="s">
        <v>568</v>
      </c>
      <c r="AI230" s="157" t="s">
        <v>571</v>
      </c>
      <c r="AJ230" s="157" t="s">
        <v>571</v>
      </c>
      <c r="AK230" s="157" t="s">
        <v>568</v>
      </c>
      <c r="AL230" s="157" t="s">
        <v>568</v>
      </c>
      <c r="AM230" s="158" t="s">
        <v>568</v>
      </c>
      <c r="AN230" s="158" t="s">
        <v>568</v>
      </c>
      <c r="AO230" s="158" t="s">
        <v>568</v>
      </c>
      <c r="AP230" s="160" t="s">
        <v>565</v>
      </c>
      <c r="AQ230" s="161"/>
      <c r="AR230" s="162" t="s">
        <v>572</v>
      </c>
      <c r="AS230" s="163" t="s">
        <v>563</v>
      </c>
      <c r="AT230" s="164" t="s">
        <v>573</v>
      </c>
      <c r="AU230" s="165">
        <v>-66092</v>
      </c>
      <c r="AV230" s="140" t="s">
        <v>574</v>
      </c>
      <c r="AW230" s="139"/>
      <c r="AX230" s="139"/>
      <c r="AY230" s="139"/>
      <c r="AZ230" s="139"/>
      <c r="BA230" s="139"/>
      <c r="BB230" s="139"/>
    </row>
    <row r="231" spans="1:54" ht="18" customHeight="1" x14ac:dyDescent="0.2">
      <c r="A231" s="187" t="s">
        <v>342</v>
      </c>
      <c r="B231" s="187" t="s">
        <v>826</v>
      </c>
      <c r="C231" s="155">
        <v>-27333</v>
      </c>
      <c r="D231" s="155" t="s">
        <v>563</v>
      </c>
      <c r="E231" s="155" t="s">
        <v>564</v>
      </c>
      <c r="F231" s="155" t="s">
        <v>564</v>
      </c>
      <c r="G231" s="155" t="s">
        <v>565</v>
      </c>
      <c r="H231" s="155" t="s">
        <v>566</v>
      </c>
      <c r="I231" s="155" t="s">
        <v>565</v>
      </c>
      <c r="J231" s="156" t="s">
        <v>567</v>
      </c>
      <c r="K231" s="156" t="s">
        <v>566</v>
      </c>
      <c r="L231" s="157" t="s">
        <v>568</v>
      </c>
      <c r="M231" s="158" t="s">
        <v>566</v>
      </c>
      <c r="N231" s="155" t="s">
        <v>569</v>
      </c>
      <c r="O231" s="155" t="s">
        <v>568</v>
      </c>
      <c r="P231" s="155" t="s">
        <v>568</v>
      </c>
      <c r="Q231" s="155" t="s">
        <v>566</v>
      </c>
      <c r="R231" s="155" t="s">
        <v>570</v>
      </c>
      <c r="S231" s="155" t="s">
        <v>568</v>
      </c>
      <c r="T231" s="156" t="s">
        <v>568</v>
      </c>
      <c r="U231" s="156" t="s">
        <v>568</v>
      </c>
      <c r="V231" s="156" t="s">
        <v>568</v>
      </c>
      <c r="W231" s="156" t="s">
        <v>568</v>
      </c>
      <c r="X231" s="156">
        <v>-27333</v>
      </c>
      <c r="Y231" s="157" t="s">
        <v>565</v>
      </c>
      <c r="Z231" s="158" t="s">
        <v>564</v>
      </c>
      <c r="AA231" s="159" t="s">
        <v>568</v>
      </c>
      <c r="AB231" s="155" t="s">
        <v>568</v>
      </c>
      <c r="AC231" s="155" t="s">
        <v>565</v>
      </c>
      <c r="AD231" s="155" t="s">
        <v>568</v>
      </c>
      <c r="AE231" s="155" t="s">
        <v>568</v>
      </c>
      <c r="AF231" s="157" t="s">
        <v>568</v>
      </c>
      <c r="AG231" s="157" t="s">
        <v>568</v>
      </c>
      <c r="AH231" s="157" t="s">
        <v>568</v>
      </c>
      <c r="AI231" s="157" t="s">
        <v>571</v>
      </c>
      <c r="AJ231" s="157" t="s">
        <v>571</v>
      </c>
      <c r="AK231" s="157" t="s">
        <v>568</v>
      </c>
      <c r="AL231" s="157" t="s">
        <v>568</v>
      </c>
      <c r="AM231" s="158" t="s">
        <v>568</v>
      </c>
      <c r="AN231" s="158" t="s">
        <v>568</v>
      </c>
      <c r="AO231" s="158" t="s">
        <v>568</v>
      </c>
      <c r="AP231" s="160" t="s">
        <v>565</v>
      </c>
      <c r="AQ231" s="161"/>
      <c r="AR231" s="162" t="s">
        <v>572</v>
      </c>
      <c r="AS231" s="163" t="s">
        <v>563</v>
      </c>
      <c r="AT231" s="164" t="s">
        <v>573</v>
      </c>
      <c r="AU231" s="165">
        <v>-27333</v>
      </c>
      <c r="AV231" s="140" t="s">
        <v>574</v>
      </c>
      <c r="AW231" s="139"/>
      <c r="AX231" s="139"/>
      <c r="AY231" s="139"/>
      <c r="AZ231" s="139"/>
      <c r="BA231" s="139"/>
      <c r="BB231" s="139"/>
    </row>
    <row r="232" spans="1:54" ht="18" customHeight="1" x14ac:dyDescent="0.2">
      <c r="A232" s="187" t="s">
        <v>343</v>
      </c>
      <c r="B232" s="187" t="s">
        <v>826</v>
      </c>
      <c r="C232" s="155">
        <v>-1200260</v>
      </c>
      <c r="D232" s="155" t="s">
        <v>563</v>
      </c>
      <c r="E232" s="155" t="s">
        <v>564</v>
      </c>
      <c r="F232" s="155" t="s">
        <v>564</v>
      </c>
      <c r="G232" s="155" t="s">
        <v>565</v>
      </c>
      <c r="H232" s="155" t="s">
        <v>566</v>
      </c>
      <c r="I232" s="155" t="s">
        <v>565</v>
      </c>
      <c r="J232" s="156" t="s">
        <v>567</v>
      </c>
      <c r="K232" s="156" t="s">
        <v>566</v>
      </c>
      <c r="L232" s="157" t="s">
        <v>568</v>
      </c>
      <c r="M232" s="158" t="s">
        <v>566</v>
      </c>
      <c r="N232" s="155" t="s">
        <v>569</v>
      </c>
      <c r="O232" s="155" t="s">
        <v>568</v>
      </c>
      <c r="P232" s="155" t="s">
        <v>568</v>
      </c>
      <c r="Q232" s="155" t="s">
        <v>566</v>
      </c>
      <c r="R232" s="155" t="s">
        <v>570</v>
      </c>
      <c r="S232" s="155" t="s">
        <v>568</v>
      </c>
      <c r="T232" s="156">
        <v>-253503</v>
      </c>
      <c r="U232" s="156">
        <v>-194192</v>
      </c>
      <c r="V232" s="156">
        <v>-240633</v>
      </c>
      <c r="W232" s="156">
        <v>-5185</v>
      </c>
      <c r="X232" s="156" t="s">
        <v>563</v>
      </c>
      <c r="Y232" s="157" t="s">
        <v>565</v>
      </c>
      <c r="Z232" s="158" t="s">
        <v>564</v>
      </c>
      <c r="AA232" s="159" t="s">
        <v>568</v>
      </c>
      <c r="AB232" s="155" t="s">
        <v>568</v>
      </c>
      <c r="AC232" s="155">
        <v>-8773</v>
      </c>
      <c r="AD232" s="155" t="s">
        <v>568</v>
      </c>
      <c r="AE232" s="155" t="s">
        <v>568</v>
      </c>
      <c r="AF232" s="157">
        <v>-76881</v>
      </c>
      <c r="AG232" s="157">
        <v>-57190</v>
      </c>
      <c r="AH232" s="157">
        <v>-358</v>
      </c>
      <c r="AI232" s="157">
        <v>-2141</v>
      </c>
      <c r="AJ232" s="157">
        <v>-1347</v>
      </c>
      <c r="AK232" s="157">
        <v>-27423</v>
      </c>
      <c r="AL232" s="157">
        <v>-10969</v>
      </c>
      <c r="AM232" s="158">
        <v>-186182</v>
      </c>
      <c r="AN232" s="158">
        <v>-135482</v>
      </c>
      <c r="AO232" s="158" t="s">
        <v>568</v>
      </c>
      <c r="AP232" s="160" t="s">
        <v>565</v>
      </c>
      <c r="AQ232" s="161"/>
      <c r="AR232" s="162">
        <v>-321664</v>
      </c>
      <c r="AS232" s="163" t="s">
        <v>563</v>
      </c>
      <c r="AT232" s="164">
        <v>-176310</v>
      </c>
      <c r="AU232" s="165">
        <v>-693514</v>
      </c>
      <c r="AV232" s="140">
        <v>-8773</v>
      </c>
      <c r="AW232" s="139" t="s">
        <v>584</v>
      </c>
      <c r="AX232" s="139" t="s">
        <v>673</v>
      </c>
      <c r="AY232" s="139"/>
      <c r="AZ232" s="139"/>
      <c r="BA232" s="139"/>
      <c r="BB232" s="139"/>
    </row>
    <row r="233" spans="1:54" ht="18" customHeight="1" x14ac:dyDescent="0.2">
      <c r="A233" s="187" t="s">
        <v>344</v>
      </c>
      <c r="B233" s="187" t="s">
        <v>826</v>
      </c>
      <c r="C233" s="155">
        <v>-476164</v>
      </c>
      <c r="D233" s="155" t="s">
        <v>563</v>
      </c>
      <c r="E233" s="155" t="s">
        <v>564</v>
      </c>
      <c r="F233" s="155" t="s">
        <v>564</v>
      </c>
      <c r="G233" s="155" t="s">
        <v>565</v>
      </c>
      <c r="H233" s="155" t="s">
        <v>566</v>
      </c>
      <c r="I233" s="155" t="s">
        <v>565</v>
      </c>
      <c r="J233" s="156" t="s">
        <v>567</v>
      </c>
      <c r="K233" s="156" t="s">
        <v>566</v>
      </c>
      <c r="L233" s="157" t="s">
        <v>568</v>
      </c>
      <c r="M233" s="158" t="s">
        <v>566</v>
      </c>
      <c r="N233" s="155" t="s">
        <v>569</v>
      </c>
      <c r="O233" s="155" t="s">
        <v>568</v>
      </c>
      <c r="P233" s="155" t="s">
        <v>568</v>
      </c>
      <c r="Q233" s="155" t="s">
        <v>566</v>
      </c>
      <c r="R233" s="155" t="s">
        <v>570</v>
      </c>
      <c r="S233" s="155" t="s">
        <v>568</v>
      </c>
      <c r="T233" s="156">
        <v>-115166</v>
      </c>
      <c r="U233" s="156">
        <v>-75481</v>
      </c>
      <c r="V233" s="156">
        <v>-111805</v>
      </c>
      <c r="W233" s="156">
        <v>-6357</v>
      </c>
      <c r="X233" s="156">
        <v>-33707</v>
      </c>
      <c r="Y233" s="157" t="s">
        <v>565</v>
      </c>
      <c r="Z233" s="158" t="s">
        <v>564</v>
      </c>
      <c r="AA233" s="159" t="s">
        <v>568</v>
      </c>
      <c r="AB233" s="155" t="s">
        <v>568</v>
      </c>
      <c r="AC233" s="155" t="s">
        <v>565</v>
      </c>
      <c r="AD233" s="155" t="s">
        <v>568</v>
      </c>
      <c r="AE233" s="155" t="s">
        <v>568</v>
      </c>
      <c r="AF233" s="157">
        <v>-43535</v>
      </c>
      <c r="AG233" s="157">
        <v>-79733</v>
      </c>
      <c r="AH233" s="157" t="s">
        <v>568</v>
      </c>
      <c r="AI233" s="157" t="s">
        <v>571</v>
      </c>
      <c r="AJ233" s="157">
        <v>-1000</v>
      </c>
      <c r="AK233" s="157" t="s">
        <v>568</v>
      </c>
      <c r="AL233" s="157">
        <v>-1743</v>
      </c>
      <c r="AM233" s="158">
        <v>-6426</v>
      </c>
      <c r="AN233" s="158">
        <v>-1001</v>
      </c>
      <c r="AO233" s="158" t="s">
        <v>568</v>
      </c>
      <c r="AP233" s="160">
        <v>-208</v>
      </c>
      <c r="AQ233" s="161"/>
      <c r="AR233" s="162">
        <v>-7427</v>
      </c>
      <c r="AS233" s="163" t="s">
        <v>563</v>
      </c>
      <c r="AT233" s="164">
        <v>-126012</v>
      </c>
      <c r="AU233" s="165">
        <v>-342517</v>
      </c>
      <c r="AV233" s="140">
        <v>0</v>
      </c>
      <c r="AW233" s="139" t="s">
        <v>584</v>
      </c>
      <c r="AX233" s="139" t="s">
        <v>673</v>
      </c>
      <c r="AY233" s="139"/>
      <c r="AZ233" s="139"/>
      <c r="BA233" s="139"/>
      <c r="BB233" s="139"/>
    </row>
    <row r="234" spans="1:54" ht="18" customHeight="1" x14ac:dyDescent="0.2">
      <c r="A234" s="187" t="s">
        <v>345</v>
      </c>
      <c r="B234" s="187" t="s">
        <v>826</v>
      </c>
      <c r="C234" s="155">
        <v>-108907</v>
      </c>
      <c r="D234" s="155" t="s">
        <v>563</v>
      </c>
      <c r="E234" s="155" t="s">
        <v>564</v>
      </c>
      <c r="F234" s="155" t="s">
        <v>564</v>
      </c>
      <c r="G234" s="155" t="s">
        <v>565</v>
      </c>
      <c r="H234" s="155" t="s">
        <v>566</v>
      </c>
      <c r="I234" s="155" t="s">
        <v>565</v>
      </c>
      <c r="J234" s="156" t="s">
        <v>567</v>
      </c>
      <c r="K234" s="156" t="s">
        <v>566</v>
      </c>
      <c r="L234" s="157" t="s">
        <v>568</v>
      </c>
      <c r="M234" s="158" t="s">
        <v>566</v>
      </c>
      <c r="N234" s="155" t="s">
        <v>569</v>
      </c>
      <c r="O234" s="155" t="s">
        <v>568</v>
      </c>
      <c r="P234" s="155" t="s">
        <v>568</v>
      </c>
      <c r="Q234" s="155" t="s">
        <v>566</v>
      </c>
      <c r="R234" s="155" t="s">
        <v>570</v>
      </c>
      <c r="S234" s="155" t="s">
        <v>568</v>
      </c>
      <c r="T234" s="156">
        <v>-30450</v>
      </c>
      <c r="U234" s="156">
        <v>-38067</v>
      </c>
      <c r="V234" s="156">
        <v>-38500</v>
      </c>
      <c r="W234" s="156">
        <v>-1890</v>
      </c>
      <c r="X234" s="156" t="s">
        <v>563</v>
      </c>
      <c r="Y234" s="157" t="s">
        <v>565</v>
      </c>
      <c r="Z234" s="158" t="s">
        <v>564</v>
      </c>
      <c r="AA234" s="159" t="s">
        <v>568</v>
      </c>
      <c r="AB234" s="155" t="s">
        <v>568</v>
      </c>
      <c r="AC234" s="155" t="s">
        <v>565</v>
      </c>
      <c r="AD234" s="155" t="s">
        <v>568</v>
      </c>
      <c r="AE234" s="155" t="s">
        <v>568</v>
      </c>
      <c r="AF234" s="157" t="s">
        <v>568</v>
      </c>
      <c r="AG234" s="157" t="s">
        <v>568</v>
      </c>
      <c r="AH234" s="157" t="s">
        <v>568</v>
      </c>
      <c r="AI234" s="157" t="s">
        <v>571</v>
      </c>
      <c r="AJ234" s="157" t="s">
        <v>571</v>
      </c>
      <c r="AK234" s="157" t="s">
        <v>568</v>
      </c>
      <c r="AL234" s="157" t="s">
        <v>568</v>
      </c>
      <c r="AM234" s="158" t="s">
        <v>568</v>
      </c>
      <c r="AN234" s="158" t="s">
        <v>568</v>
      </c>
      <c r="AO234" s="158" t="s">
        <v>568</v>
      </c>
      <c r="AP234" s="160" t="s">
        <v>565</v>
      </c>
      <c r="AQ234" s="161"/>
      <c r="AR234" s="162" t="s">
        <v>572</v>
      </c>
      <c r="AS234" s="163" t="s">
        <v>563</v>
      </c>
      <c r="AT234" s="164" t="s">
        <v>573</v>
      </c>
      <c r="AU234" s="165">
        <v>-108907</v>
      </c>
      <c r="AV234" s="140">
        <v>0</v>
      </c>
      <c r="AW234" s="139"/>
      <c r="AX234" s="139"/>
      <c r="AY234" s="139"/>
      <c r="AZ234" s="139"/>
      <c r="BA234" s="139"/>
      <c r="BB234" s="139"/>
    </row>
    <row r="235" spans="1:54" ht="18" customHeight="1" x14ac:dyDescent="0.2">
      <c r="A235" s="187" t="s">
        <v>346</v>
      </c>
      <c r="B235" s="187" t="s">
        <v>826</v>
      </c>
      <c r="C235" s="155">
        <v>-35470</v>
      </c>
      <c r="D235" s="155" t="s">
        <v>563</v>
      </c>
      <c r="E235" s="155" t="s">
        <v>564</v>
      </c>
      <c r="F235" s="155" t="s">
        <v>564</v>
      </c>
      <c r="G235" s="155" t="s">
        <v>565</v>
      </c>
      <c r="H235" s="155" t="s">
        <v>566</v>
      </c>
      <c r="I235" s="155" t="s">
        <v>565</v>
      </c>
      <c r="J235" s="156" t="s">
        <v>567</v>
      </c>
      <c r="K235" s="156" t="s">
        <v>566</v>
      </c>
      <c r="L235" s="157" t="s">
        <v>568</v>
      </c>
      <c r="M235" s="158" t="s">
        <v>566</v>
      </c>
      <c r="N235" s="155" t="s">
        <v>569</v>
      </c>
      <c r="O235" s="155" t="s">
        <v>568</v>
      </c>
      <c r="P235" s="155" t="s">
        <v>568</v>
      </c>
      <c r="Q235" s="155" t="s">
        <v>566</v>
      </c>
      <c r="R235" s="155" t="s">
        <v>570</v>
      </c>
      <c r="S235" s="155" t="s">
        <v>568</v>
      </c>
      <c r="T235" s="156">
        <v>-10713</v>
      </c>
      <c r="U235" s="156">
        <v>-9323</v>
      </c>
      <c r="V235" s="156">
        <v>-13906</v>
      </c>
      <c r="W235" s="156" t="s">
        <v>568</v>
      </c>
      <c r="X235" s="156" t="s">
        <v>563</v>
      </c>
      <c r="Y235" s="157" t="s">
        <v>565</v>
      </c>
      <c r="Z235" s="158" t="s">
        <v>564</v>
      </c>
      <c r="AA235" s="159" t="s">
        <v>568</v>
      </c>
      <c r="AB235" s="155" t="s">
        <v>568</v>
      </c>
      <c r="AC235" s="155" t="s">
        <v>565</v>
      </c>
      <c r="AD235" s="155" t="s">
        <v>568</v>
      </c>
      <c r="AE235" s="155" t="s">
        <v>568</v>
      </c>
      <c r="AF235" s="157" t="s">
        <v>568</v>
      </c>
      <c r="AG235" s="157" t="s">
        <v>568</v>
      </c>
      <c r="AH235" s="157" t="s">
        <v>568</v>
      </c>
      <c r="AI235" s="157" t="s">
        <v>571</v>
      </c>
      <c r="AJ235" s="157" t="s">
        <v>571</v>
      </c>
      <c r="AK235" s="157">
        <v>-1528</v>
      </c>
      <c r="AL235" s="157" t="s">
        <v>568</v>
      </c>
      <c r="AM235" s="158" t="s">
        <v>568</v>
      </c>
      <c r="AN235" s="158" t="s">
        <v>568</v>
      </c>
      <c r="AO235" s="158" t="s">
        <v>568</v>
      </c>
      <c r="AP235" s="160" t="s">
        <v>565</v>
      </c>
      <c r="AQ235" s="161"/>
      <c r="AR235" s="162" t="s">
        <v>572</v>
      </c>
      <c r="AS235" s="163" t="s">
        <v>563</v>
      </c>
      <c r="AT235" s="164">
        <v>-1528</v>
      </c>
      <c r="AU235" s="165">
        <v>-33942</v>
      </c>
      <c r="AV235" s="140" t="s">
        <v>574</v>
      </c>
      <c r="AW235" s="139"/>
      <c r="AX235" s="139"/>
      <c r="AY235" s="139"/>
      <c r="AZ235" s="139"/>
      <c r="BA235" s="139"/>
      <c r="BB235" s="139"/>
    </row>
    <row r="236" spans="1:54" ht="18" customHeight="1" x14ac:dyDescent="0.2">
      <c r="A236" s="187" t="s">
        <v>347</v>
      </c>
      <c r="B236" s="187" t="s">
        <v>826</v>
      </c>
      <c r="C236" s="155">
        <v>-37548</v>
      </c>
      <c r="D236" s="155" t="s">
        <v>563</v>
      </c>
      <c r="E236" s="155" t="s">
        <v>564</v>
      </c>
      <c r="F236" s="155" t="s">
        <v>564</v>
      </c>
      <c r="G236" s="155" t="s">
        <v>565</v>
      </c>
      <c r="H236" s="155" t="s">
        <v>566</v>
      </c>
      <c r="I236" s="155" t="s">
        <v>565</v>
      </c>
      <c r="J236" s="156" t="s">
        <v>567</v>
      </c>
      <c r="K236" s="156" t="s">
        <v>566</v>
      </c>
      <c r="L236" s="157" t="s">
        <v>568</v>
      </c>
      <c r="M236" s="158" t="s">
        <v>566</v>
      </c>
      <c r="N236" s="155" t="s">
        <v>569</v>
      </c>
      <c r="O236" s="155" t="s">
        <v>568</v>
      </c>
      <c r="P236" s="155" t="s">
        <v>568</v>
      </c>
      <c r="Q236" s="155" t="s">
        <v>566</v>
      </c>
      <c r="R236" s="155" t="s">
        <v>570</v>
      </c>
      <c r="S236" s="155" t="s">
        <v>568</v>
      </c>
      <c r="T236" s="156" t="s">
        <v>568</v>
      </c>
      <c r="U236" s="156" t="s">
        <v>568</v>
      </c>
      <c r="V236" s="156" t="s">
        <v>568</v>
      </c>
      <c r="W236" s="156" t="s">
        <v>568</v>
      </c>
      <c r="X236" s="156" t="s">
        <v>563</v>
      </c>
      <c r="Y236" s="157" t="s">
        <v>565</v>
      </c>
      <c r="Z236" s="158" t="s">
        <v>564</v>
      </c>
      <c r="AA236" s="159" t="s">
        <v>568</v>
      </c>
      <c r="AB236" s="155" t="s">
        <v>568</v>
      </c>
      <c r="AC236" s="155" t="s">
        <v>565</v>
      </c>
      <c r="AD236" s="155" t="s">
        <v>568</v>
      </c>
      <c r="AE236" s="155" t="s">
        <v>568</v>
      </c>
      <c r="AF236" s="157">
        <v>-22364</v>
      </c>
      <c r="AG236" s="157" t="s">
        <v>568</v>
      </c>
      <c r="AH236" s="157" t="s">
        <v>568</v>
      </c>
      <c r="AI236" s="157" t="s">
        <v>571</v>
      </c>
      <c r="AJ236" s="157" t="s">
        <v>571</v>
      </c>
      <c r="AK236" s="157" t="s">
        <v>568</v>
      </c>
      <c r="AL236" s="157" t="s">
        <v>568</v>
      </c>
      <c r="AM236" s="158">
        <v>-15184</v>
      </c>
      <c r="AN236" s="158" t="s">
        <v>568</v>
      </c>
      <c r="AO236" s="158" t="s">
        <v>568</v>
      </c>
      <c r="AP236" s="160" t="s">
        <v>565</v>
      </c>
      <c r="AQ236" s="161"/>
      <c r="AR236" s="162">
        <v>-15184</v>
      </c>
      <c r="AS236" s="163" t="s">
        <v>563</v>
      </c>
      <c r="AT236" s="164">
        <v>-22364</v>
      </c>
      <c r="AU236" s="165" t="s">
        <v>574</v>
      </c>
      <c r="AV236" s="140">
        <v>0</v>
      </c>
      <c r="AW236" s="139" t="s">
        <v>584</v>
      </c>
      <c r="AX236" s="139" t="s">
        <v>673</v>
      </c>
      <c r="AY236" s="139"/>
      <c r="AZ236" s="139"/>
      <c r="BA236" s="139"/>
      <c r="BB236" s="139"/>
    </row>
    <row r="237" spans="1:54" ht="18" customHeight="1" x14ac:dyDescent="0.2">
      <c r="A237" s="187" t="s">
        <v>348</v>
      </c>
      <c r="B237" s="187" t="s">
        <v>826</v>
      </c>
      <c r="C237" s="155">
        <v>-129377</v>
      </c>
      <c r="D237" s="155" t="s">
        <v>563</v>
      </c>
      <c r="E237" s="155" t="s">
        <v>564</v>
      </c>
      <c r="F237" s="155">
        <v>-4090</v>
      </c>
      <c r="G237" s="155" t="s">
        <v>565</v>
      </c>
      <c r="H237" s="155" t="s">
        <v>566</v>
      </c>
      <c r="I237" s="155" t="s">
        <v>565</v>
      </c>
      <c r="J237" s="156" t="s">
        <v>567</v>
      </c>
      <c r="K237" s="156" t="s">
        <v>566</v>
      </c>
      <c r="L237" s="157" t="s">
        <v>568</v>
      </c>
      <c r="M237" s="158" t="s">
        <v>566</v>
      </c>
      <c r="N237" s="155" t="s">
        <v>569</v>
      </c>
      <c r="O237" s="155" t="s">
        <v>568</v>
      </c>
      <c r="P237" s="155" t="s">
        <v>568</v>
      </c>
      <c r="Q237" s="155" t="s">
        <v>566</v>
      </c>
      <c r="R237" s="155" t="s">
        <v>570</v>
      </c>
      <c r="S237" s="155" t="s">
        <v>568</v>
      </c>
      <c r="T237" s="156">
        <v>-26510</v>
      </c>
      <c r="U237" s="156">
        <v>-22093</v>
      </c>
      <c r="V237" s="156">
        <v>-25326</v>
      </c>
      <c r="W237" s="156">
        <v>-790</v>
      </c>
      <c r="X237" s="156" t="s">
        <v>563</v>
      </c>
      <c r="Y237" s="157" t="s">
        <v>565</v>
      </c>
      <c r="Z237" s="158" t="s">
        <v>564</v>
      </c>
      <c r="AA237" s="159" t="s">
        <v>568</v>
      </c>
      <c r="AB237" s="155" t="s">
        <v>568</v>
      </c>
      <c r="AC237" s="155">
        <v>-76</v>
      </c>
      <c r="AD237" s="155" t="s">
        <v>568</v>
      </c>
      <c r="AE237" s="155" t="s">
        <v>568</v>
      </c>
      <c r="AF237" s="157">
        <v>-9189</v>
      </c>
      <c r="AG237" s="157">
        <v>-6920</v>
      </c>
      <c r="AH237" s="157">
        <v>-41</v>
      </c>
      <c r="AI237" s="157">
        <v>-246</v>
      </c>
      <c r="AJ237" s="157">
        <v>-155</v>
      </c>
      <c r="AK237" s="157">
        <v>-2947</v>
      </c>
      <c r="AL237" s="157">
        <v>-1241</v>
      </c>
      <c r="AM237" s="158">
        <v>-17438</v>
      </c>
      <c r="AN237" s="158">
        <v>-12314</v>
      </c>
      <c r="AO237" s="158" t="s">
        <v>568</v>
      </c>
      <c r="AP237" s="160" t="s">
        <v>565</v>
      </c>
      <c r="AQ237" s="161"/>
      <c r="AR237" s="162">
        <v>-29752</v>
      </c>
      <c r="AS237" s="163" t="s">
        <v>563</v>
      </c>
      <c r="AT237" s="164">
        <v>-20741</v>
      </c>
      <c r="AU237" s="165">
        <v>-74719</v>
      </c>
      <c r="AV237" s="140">
        <v>-4166</v>
      </c>
      <c r="AW237" s="139" t="s">
        <v>584</v>
      </c>
      <c r="AX237" s="139" t="s">
        <v>673</v>
      </c>
      <c r="AY237" s="139"/>
      <c r="AZ237" s="139"/>
      <c r="BA237" s="139"/>
      <c r="BB237" s="139"/>
    </row>
    <row r="238" spans="1:54" ht="18" customHeight="1" x14ac:dyDescent="0.2">
      <c r="A238" s="187" t="s">
        <v>349</v>
      </c>
      <c r="B238" s="187" t="s">
        <v>826</v>
      </c>
      <c r="C238" s="155">
        <v>-82690</v>
      </c>
      <c r="D238" s="155" t="s">
        <v>563</v>
      </c>
      <c r="E238" s="155" t="s">
        <v>564</v>
      </c>
      <c r="F238" s="155" t="s">
        <v>564</v>
      </c>
      <c r="G238" s="155">
        <v>-664</v>
      </c>
      <c r="H238" s="155" t="s">
        <v>566</v>
      </c>
      <c r="I238" s="155" t="s">
        <v>565</v>
      </c>
      <c r="J238" s="156" t="s">
        <v>567</v>
      </c>
      <c r="K238" s="156">
        <v>-47</v>
      </c>
      <c r="L238" s="157" t="s">
        <v>568</v>
      </c>
      <c r="M238" s="158" t="s">
        <v>566</v>
      </c>
      <c r="N238" s="155" t="s">
        <v>569</v>
      </c>
      <c r="O238" s="155" t="s">
        <v>568</v>
      </c>
      <c r="P238" s="155" t="s">
        <v>568</v>
      </c>
      <c r="Q238" s="155" t="s">
        <v>566</v>
      </c>
      <c r="R238" s="155" t="s">
        <v>570</v>
      </c>
      <c r="S238" s="155" t="s">
        <v>568</v>
      </c>
      <c r="T238" s="156">
        <v>-24325</v>
      </c>
      <c r="U238" s="156">
        <v>-20688</v>
      </c>
      <c r="V238" s="156">
        <v>-23289</v>
      </c>
      <c r="W238" s="156" t="s">
        <v>568</v>
      </c>
      <c r="X238" s="156">
        <v>-2909</v>
      </c>
      <c r="Y238" s="157" t="s">
        <v>565</v>
      </c>
      <c r="Z238" s="158" t="s">
        <v>564</v>
      </c>
      <c r="AA238" s="159" t="s">
        <v>568</v>
      </c>
      <c r="AB238" s="155" t="s">
        <v>568</v>
      </c>
      <c r="AC238" s="155" t="s">
        <v>565</v>
      </c>
      <c r="AD238" s="155" t="s">
        <v>568</v>
      </c>
      <c r="AE238" s="155" t="s">
        <v>568</v>
      </c>
      <c r="AF238" s="157" t="s">
        <v>568</v>
      </c>
      <c r="AG238" s="157" t="s">
        <v>568</v>
      </c>
      <c r="AH238" s="157" t="s">
        <v>568</v>
      </c>
      <c r="AI238" s="157" t="s">
        <v>571</v>
      </c>
      <c r="AJ238" s="157" t="s">
        <v>571</v>
      </c>
      <c r="AK238" s="157" t="s">
        <v>568</v>
      </c>
      <c r="AL238" s="157" t="s">
        <v>568</v>
      </c>
      <c r="AM238" s="158" t="s">
        <v>568</v>
      </c>
      <c r="AN238" s="158" t="s">
        <v>568</v>
      </c>
      <c r="AO238" s="158" t="s">
        <v>568</v>
      </c>
      <c r="AP238" s="160">
        <v>-10768</v>
      </c>
      <c r="AQ238" s="161"/>
      <c r="AR238" s="162" t="s">
        <v>572</v>
      </c>
      <c r="AS238" s="163" t="s">
        <v>563</v>
      </c>
      <c r="AT238" s="164" t="s">
        <v>573</v>
      </c>
      <c r="AU238" s="165">
        <v>-71258</v>
      </c>
      <c r="AV238" s="140">
        <v>-664</v>
      </c>
      <c r="AW238" s="139"/>
      <c r="AX238" s="139"/>
      <c r="AY238" s="139"/>
      <c r="AZ238" s="139"/>
      <c r="BA238" s="139"/>
      <c r="BB238" s="139"/>
    </row>
    <row r="239" spans="1:54" ht="18" customHeight="1" x14ac:dyDescent="0.2">
      <c r="A239" s="187" t="s">
        <v>350</v>
      </c>
      <c r="B239" s="187" t="s">
        <v>826</v>
      </c>
      <c r="C239" s="155">
        <v>-49559</v>
      </c>
      <c r="D239" s="155" t="s">
        <v>563</v>
      </c>
      <c r="E239" s="155" t="s">
        <v>564</v>
      </c>
      <c r="F239" s="155" t="s">
        <v>564</v>
      </c>
      <c r="G239" s="155" t="s">
        <v>565</v>
      </c>
      <c r="H239" s="155" t="s">
        <v>566</v>
      </c>
      <c r="I239" s="155" t="s">
        <v>565</v>
      </c>
      <c r="J239" s="156" t="s">
        <v>567</v>
      </c>
      <c r="K239" s="156" t="s">
        <v>566</v>
      </c>
      <c r="L239" s="157" t="s">
        <v>568</v>
      </c>
      <c r="M239" s="158" t="s">
        <v>566</v>
      </c>
      <c r="N239" s="155" t="s">
        <v>569</v>
      </c>
      <c r="O239" s="155" t="s">
        <v>568</v>
      </c>
      <c r="P239" s="155" t="s">
        <v>568</v>
      </c>
      <c r="Q239" s="155" t="s">
        <v>566</v>
      </c>
      <c r="R239" s="155" t="s">
        <v>570</v>
      </c>
      <c r="S239" s="155" t="s">
        <v>568</v>
      </c>
      <c r="T239" s="156" t="s">
        <v>568</v>
      </c>
      <c r="U239" s="156" t="s">
        <v>568</v>
      </c>
      <c r="V239" s="156" t="s">
        <v>568</v>
      </c>
      <c r="W239" s="156">
        <v>-49559</v>
      </c>
      <c r="X239" s="156" t="s">
        <v>563</v>
      </c>
      <c r="Y239" s="157" t="s">
        <v>565</v>
      </c>
      <c r="Z239" s="158" t="s">
        <v>564</v>
      </c>
      <c r="AA239" s="159" t="s">
        <v>568</v>
      </c>
      <c r="AB239" s="155" t="s">
        <v>568</v>
      </c>
      <c r="AC239" s="155" t="s">
        <v>565</v>
      </c>
      <c r="AD239" s="155" t="s">
        <v>568</v>
      </c>
      <c r="AE239" s="155" t="s">
        <v>568</v>
      </c>
      <c r="AF239" s="157" t="s">
        <v>568</v>
      </c>
      <c r="AG239" s="157" t="s">
        <v>568</v>
      </c>
      <c r="AH239" s="157" t="s">
        <v>568</v>
      </c>
      <c r="AI239" s="157" t="s">
        <v>571</v>
      </c>
      <c r="AJ239" s="157" t="s">
        <v>571</v>
      </c>
      <c r="AK239" s="157" t="s">
        <v>568</v>
      </c>
      <c r="AL239" s="157" t="s">
        <v>568</v>
      </c>
      <c r="AM239" s="158" t="s">
        <v>568</v>
      </c>
      <c r="AN239" s="158" t="s">
        <v>568</v>
      </c>
      <c r="AO239" s="158" t="s">
        <v>568</v>
      </c>
      <c r="AP239" s="160" t="s">
        <v>565</v>
      </c>
      <c r="AQ239" s="161"/>
      <c r="AR239" s="162" t="s">
        <v>572</v>
      </c>
      <c r="AS239" s="163" t="s">
        <v>563</v>
      </c>
      <c r="AT239" s="164" t="s">
        <v>573</v>
      </c>
      <c r="AU239" s="165">
        <v>-49559</v>
      </c>
      <c r="AV239" s="140" t="s">
        <v>574</v>
      </c>
      <c r="AW239" s="139"/>
      <c r="AX239" s="139"/>
      <c r="AY239" s="139"/>
      <c r="AZ239" s="139"/>
      <c r="BA239" s="139"/>
      <c r="BB239" s="139"/>
    </row>
    <row r="240" spans="1:54" ht="18" customHeight="1" x14ac:dyDescent="0.2">
      <c r="A240" s="166" t="s">
        <v>828</v>
      </c>
      <c r="B240" s="166"/>
      <c r="C240" s="155">
        <v>-27182</v>
      </c>
      <c r="D240" s="155" t="s">
        <v>563</v>
      </c>
      <c r="E240" s="155" t="s">
        <v>564</v>
      </c>
      <c r="F240" s="155">
        <v>-27182</v>
      </c>
      <c r="G240" s="155" t="s">
        <v>565</v>
      </c>
      <c r="H240" s="155" t="s">
        <v>566</v>
      </c>
      <c r="I240" s="155" t="s">
        <v>565</v>
      </c>
      <c r="J240" s="156" t="s">
        <v>567</v>
      </c>
      <c r="K240" s="156" t="s">
        <v>566</v>
      </c>
      <c r="L240" s="157" t="s">
        <v>568</v>
      </c>
      <c r="M240" s="158" t="s">
        <v>566</v>
      </c>
      <c r="N240" s="155" t="s">
        <v>569</v>
      </c>
      <c r="O240" s="155" t="s">
        <v>568</v>
      </c>
      <c r="P240" s="155" t="s">
        <v>568</v>
      </c>
      <c r="Q240" s="155" t="s">
        <v>566</v>
      </c>
      <c r="R240" s="155" t="s">
        <v>570</v>
      </c>
      <c r="S240" s="155" t="s">
        <v>568</v>
      </c>
      <c r="T240" s="156" t="s">
        <v>568</v>
      </c>
      <c r="U240" s="156" t="s">
        <v>568</v>
      </c>
      <c r="V240" s="156" t="s">
        <v>568</v>
      </c>
      <c r="W240" s="156" t="s">
        <v>568</v>
      </c>
      <c r="X240" s="156" t="s">
        <v>563</v>
      </c>
      <c r="Y240" s="157" t="s">
        <v>565</v>
      </c>
      <c r="Z240" s="158" t="s">
        <v>564</v>
      </c>
      <c r="AA240" s="159" t="s">
        <v>568</v>
      </c>
      <c r="AB240" s="155" t="s">
        <v>568</v>
      </c>
      <c r="AC240" s="155" t="s">
        <v>565</v>
      </c>
      <c r="AD240" s="155" t="s">
        <v>568</v>
      </c>
      <c r="AE240" s="155" t="s">
        <v>568</v>
      </c>
      <c r="AF240" s="157" t="s">
        <v>568</v>
      </c>
      <c r="AG240" s="157" t="s">
        <v>568</v>
      </c>
      <c r="AH240" s="157" t="s">
        <v>568</v>
      </c>
      <c r="AI240" s="157" t="s">
        <v>571</v>
      </c>
      <c r="AJ240" s="157" t="s">
        <v>571</v>
      </c>
      <c r="AK240" s="157" t="s">
        <v>568</v>
      </c>
      <c r="AL240" s="157" t="s">
        <v>568</v>
      </c>
      <c r="AM240" s="158" t="s">
        <v>568</v>
      </c>
      <c r="AN240" s="158" t="s">
        <v>568</v>
      </c>
      <c r="AO240" s="158" t="s">
        <v>568</v>
      </c>
      <c r="AP240" s="160" t="s">
        <v>565</v>
      </c>
      <c r="AQ240" s="161"/>
      <c r="AR240" s="162" t="s">
        <v>572</v>
      </c>
      <c r="AS240" s="163" t="s">
        <v>563</v>
      </c>
      <c r="AT240" s="164" t="s">
        <v>573</v>
      </c>
      <c r="AU240" s="165" t="s">
        <v>574</v>
      </c>
      <c r="AV240" s="140">
        <v>-27182</v>
      </c>
      <c r="AW240" s="139"/>
      <c r="AX240" s="139"/>
      <c r="AY240" s="139"/>
      <c r="AZ240" s="139"/>
      <c r="BA240" s="139"/>
      <c r="BB240" s="139"/>
    </row>
    <row r="241" spans="1:54" ht="18" customHeight="1" x14ac:dyDescent="0.2">
      <c r="A241" s="166" t="s">
        <v>829</v>
      </c>
      <c r="B241" s="166"/>
      <c r="C241" s="155">
        <v>-30277</v>
      </c>
      <c r="D241" s="155" t="s">
        <v>563</v>
      </c>
      <c r="E241" s="155" t="s">
        <v>564</v>
      </c>
      <c r="F241" s="155">
        <v>-30277</v>
      </c>
      <c r="G241" s="155" t="s">
        <v>565</v>
      </c>
      <c r="H241" s="155" t="s">
        <v>566</v>
      </c>
      <c r="I241" s="155" t="s">
        <v>565</v>
      </c>
      <c r="J241" s="156" t="s">
        <v>567</v>
      </c>
      <c r="K241" s="156" t="s">
        <v>566</v>
      </c>
      <c r="L241" s="157" t="s">
        <v>568</v>
      </c>
      <c r="M241" s="158" t="s">
        <v>566</v>
      </c>
      <c r="N241" s="155" t="s">
        <v>569</v>
      </c>
      <c r="O241" s="155" t="s">
        <v>568</v>
      </c>
      <c r="P241" s="155" t="s">
        <v>568</v>
      </c>
      <c r="Q241" s="155" t="s">
        <v>566</v>
      </c>
      <c r="R241" s="155" t="s">
        <v>570</v>
      </c>
      <c r="S241" s="155" t="s">
        <v>568</v>
      </c>
      <c r="T241" s="156" t="s">
        <v>568</v>
      </c>
      <c r="U241" s="156" t="s">
        <v>568</v>
      </c>
      <c r="V241" s="156" t="s">
        <v>568</v>
      </c>
      <c r="W241" s="156" t="s">
        <v>568</v>
      </c>
      <c r="X241" s="156" t="s">
        <v>563</v>
      </c>
      <c r="Y241" s="157" t="s">
        <v>565</v>
      </c>
      <c r="Z241" s="158" t="s">
        <v>564</v>
      </c>
      <c r="AA241" s="159" t="s">
        <v>568</v>
      </c>
      <c r="AB241" s="155" t="s">
        <v>568</v>
      </c>
      <c r="AC241" s="155" t="s">
        <v>565</v>
      </c>
      <c r="AD241" s="155" t="s">
        <v>568</v>
      </c>
      <c r="AE241" s="155" t="s">
        <v>568</v>
      </c>
      <c r="AF241" s="157" t="s">
        <v>568</v>
      </c>
      <c r="AG241" s="157" t="s">
        <v>568</v>
      </c>
      <c r="AH241" s="157" t="s">
        <v>568</v>
      </c>
      <c r="AI241" s="157" t="s">
        <v>571</v>
      </c>
      <c r="AJ241" s="157" t="s">
        <v>571</v>
      </c>
      <c r="AK241" s="157" t="s">
        <v>568</v>
      </c>
      <c r="AL241" s="157" t="s">
        <v>568</v>
      </c>
      <c r="AM241" s="158" t="s">
        <v>568</v>
      </c>
      <c r="AN241" s="158" t="s">
        <v>568</v>
      </c>
      <c r="AO241" s="158" t="s">
        <v>568</v>
      </c>
      <c r="AP241" s="160" t="s">
        <v>565</v>
      </c>
      <c r="AQ241" s="161"/>
      <c r="AR241" s="162" t="s">
        <v>572</v>
      </c>
      <c r="AS241" s="163" t="s">
        <v>563</v>
      </c>
      <c r="AT241" s="164" t="s">
        <v>573</v>
      </c>
      <c r="AU241" s="165" t="s">
        <v>574</v>
      </c>
      <c r="AV241" s="140">
        <v>-30277</v>
      </c>
      <c r="AW241" s="139"/>
      <c r="AX241" s="139"/>
      <c r="AY241" s="139"/>
      <c r="AZ241" s="139"/>
      <c r="BA241" s="139"/>
      <c r="BB241" s="139"/>
    </row>
    <row r="242" spans="1:54" ht="18" customHeight="1" x14ac:dyDescent="0.2">
      <c r="A242" s="187" t="s">
        <v>351</v>
      </c>
      <c r="B242" s="187" t="s">
        <v>826</v>
      </c>
      <c r="C242" s="155">
        <v>-69072</v>
      </c>
      <c r="D242" s="155" t="s">
        <v>563</v>
      </c>
      <c r="E242" s="155" t="s">
        <v>564</v>
      </c>
      <c r="F242" s="155" t="s">
        <v>564</v>
      </c>
      <c r="G242" s="155" t="s">
        <v>565</v>
      </c>
      <c r="H242" s="155" t="s">
        <v>566</v>
      </c>
      <c r="I242" s="155" t="s">
        <v>565</v>
      </c>
      <c r="J242" s="156" t="s">
        <v>567</v>
      </c>
      <c r="K242" s="156" t="s">
        <v>566</v>
      </c>
      <c r="L242" s="157" t="s">
        <v>568</v>
      </c>
      <c r="M242" s="158" t="s">
        <v>566</v>
      </c>
      <c r="N242" s="155" t="s">
        <v>569</v>
      </c>
      <c r="O242" s="155" t="s">
        <v>568</v>
      </c>
      <c r="P242" s="155" t="s">
        <v>568</v>
      </c>
      <c r="Q242" s="155" t="s">
        <v>566</v>
      </c>
      <c r="R242" s="155" t="s">
        <v>570</v>
      </c>
      <c r="S242" s="155" t="s">
        <v>568</v>
      </c>
      <c r="T242" s="156">
        <v>-12531</v>
      </c>
      <c r="U242" s="156">
        <v>-10694</v>
      </c>
      <c r="V242" s="156">
        <v>-18338</v>
      </c>
      <c r="W242" s="156">
        <v>-1362</v>
      </c>
      <c r="X242" s="156" t="s">
        <v>563</v>
      </c>
      <c r="Y242" s="157" t="s">
        <v>565</v>
      </c>
      <c r="Z242" s="158" t="s">
        <v>564</v>
      </c>
      <c r="AA242" s="159" t="s">
        <v>568</v>
      </c>
      <c r="AB242" s="155" t="s">
        <v>568</v>
      </c>
      <c r="AC242" s="155" t="s">
        <v>565</v>
      </c>
      <c r="AD242" s="155" t="s">
        <v>568</v>
      </c>
      <c r="AE242" s="155" t="s">
        <v>568</v>
      </c>
      <c r="AF242" s="157">
        <v>-11313</v>
      </c>
      <c r="AG242" s="157" t="s">
        <v>568</v>
      </c>
      <c r="AH242" s="157" t="s">
        <v>568</v>
      </c>
      <c r="AI242" s="157" t="s">
        <v>571</v>
      </c>
      <c r="AJ242" s="157" t="s">
        <v>571</v>
      </c>
      <c r="AK242" s="157">
        <v>-13936</v>
      </c>
      <c r="AL242" s="157">
        <v>-897</v>
      </c>
      <c r="AM242" s="158" t="s">
        <v>568</v>
      </c>
      <c r="AN242" s="158" t="s">
        <v>568</v>
      </c>
      <c r="AO242" s="158" t="s">
        <v>568</v>
      </c>
      <c r="AP242" s="160" t="s">
        <v>565</v>
      </c>
      <c r="AQ242" s="161"/>
      <c r="AR242" s="162" t="s">
        <v>572</v>
      </c>
      <c r="AS242" s="163" t="s">
        <v>563</v>
      </c>
      <c r="AT242" s="164">
        <v>-26147</v>
      </c>
      <c r="AU242" s="165">
        <v>-42925</v>
      </c>
      <c r="AV242" s="140">
        <v>0</v>
      </c>
      <c r="AW242" s="139"/>
      <c r="AX242" s="139"/>
      <c r="AY242" s="139"/>
      <c r="AZ242" s="139"/>
      <c r="BA242" s="139"/>
      <c r="BB242" s="139"/>
    </row>
    <row r="243" spans="1:54" ht="18" customHeight="1" x14ac:dyDescent="0.2">
      <c r="A243" s="185" t="s">
        <v>830</v>
      </c>
      <c r="B243" s="185"/>
      <c r="C243" s="188">
        <v>-103084</v>
      </c>
      <c r="D243" s="155" t="s">
        <v>563</v>
      </c>
      <c r="E243" s="155" t="s">
        <v>564</v>
      </c>
      <c r="F243" s="155" t="s">
        <v>564</v>
      </c>
      <c r="G243" s="155" t="s">
        <v>565</v>
      </c>
      <c r="H243" s="155" t="s">
        <v>566</v>
      </c>
      <c r="I243" s="155" t="s">
        <v>565</v>
      </c>
      <c r="J243" s="156" t="s">
        <v>567</v>
      </c>
      <c r="K243" s="156" t="s">
        <v>566</v>
      </c>
      <c r="L243" s="157" t="s">
        <v>568</v>
      </c>
      <c r="M243" s="158" t="s">
        <v>566</v>
      </c>
      <c r="N243" s="155" t="s">
        <v>569</v>
      </c>
      <c r="O243" s="155" t="s">
        <v>568</v>
      </c>
      <c r="P243" s="155" t="s">
        <v>568</v>
      </c>
      <c r="Q243" s="155" t="s">
        <v>566</v>
      </c>
      <c r="R243" s="155" t="s">
        <v>570</v>
      </c>
      <c r="S243" s="155" t="s">
        <v>568</v>
      </c>
      <c r="T243" s="156" t="s">
        <v>568</v>
      </c>
      <c r="U243" s="156" t="s">
        <v>568</v>
      </c>
      <c r="V243" s="156" t="s">
        <v>568</v>
      </c>
      <c r="W243" s="156" t="s">
        <v>568</v>
      </c>
      <c r="X243" s="156" t="s">
        <v>563</v>
      </c>
      <c r="Y243" s="157" t="s">
        <v>565</v>
      </c>
      <c r="Z243" s="158">
        <v>-103084</v>
      </c>
      <c r="AA243" s="159" t="s">
        <v>568</v>
      </c>
      <c r="AB243" s="155" t="s">
        <v>568</v>
      </c>
      <c r="AC243" s="155" t="s">
        <v>565</v>
      </c>
      <c r="AD243" s="155" t="s">
        <v>568</v>
      </c>
      <c r="AE243" s="155" t="s">
        <v>568</v>
      </c>
      <c r="AF243" s="157" t="s">
        <v>568</v>
      </c>
      <c r="AG243" s="157" t="s">
        <v>568</v>
      </c>
      <c r="AH243" s="157" t="s">
        <v>568</v>
      </c>
      <c r="AI243" s="157" t="s">
        <v>571</v>
      </c>
      <c r="AJ243" s="157" t="s">
        <v>571</v>
      </c>
      <c r="AK243" s="157" t="s">
        <v>568</v>
      </c>
      <c r="AL243" s="157" t="s">
        <v>568</v>
      </c>
      <c r="AM243" s="158" t="s">
        <v>568</v>
      </c>
      <c r="AN243" s="158" t="s">
        <v>568</v>
      </c>
      <c r="AO243" s="158" t="s">
        <v>568</v>
      </c>
      <c r="AP243" s="160" t="s">
        <v>565</v>
      </c>
      <c r="AQ243" s="161"/>
      <c r="AR243" s="162">
        <v>-103084</v>
      </c>
      <c r="AS243" s="163" t="s">
        <v>563</v>
      </c>
      <c r="AT243" s="164" t="s">
        <v>573</v>
      </c>
      <c r="AU243" s="165" t="s">
        <v>574</v>
      </c>
      <c r="AV243" s="140" t="s">
        <v>574</v>
      </c>
      <c r="AW243" s="139" t="s">
        <v>584</v>
      </c>
      <c r="AX243" s="139" t="s">
        <v>680</v>
      </c>
      <c r="AY243" s="139"/>
      <c r="AZ243" s="139"/>
      <c r="BA243" s="139"/>
      <c r="BB243" s="139"/>
    </row>
    <row r="244" spans="1:54" ht="18" customHeight="1" x14ac:dyDescent="0.2">
      <c r="A244" s="166" t="s">
        <v>831</v>
      </c>
      <c r="B244" s="166"/>
      <c r="C244" s="155">
        <v>-5005</v>
      </c>
      <c r="D244" s="155" t="s">
        <v>563</v>
      </c>
      <c r="E244" s="155" t="s">
        <v>564</v>
      </c>
      <c r="F244" s="155" t="s">
        <v>564</v>
      </c>
      <c r="G244" s="155" t="s">
        <v>565</v>
      </c>
      <c r="H244" s="155" t="s">
        <v>566</v>
      </c>
      <c r="I244" s="155" t="s">
        <v>565</v>
      </c>
      <c r="J244" s="156" t="s">
        <v>567</v>
      </c>
      <c r="K244" s="156" t="s">
        <v>566</v>
      </c>
      <c r="L244" s="157" t="s">
        <v>568</v>
      </c>
      <c r="M244" s="158" t="s">
        <v>566</v>
      </c>
      <c r="N244" s="155" t="s">
        <v>569</v>
      </c>
      <c r="O244" s="155" t="s">
        <v>568</v>
      </c>
      <c r="P244" s="155" t="s">
        <v>568</v>
      </c>
      <c r="Q244" s="155" t="s">
        <v>566</v>
      </c>
      <c r="R244" s="155" t="s">
        <v>570</v>
      </c>
      <c r="S244" s="155" t="s">
        <v>568</v>
      </c>
      <c r="T244" s="156" t="s">
        <v>568</v>
      </c>
      <c r="U244" s="156" t="s">
        <v>568</v>
      </c>
      <c r="V244" s="156" t="s">
        <v>568</v>
      </c>
      <c r="W244" s="156" t="s">
        <v>568</v>
      </c>
      <c r="X244" s="156" t="s">
        <v>563</v>
      </c>
      <c r="Y244" s="157">
        <v>-5005</v>
      </c>
      <c r="Z244" s="158" t="s">
        <v>564</v>
      </c>
      <c r="AA244" s="159" t="s">
        <v>568</v>
      </c>
      <c r="AB244" s="155" t="s">
        <v>568</v>
      </c>
      <c r="AC244" s="155" t="s">
        <v>565</v>
      </c>
      <c r="AD244" s="155" t="s">
        <v>568</v>
      </c>
      <c r="AE244" s="155" t="s">
        <v>568</v>
      </c>
      <c r="AF244" s="157" t="s">
        <v>568</v>
      </c>
      <c r="AG244" s="157" t="s">
        <v>568</v>
      </c>
      <c r="AH244" s="157" t="s">
        <v>568</v>
      </c>
      <c r="AI244" s="157" t="s">
        <v>571</v>
      </c>
      <c r="AJ244" s="157" t="s">
        <v>571</v>
      </c>
      <c r="AK244" s="157" t="s">
        <v>568</v>
      </c>
      <c r="AL244" s="157" t="s">
        <v>568</v>
      </c>
      <c r="AM244" s="158" t="s">
        <v>568</v>
      </c>
      <c r="AN244" s="158" t="s">
        <v>568</v>
      </c>
      <c r="AO244" s="158" t="s">
        <v>568</v>
      </c>
      <c r="AP244" s="160" t="s">
        <v>565</v>
      </c>
      <c r="AQ244" s="161"/>
      <c r="AR244" s="162" t="s">
        <v>572</v>
      </c>
      <c r="AS244" s="163" t="s">
        <v>563</v>
      </c>
      <c r="AT244" s="164">
        <v>-5005</v>
      </c>
      <c r="AU244" s="165" t="s">
        <v>574</v>
      </c>
      <c r="AV244" s="140" t="s">
        <v>574</v>
      </c>
      <c r="AW244" s="139"/>
      <c r="AX244" s="139"/>
      <c r="AY244" s="139"/>
      <c r="AZ244" s="139"/>
      <c r="BA244" s="139"/>
      <c r="BB244" s="139"/>
    </row>
    <row r="245" spans="1:54" ht="18" customHeight="1" x14ac:dyDescent="0.2">
      <c r="A245" s="166" t="s">
        <v>832</v>
      </c>
      <c r="B245" s="166"/>
      <c r="C245" s="155">
        <v>-646710</v>
      </c>
      <c r="D245" s="155" t="s">
        <v>563</v>
      </c>
      <c r="E245" s="155" t="s">
        <v>564</v>
      </c>
      <c r="F245" s="155" t="s">
        <v>564</v>
      </c>
      <c r="G245" s="155" t="s">
        <v>565</v>
      </c>
      <c r="H245" s="155" t="s">
        <v>566</v>
      </c>
      <c r="I245" s="155" t="s">
        <v>565</v>
      </c>
      <c r="J245" s="156" t="s">
        <v>567</v>
      </c>
      <c r="K245" s="156" t="s">
        <v>566</v>
      </c>
      <c r="L245" s="157" t="s">
        <v>568</v>
      </c>
      <c r="M245" s="158" t="s">
        <v>566</v>
      </c>
      <c r="N245" s="155" t="s">
        <v>569</v>
      </c>
      <c r="O245" s="155" t="s">
        <v>568</v>
      </c>
      <c r="P245" s="155" t="s">
        <v>568</v>
      </c>
      <c r="Q245" s="155" t="s">
        <v>566</v>
      </c>
      <c r="R245" s="155" t="s">
        <v>570</v>
      </c>
      <c r="S245" s="155" t="s">
        <v>568</v>
      </c>
      <c r="T245" s="156" t="s">
        <v>568</v>
      </c>
      <c r="U245" s="156" t="s">
        <v>568</v>
      </c>
      <c r="V245" s="156" t="s">
        <v>568</v>
      </c>
      <c r="W245" s="156" t="s">
        <v>568</v>
      </c>
      <c r="X245" s="156">
        <v>-646710</v>
      </c>
      <c r="Y245" s="157" t="s">
        <v>565</v>
      </c>
      <c r="Z245" s="158" t="s">
        <v>564</v>
      </c>
      <c r="AA245" s="159" t="s">
        <v>568</v>
      </c>
      <c r="AB245" s="155" t="s">
        <v>568</v>
      </c>
      <c r="AC245" s="155" t="s">
        <v>565</v>
      </c>
      <c r="AD245" s="155" t="s">
        <v>568</v>
      </c>
      <c r="AE245" s="155" t="s">
        <v>568</v>
      </c>
      <c r="AF245" s="157" t="s">
        <v>568</v>
      </c>
      <c r="AG245" s="157" t="s">
        <v>568</v>
      </c>
      <c r="AH245" s="157" t="s">
        <v>568</v>
      </c>
      <c r="AI245" s="157" t="s">
        <v>571</v>
      </c>
      <c r="AJ245" s="157" t="s">
        <v>571</v>
      </c>
      <c r="AK245" s="157" t="s">
        <v>568</v>
      </c>
      <c r="AL245" s="157" t="s">
        <v>568</v>
      </c>
      <c r="AM245" s="158" t="s">
        <v>568</v>
      </c>
      <c r="AN245" s="158" t="s">
        <v>568</v>
      </c>
      <c r="AO245" s="158" t="s">
        <v>568</v>
      </c>
      <c r="AP245" s="160" t="s">
        <v>565</v>
      </c>
      <c r="AQ245" s="161"/>
      <c r="AR245" s="162" t="s">
        <v>572</v>
      </c>
      <c r="AS245" s="163" t="s">
        <v>563</v>
      </c>
      <c r="AT245" s="164" t="s">
        <v>573</v>
      </c>
      <c r="AU245" s="165">
        <v>-646710</v>
      </c>
      <c r="AV245" s="140" t="s">
        <v>574</v>
      </c>
      <c r="AW245" s="139"/>
      <c r="AX245" s="139"/>
      <c r="AY245" s="139"/>
      <c r="AZ245" s="139"/>
      <c r="BA245" s="139"/>
      <c r="BB245" s="139"/>
    </row>
    <row r="246" spans="1:54" ht="18" customHeight="1" x14ac:dyDescent="0.2">
      <c r="A246" s="166" t="s">
        <v>833</v>
      </c>
      <c r="B246" s="166"/>
      <c r="C246" s="155">
        <v>-2727</v>
      </c>
      <c r="D246" s="155" t="s">
        <v>563</v>
      </c>
      <c r="E246" s="155" t="s">
        <v>564</v>
      </c>
      <c r="F246" s="155" t="s">
        <v>564</v>
      </c>
      <c r="G246" s="155" t="s">
        <v>565</v>
      </c>
      <c r="H246" s="155" t="s">
        <v>566</v>
      </c>
      <c r="I246" s="155" t="s">
        <v>565</v>
      </c>
      <c r="J246" s="156" t="s">
        <v>567</v>
      </c>
      <c r="K246" s="156" t="s">
        <v>566</v>
      </c>
      <c r="L246" s="157" t="s">
        <v>568</v>
      </c>
      <c r="M246" s="158" t="s">
        <v>566</v>
      </c>
      <c r="N246" s="155" t="s">
        <v>569</v>
      </c>
      <c r="O246" s="155" t="s">
        <v>568</v>
      </c>
      <c r="P246" s="155" t="s">
        <v>568</v>
      </c>
      <c r="Q246" s="155" t="s">
        <v>566</v>
      </c>
      <c r="R246" s="155" t="s">
        <v>570</v>
      </c>
      <c r="S246" s="155" t="s">
        <v>568</v>
      </c>
      <c r="T246" s="156" t="s">
        <v>568</v>
      </c>
      <c r="U246" s="156" t="s">
        <v>568</v>
      </c>
      <c r="V246" s="156" t="s">
        <v>568</v>
      </c>
      <c r="W246" s="156">
        <v>-2727</v>
      </c>
      <c r="X246" s="156" t="s">
        <v>563</v>
      </c>
      <c r="Y246" s="157" t="s">
        <v>565</v>
      </c>
      <c r="Z246" s="158" t="s">
        <v>564</v>
      </c>
      <c r="AA246" s="159" t="s">
        <v>568</v>
      </c>
      <c r="AB246" s="155" t="s">
        <v>568</v>
      </c>
      <c r="AC246" s="155" t="s">
        <v>565</v>
      </c>
      <c r="AD246" s="155" t="s">
        <v>568</v>
      </c>
      <c r="AE246" s="155" t="s">
        <v>568</v>
      </c>
      <c r="AF246" s="157" t="s">
        <v>568</v>
      </c>
      <c r="AG246" s="157" t="s">
        <v>568</v>
      </c>
      <c r="AH246" s="157" t="s">
        <v>568</v>
      </c>
      <c r="AI246" s="157" t="s">
        <v>571</v>
      </c>
      <c r="AJ246" s="157" t="s">
        <v>571</v>
      </c>
      <c r="AK246" s="157" t="s">
        <v>568</v>
      </c>
      <c r="AL246" s="157" t="s">
        <v>568</v>
      </c>
      <c r="AM246" s="158" t="s">
        <v>568</v>
      </c>
      <c r="AN246" s="158" t="s">
        <v>568</v>
      </c>
      <c r="AO246" s="158" t="s">
        <v>568</v>
      </c>
      <c r="AP246" s="160" t="s">
        <v>565</v>
      </c>
      <c r="AQ246" s="161"/>
      <c r="AR246" s="162" t="s">
        <v>572</v>
      </c>
      <c r="AS246" s="163" t="s">
        <v>563</v>
      </c>
      <c r="AT246" s="164" t="s">
        <v>573</v>
      </c>
      <c r="AU246" s="165">
        <v>-2727</v>
      </c>
      <c r="AV246" s="140" t="s">
        <v>574</v>
      </c>
      <c r="AW246" s="139"/>
      <c r="AX246" s="139"/>
      <c r="AY246" s="139"/>
      <c r="AZ246" s="139"/>
      <c r="BA246" s="139"/>
      <c r="BB246" s="139"/>
    </row>
    <row r="247" spans="1:54" ht="18" customHeight="1" x14ac:dyDescent="0.2">
      <c r="A247" s="166" t="s">
        <v>834</v>
      </c>
      <c r="B247" s="166"/>
      <c r="C247" s="155">
        <v>-111486</v>
      </c>
      <c r="D247" s="155" t="s">
        <v>563</v>
      </c>
      <c r="E247" s="155" t="s">
        <v>564</v>
      </c>
      <c r="F247" s="155" t="s">
        <v>564</v>
      </c>
      <c r="G247" s="155" t="s">
        <v>565</v>
      </c>
      <c r="H247" s="155" t="s">
        <v>566</v>
      </c>
      <c r="I247" s="155" t="s">
        <v>565</v>
      </c>
      <c r="J247" s="156" t="s">
        <v>567</v>
      </c>
      <c r="K247" s="156" t="s">
        <v>566</v>
      </c>
      <c r="L247" s="157" t="s">
        <v>568</v>
      </c>
      <c r="M247" s="158" t="s">
        <v>566</v>
      </c>
      <c r="N247" s="155" t="s">
        <v>569</v>
      </c>
      <c r="O247" s="155" t="s">
        <v>568</v>
      </c>
      <c r="P247" s="155" t="s">
        <v>568</v>
      </c>
      <c r="Q247" s="155" t="s">
        <v>566</v>
      </c>
      <c r="R247" s="155" t="s">
        <v>570</v>
      </c>
      <c r="S247" s="155" t="s">
        <v>568</v>
      </c>
      <c r="T247" s="156" t="s">
        <v>568</v>
      </c>
      <c r="U247" s="156" t="s">
        <v>568</v>
      </c>
      <c r="V247" s="156" t="s">
        <v>568</v>
      </c>
      <c r="W247" s="156" t="s">
        <v>568</v>
      </c>
      <c r="X247" s="156" t="s">
        <v>563</v>
      </c>
      <c r="Y247" s="157" t="s">
        <v>565</v>
      </c>
      <c r="Z247" s="158" t="s">
        <v>564</v>
      </c>
      <c r="AA247" s="159" t="s">
        <v>568</v>
      </c>
      <c r="AB247" s="155" t="s">
        <v>568</v>
      </c>
      <c r="AC247" s="155" t="s">
        <v>565</v>
      </c>
      <c r="AD247" s="155" t="s">
        <v>568</v>
      </c>
      <c r="AE247" s="155">
        <v>-111486</v>
      </c>
      <c r="AF247" s="157" t="s">
        <v>568</v>
      </c>
      <c r="AG247" s="157" t="s">
        <v>568</v>
      </c>
      <c r="AH247" s="157" t="s">
        <v>568</v>
      </c>
      <c r="AI247" s="157" t="s">
        <v>571</v>
      </c>
      <c r="AJ247" s="157" t="s">
        <v>571</v>
      </c>
      <c r="AK247" s="157" t="s">
        <v>568</v>
      </c>
      <c r="AL247" s="157" t="s">
        <v>568</v>
      </c>
      <c r="AM247" s="158" t="s">
        <v>568</v>
      </c>
      <c r="AN247" s="158" t="s">
        <v>568</v>
      </c>
      <c r="AO247" s="158" t="s">
        <v>568</v>
      </c>
      <c r="AP247" s="160" t="s">
        <v>565</v>
      </c>
      <c r="AQ247" s="161"/>
      <c r="AR247" s="162">
        <v>-111486</v>
      </c>
      <c r="AS247" s="163" t="s">
        <v>563</v>
      </c>
      <c r="AT247" s="164" t="s">
        <v>573</v>
      </c>
      <c r="AU247" s="165" t="s">
        <v>574</v>
      </c>
      <c r="AV247" s="140" t="s">
        <v>574</v>
      </c>
      <c r="AW247" s="139" t="s">
        <v>618</v>
      </c>
      <c r="AX247" s="139"/>
      <c r="AY247" s="139"/>
      <c r="AZ247" s="139"/>
      <c r="BA247" s="139"/>
      <c r="BB247" s="139"/>
    </row>
    <row r="248" spans="1:54" ht="18" customHeight="1" x14ac:dyDescent="0.2">
      <c r="A248" s="166" t="s">
        <v>835</v>
      </c>
      <c r="B248" s="166"/>
      <c r="C248" s="155">
        <v>-75000</v>
      </c>
      <c r="D248" s="155" t="s">
        <v>563</v>
      </c>
      <c r="E248" s="155" t="s">
        <v>564</v>
      </c>
      <c r="F248" s="155" t="s">
        <v>564</v>
      </c>
      <c r="G248" s="155" t="s">
        <v>565</v>
      </c>
      <c r="H248" s="155" t="s">
        <v>566</v>
      </c>
      <c r="I248" s="155" t="s">
        <v>565</v>
      </c>
      <c r="J248" s="156" t="s">
        <v>567</v>
      </c>
      <c r="K248" s="156" t="s">
        <v>566</v>
      </c>
      <c r="L248" s="157" t="s">
        <v>568</v>
      </c>
      <c r="M248" s="158" t="s">
        <v>566</v>
      </c>
      <c r="N248" s="155" t="s">
        <v>569</v>
      </c>
      <c r="O248" s="155" t="s">
        <v>568</v>
      </c>
      <c r="P248" s="155" t="s">
        <v>568</v>
      </c>
      <c r="Q248" s="155" t="s">
        <v>566</v>
      </c>
      <c r="R248" s="155" t="s">
        <v>570</v>
      </c>
      <c r="S248" s="155" t="s">
        <v>568</v>
      </c>
      <c r="T248" s="156" t="s">
        <v>568</v>
      </c>
      <c r="U248" s="156" t="s">
        <v>568</v>
      </c>
      <c r="V248" s="156" t="s">
        <v>568</v>
      </c>
      <c r="W248" s="156" t="s">
        <v>568</v>
      </c>
      <c r="X248" s="156">
        <v>-75000</v>
      </c>
      <c r="Y248" s="157" t="s">
        <v>565</v>
      </c>
      <c r="Z248" s="158" t="s">
        <v>564</v>
      </c>
      <c r="AA248" s="159" t="s">
        <v>568</v>
      </c>
      <c r="AB248" s="155" t="s">
        <v>568</v>
      </c>
      <c r="AC248" s="155" t="s">
        <v>565</v>
      </c>
      <c r="AD248" s="155" t="s">
        <v>568</v>
      </c>
      <c r="AE248" s="155" t="s">
        <v>568</v>
      </c>
      <c r="AF248" s="157" t="s">
        <v>568</v>
      </c>
      <c r="AG248" s="157" t="s">
        <v>568</v>
      </c>
      <c r="AH248" s="157" t="s">
        <v>568</v>
      </c>
      <c r="AI248" s="157" t="s">
        <v>571</v>
      </c>
      <c r="AJ248" s="157" t="s">
        <v>571</v>
      </c>
      <c r="AK248" s="157" t="s">
        <v>568</v>
      </c>
      <c r="AL248" s="157" t="s">
        <v>568</v>
      </c>
      <c r="AM248" s="158" t="s">
        <v>568</v>
      </c>
      <c r="AN248" s="158" t="s">
        <v>568</v>
      </c>
      <c r="AO248" s="158" t="s">
        <v>568</v>
      </c>
      <c r="AP248" s="160" t="s">
        <v>565</v>
      </c>
      <c r="AQ248" s="161"/>
      <c r="AR248" s="162" t="s">
        <v>572</v>
      </c>
      <c r="AS248" s="163" t="s">
        <v>563</v>
      </c>
      <c r="AT248" s="164" t="s">
        <v>573</v>
      </c>
      <c r="AU248" s="165">
        <v>-75000</v>
      </c>
      <c r="AV248" s="140" t="s">
        <v>574</v>
      </c>
      <c r="AW248" s="139"/>
      <c r="AX248" s="139"/>
      <c r="AY248" s="139"/>
      <c r="AZ248" s="139"/>
      <c r="BA248" s="139"/>
      <c r="BB248" s="139"/>
    </row>
    <row r="249" spans="1:54" ht="18" customHeight="1" x14ac:dyDescent="0.2">
      <c r="A249" s="166" t="s">
        <v>836</v>
      </c>
      <c r="B249" s="166"/>
      <c r="C249" s="155">
        <v>-218100</v>
      </c>
      <c r="D249" s="155" t="s">
        <v>563</v>
      </c>
      <c r="E249" s="155" t="s">
        <v>564</v>
      </c>
      <c r="F249" s="155" t="s">
        <v>564</v>
      </c>
      <c r="G249" s="155" t="s">
        <v>565</v>
      </c>
      <c r="H249" s="155" t="s">
        <v>566</v>
      </c>
      <c r="I249" s="155" t="s">
        <v>565</v>
      </c>
      <c r="J249" s="156" t="s">
        <v>567</v>
      </c>
      <c r="K249" s="156" t="s">
        <v>566</v>
      </c>
      <c r="L249" s="157" t="s">
        <v>568</v>
      </c>
      <c r="M249" s="158" t="s">
        <v>566</v>
      </c>
      <c r="N249" s="155" t="s">
        <v>569</v>
      </c>
      <c r="O249" s="155" t="s">
        <v>568</v>
      </c>
      <c r="P249" s="155" t="s">
        <v>568</v>
      </c>
      <c r="Q249" s="155" t="s">
        <v>566</v>
      </c>
      <c r="R249" s="155" t="s">
        <v>570</v>
      </c>
      <c r="S249" s="155" t="s">
        <v>568</v>
      </c>
      <c r="T249" s="156" t="s">
        <v>568</v>
      </c>
      <c r="U249" s="156" t="s">
        <v>568</v>
      </c>
      <c r="V249" s="156" t="s">
        <v>568</v>
      </c>
      <c r="W249" s="156" t="s">
        <v>568</v>
      </c>
      <c r="X249" s="156" t="s">
        <v>563</v>
      </c>
      <c r="Y249" s="157" t="s">
        <v>565</v>
      </c>
      <c r="Z249" s="158" t="s">
        <v>564</v>
      </c>
      <c r="AA249" s="159" t="s">
        <v>568</v>
      </c>
      <c r="AB249" s="155" t="s">
        <v>568</v>
      </c>
      <c r="AC249" s="155" t="s">
        <v>565</v>
      </c>
      <c r="AD249" s="155" t="s">
        <v>568</v>
      </c>
      <c r="AE249" s="155">
        <v>-218100</v>
      </c>
      <c r="AF249" s="157" t="s">
        <v>568</v>
      </c>
      <c r="AG249" s="157" t="s">
        <v>568</v>
      </c>
      <c r="AH249" s="157" t="s">
        <v>568</v>
      </c>
      <c r="AI249" s="157" t="s">
        <v>571</v>
      </c>
      <c r="AJ249" s="157" t="s">
        <v>571</v>
      </c>
      <c r="AK249" s="157" t="s">
        <v>568</v>
      </c>
      <c r="AL249" s="157" t="s">
        <v>568</v>
      </c>
      <c r="AM249" s="158" t="s">
        <v>568</v>
      </c>
      <c r="AN249" s="158" t="s">
        <v>568</v>
      </c>
      <c r="AO249" s="158" t="s">
        <v>568</v>
      </c>
      <c r="AP249" s="160" t="s">
        <v>565</v>
      </c>
      <c r="AQ249" s="161"/>
      <c r="AR249" s="162">
        <v>-218100</v>
      </c>
      <c r="AS249" s="163" t="s">
        <v>563</v>
      </c>
      <c r="AT249" s="164" t="s">
        <v>573</v>
      </c>
      <c r="AU249" s="165" t="s">
        <v>574</v>
      </c>
      <c r="AV249" s="140" t="s">
        <v>574</v>
      </c>
      <c r="AW249" s="139" t="s">
        <v>618</v>
      </c>
      <c r="AX249" s="139"/>
      <c r="AY249" s="139"/>
      <c r="AZ249" s="139"/>
      <c r="BA249" s="139"/>
      <c r="BB249" s="139"/>
    </row>
    <row r="250" spans="1:54" ht="18" customHeight="1" x14ac:dyDescent="0.2">
      <c r="A250" s="166" t="s">
        <v>837</v>
      </c>
      <c r="B250" s="166"/>
      <c r="C250" s="155">
        <v>-1264185</v>
      </c>
      <c r="D250" s="155" t="s">
        <v>563</v>
      </c>
      <c r="E250" s="155" t="s">
        <v>564</v>
      </c>
      <c r="F250" s="155" t="s">
        <v>564</v>
      </c>
      <c r="G250" s="155" t="s">
        <v>565</v>
      </c>
      <c r="H250" s="155" t="s">
        <v>566</v>
      </c>
      <c r="I250" s="155" t="s">
        <v>565</v>
      </c>
      <c r="J250" s="156" t="s">
        <v>567</v>
      </c>
      <c r="K250" s="156" t="s">
        <v>566</v>
      </c>
      <c r="L250" s="157" t="s">
        <v>568</v>
      </c>
      <c r="M250" s="158">
        <v>-1056</v>
      </c>
      <c r="N250" s="155" t="s">
        <v>569</v>
      </c>
      <c r="O250" s="155" t="s">
        <v>568</v>
      </c>
      <c r="P250" s="155" t="s">
        <v>568</v>
      </c>
      <c r="Q250" s="155" t="s">
        <v>566</v>
      </c>
      <c r="R250" s="155" t="s">
        <v>570</v>
      </c>
      <c r="S250" s="155" t="s">
        <v>568</v>
      </c>
      <c r="T250" s="156">
        <v>-189434</v>
      </c>
      <c r="U250" s="156">
        <v>-124220</v>
      </c>
      <c r="V250" s="156">
        <v>-202614</v>
      </c>
      <c r="W250" s="156" t="s">
        <v>568</v>
      </c>
      <c r="X250" s="156" t="s">
        <v>563</v>
      </c>
      <c r="Y250" s="157" t="s">
        <v>565</v>
      </c>
      <c r="Z250" s="158" t="s">
        <v>564</v>
      </c>
      <c r="AA250" s="159" t="s">
        <v>568</v>
      </c>
      <c r="AB250" s="155" t="s">
        <v>568</v>
      </c>
      <c r="AC250" s="155" t="s">
        <v>565</v>
      </c>
      <c r="AD250" s="155" t="s">
        <v>568</v>
      </c>
      <c r="AE250" s="155" t="s">
        <v>568</v>
      </c>
      <c r="AF250" s="157">
        <v>-236315</v>
      </c>
      <c r="AG250" s="157">
        <v>-190844</v>
      </c>
      <c r="AH250" s="157" t="s">
        <v>568</v>
      </c>
      <c r="AI250" s="157">
        <v>-5003</v>
      </c>
      <c r="AJ250" s="157">
        <v>-5003</v>
      </c>
      <c r="AK250" s="157">
        <v>-35831</v>
      </c>
      <c r="AL250" s="157">
        <v>-36041</v>
      </c>
      <c r="AM250" s="158">
        <v>-115916</v>
      </c>
      <c r="AN250" s="158">
        <v>-121909</v>
      </c>
      <c r="AO250" s="158" t="s">
        <v>568</v>
      </c>
      <c r="AP250" s="160" t="s">
        <v>565</v>
      </c>
      <c r="AQ250" s="161"/>
      <c r="AR250" s="162">
        <v>-238881</v>
      </c>
      <c r="AS250" s="163" t="s">
        <v>563</v>
      </c>
      <c r="AT250" s="164">
        <v>-509037</v>
      </c>
      <c r="AU250" s="165">
        <v>-516267</v>
      </c>
      <c r="AV250" s="140">
        <v>0</v>
      </c>
      <c r="AW250" s="139" t="s">
        <v>584</v>
      </c>
      <c r="AX250" s="139" t="s">
        <v>673</v>
      </c>
      <c r="AY250" s="139"/>
      <c r="AZ250" s="139"/>
      <c r="BA250" s="139"/>
      <c r="BB250" s="139"/>
    </row>
    <row r="251" spans="1:54" ht="18" customHeight="1" x14ac:dyDescent="0.2">
      <c r="A251" s="166" t="s">
        <v>838</v>
      </c>
      <c r="B251" s="166"/>
      <c r="C251" s="155">
        <v>-99855</v>
      </c>
      <c r="D251" s="155" t="s">
        <v>563</v>
      </c>
      <c r="E251" s="155" t="s">
        <v>564</v>
      </c>
      <c r="F251" s="155" t="s">
        <v>564</v>
      </c>
      <c r="G251" s="155">
        <v>-38591</v>
      </c>
      <c r="H251" s="155">
        <v>-12909</v>
      </c>
      <c r="I251" s="155">
        <v>-39858</v>
      </c>
      <c r="J251" s="156">
        <v>-8497</v>
      </c>
      <c r="K251" s="156" t="s">
        <v>566</v>
      </c>
      <c r="L251" s="157" t="s">
        <v>568</v>
      </c>
      <c r="M251" s="158" t="s">
        <v>566</v>
      </c>
      <c r="N251" s="155" t="s">
        <v>569</v>
      </c>
      <c r="O251" s="155" t="s">
        <v>568</v>
      </c>
      <c r="P251" s="155" t="s">
        <v>568</v>
      </c>
      <c r="Q251" s="155" t="s">
        <v>566</v>
      </c>
      <c r="R251" s="155" t="s">
        <v>570</v>
      </c>
      <c r="S251" s="155" t="s">
        <v>568</v>
      </c>
      <c r="T251" s="156" t="s">
        <v>568</v>
      </c>
      <c r="U251" s="156" t="s">
        <v>568</v>
      </c>
      <c r="V251" s="156" t="s">
        <v>568</v>
      </c>
      <c r="W251" s="156" t="s">
        <v>568</v>
      </c>
      <c r="X251" s="156" t="s">
        <v>563</v>
      </c>
      <c r="Y251" s="157" t="s">
        <v>565</v>
      </c>
      <c r="Z251" s="158" t="s">
        <v>564</v>
      </c>
      <c r="AA251" s="159" t="s">
        <v>568</v>
      </c>
      <c r="AB251" s="155" t="s">
        <v>568</v>
      </c>
      <c r="AC251" s="155" t="s">
        <v>565</v>
      </c>
      <c r="AD251" s="155" t="s">
        <v>568</v>
      </c>
      <c r="AE251" s="155" t="s">
        <v>568</v>
      </c>
      <c r="AF251" s="157" t="s">
        <v>568</v>
      </c>
      <c r="AG251" s="157" t="s">
        <v>568</v>
      </c>
      <c r="AH251" s="157" t="s">
        <v>568</v>
      </c>
      <c r="AI251" s="157" t="s">
        <v>571</v>
      </c>
      <c r="AJ251" s="157" t="s">
        <v>571</v>
      </c>
      <c r="AK251" s="157" t="s">
        <v>568</v>
      </c>
      <c r="AL251" s="157" t="s">
        <v>568</v>
      </c>
      <c r="AM251" s="158" t="s">
        <v>568</v>
      </c>
      <c r="AN251" s="158" t="s">
        <v>568</v>
      </c>
      <c r="AO251" s="158" t="s">
        <v>568</v>
      </c>
      <c r="AP251" s="160" t="s">
        <v>565</v>
      </c>
      <c r="AQ251" s="161"/>
      <c r="AR251" s="162" t="s">
        <v>572</v>
      </c>
      <c r="AS251" s="163" t="s">
        <v>563</v>
      </c>
      <c r="AT251" s="164" t="s">
        <v>573</v>
      </c>
      <c r="AU251" s="165">
        <v>-99855</v>
      </c>
      <c r="AV251" s="140" t="s">
        <v>574</v>
      </c>
      <c r="AW251" s="139"/>
      <c r="AX251" s="139"/>
      <c r="AY251" s="139" t="s">
        <v>839</v>
      </c>
      <c r="AZ251" s="139"/>
      <c r="BA251" s="139"/>
      <c r="BB251" s="139"/>
    </row>
    <row r="252" spans="1:54" ht="18" customHeight="1" x14ac:dyDescent="0.2">
      <c r="A252" s="166" t="s">
        <v>840</v>
      </c>
      <c r="B252" s="166"/>
      <c r="C252" s="155">
        <v>-4008</v>
      </c>
      <c r="D252" s="155" t="s">
        <v>563</v>
      </c>
      <c r="E252" s="155" t="s">
        <v>564</v>
      </c>
      <c r="F252" s="155" t="s">
        <v>564</v>
      </c>
      <c r="G252" s="155" t="s">
        <v>565</v>
      </c>
      <c r="H252" s="155" t="s">
        <v>566</v>
      </c>
      <c r="I252" s="155">
        <v>-4008</v>
      </c>
      <c r="J252" s="156" t="s">
        <v>567</v>
      </c>
      <c r="K252" s="156" t="s">
        <v>566</v>
      </c>
      <c r="L252" s="157" t="s">
        <v>568</v>
      </c>
      <c r="M252" s="158" t="s">
        <v>566</v>
      </c>
      <c r="N252" s="155" t="s">
        <v>569</v>
      </c>
      <c r="O252" s="155" t="s">
        <v>568</v>
      </c>
      <c r="P252" s="155" t="s">
        <v>568</v>
      </c>
      <c r="Q252" s="155" t="s">
        <v>566</v>
      </c>
      <c r="R252" s="155" t="s">
        <v>570</v>
      </c>
      <c r="S252" s="155" t="s">
        <v>568</v>
      </c>
      <c r="T252" s="156" t="s">
        <v>568</v>
      </c>
      <c r="U252" s="156" t="s">
        <v>568</v>
      </c>
      <c r="V252" s="156" t="s">
        <v>568</v>
      </c>
      <c r="W252" s="156" t="s">
        <v>568</v>
      </c>
      <c r="X252" s="156" t="s">
        <v>563</v>
      </c>
      <c r="Y252" s="157" t="s">
        <v>565</v>
      </c>
      <c r="Z252" s="158" t="s">
        <v>564</v>
      </c>
      <c r="AA252" s="159" t="s">
        <v>568</v>
      </c>
      <c r="AB252" s="155" t="s">
        <v>568</v>
      </c>
      <c r="AC252" s="155" t="s">
        <v>565</v>
      </c>
      <c r="AD252" s="155" t="s">
        <v>568</v>
      </c>
      <c r="AE252" s="155" t="s">
        <v>568</v>
      </c>
      <c r="AF252" s="157" t="s">
        <v>568</v>
      </c>
      <c r="AG252" s="157" t="s">
        <v>568</v>
      </c>
      <c r="AH252" s="157" t="s">
        <v>568</v>
      </c>
      <c r="AI252" s="157" t="s">
        <v>571</v>
      </c>
      <c r="AJ252" s="157" t="s">
        <v>571</v>
      </c>
      <c r="AK252" s="157" t="s">
        <v>568</v>
      </c>
      <c r="AL252" s="157" t="s">
        <v>568</v>
      </c>
      <c r="AM252" s="158" t="s">
        <v>568</v>
      </c>
      <c r="AN252" s="158" t="s">
        <v>568</v>
      </c>
      <c r="AO252" s="158" t="s">
        <v>568</v>
      </c>
      <c r="AP252" s="160" t="s">
        <v>565</v>
      </c>
      <c r="AQ252" s="161"/>
      <c r="AR252" s="162" t="s">
        <v>572</v>
      </c>
      <c r="AS252" s="163" t="s">
        <v>563</v>
      </c>
      <c r="AT252" s="164" t="s">
        <v>573</v>
      </c>
      <c r="AU252" s="165" t="s">
        <v>574</v>
      </c>
      <c r="AV252" s="140">
        <v>-4008</v>
      </c>
      <c r="AW252" s="139"/>
      <c r="AX252" s="139"/>
      <c r="AY252" s="139"/>
      <c r="AZ252" s="139"/>
      <c r="BA252" s="139"/>
      <c r="BB252" s="139"/>
    </row>
    <row r="253" spans="1:54" ht="18" customHeight="1" x14ac:dyDescent="0.2">
      <c r="A253" s="166" t="s">
        <v>841</v>
      </c>
      <c r="B253" s="166"/>
      <c r="C253" s="155">
        <v>-28506</v>
      </c>
      <c r="D253" s="155" t="s">
        <v>563</v>
      </c>
      <c r="E253" s="155" t="s">
        <v>564</v>
      </c>
      <c r="F253" s="155" t="s">
        <v>564</v>
      </c>
      <c r="G253" s="155">
        <v>-16157</v>
      </c>
      <c r="H253" s="155">
        <v>-4075</v>
      </c>
      <c r="I253" s="155">
        <v>-638</v>
      </c>
      <c r="J253" s="156" t="s">
        <v>567</v>
      </c>
      <c r="K253" s="156">
        <v>-7636</v>
      </c>
      <c r="L253" s="157" t="s">
        <v>568</v>
      </c>
      <c r="M253" s="158" t="s">
        <v>566</v>
      </c>
      <c r="N253" s="155" t="s">
        <v>569</v>
      </c>
      <c r="O253" s="155" t="s">
        <v>568</v>
      </c>
      <c r="P253" s="155" t="s">
        <v>568</v>
      </c>
      <c r="Q253" s="155" t="s">
        <v>566</v>
      </c>
      <c r="R253" s="155" t="s">
        <v>570</v>
      </c>
      <c r="S253" s="155" t="s">
        <v>568</v>
      </c>
      <c r="T253" s="156" t="s">
        <v>568</v>
      </c>
      <c r="U253" s="156" t="s">
        <v>568</v>
      </c>
      <c r="V253" s="156" t="s">
        <v>568</v>
      </c>
      <c r="W253" s="156" t="s">
        <v>568</v>
      </c>
      <c r="X253" s="156" t="s">
        <v>563</v>
      </c>
      <c r="Y253" s="157" t="s">
        <v>565</v>
      </c>
      <c r="Z253" s="158" t="s">
        <v>564</v>
      </c>
      <c r="AA253" s="159" t="s">
        <v>568</v>
      </c>
      <c r="AB253" s="155" t="s">
        <v>568</v>
      </c>
      <c r="AC253" s="155" t="s">
        <v>565</v>
      </c>
      <c r="AD253" s="155" t="s">
        <v>568</v>
      </c>
      <c r="AE253" s="155" t="s">
        <v>568</v>
      </c>
      <c r="AF253" s="157" t="s">
        <v>568</v>
      </c>
      <c r="AG253" s="157" t="s">
        <v>568</v>
      </c>
      <c r="AH253" s="157" t="s">
        <v>568</v>
      </c>
      <c r="AI253" s="157" t="s">
        <v>571</v>
      </c>
      <c r="AJ253" s="157" t="s">
        <v>571</v>
      </c>
      <c r="AK253" s="157" t="s">
        <v>568</v>
      </c>
      <c r="AL253" s="157" t="s">
        <v>568</v>
      </c>
      <c r="AM253" s="158" t="s">
        <v>568</v>
      </c>
      <c r="AN253" s="158" t="s">
        <v>568</v>
      </c>
      <c r="AO253" s="158" t="s">
        <v>568</v>
      </c>
      <c r="AP253" s="160" t="s">
        <v>565</v>
      </c>
      <c r="AQ253" s="161"/>
      <c r="AR253" s="162">
        <v>-6957</v>
      </c>
      <c r="AS253" s="163" t="s">
        <v>563</v>
      </c>
      <c r="AT253" s="164">
        <v>-6957</v>
      </c>
      <c r="AU253" s="165">
        <v>-14593</v>
      </c>
      <c r="AV253" s="140">
        <v>0</v>
      </c>
      <c r="AW253" s="139" t="s">
        <v>618</v>
      </c>
      <c r="AX253" s="139" t="s">
        <v>746</v>
      </c>
      <c r="AY253" s="139" t="s">
        <v>842</v>
      </c>
      <c r="AZ253" s="139"/>
      <c r="BA253" s="139"/>
      <c r="BB253" s="139"/>
    </row>
    <row r="254" spans="1:54" ht="18" customHeight="1" x14ac:dyDescent="0.2">
      <c r="A254" s="166" t="s">
        <v>843</v>
      </c>
      <c r="B254" s="166"/>
      <c r="C254" s="155">
        <v>-8012</v>
      </c>
      <c r="D254" s="155" t="s">
        <v>563</v>
      </c>
      <c r="E254" s="155" t="s">
        <v>564</v>
      </c>
      <c r="F254" s="155" t="s">
        <v>564</v>
      </c>
      <c r="G254" s="155">
        <v>-2427</v>
      </c>
      <c r="H254" s="155" t="s">
        <v>566</v>
      </c>
      <c r="I254" s="155">
        <v>-5416</v>
      </c>
      <c r="J254" s="156" t="s">
        <v>567</v>
      </c>
      <c r="K254" s="156" t="s">
        <v>566</v>
      </c>
      <c r="L254" s="157" t="s">
        <v>568</v>
      </c>
      <c r="M254" s="158">
        <v>-168</v>
      </c>
      <c r="N254" s="155" t="s">
        <v>569</v>
      </c>
      <c r="O254" s="155" t="s">
        <v>568</v>
      </c>
      <c r="P254" s="155" t="s">
        <v>568</v>
      </c>
      <c r="Q254" s="155" t="s">
        <v>566</v>
      </c>
      <c r="R254" s="155" t="s">
        <v>570</v>
      </c>
      <c r="S254" s="155" t="s">
        <v>568</v>
      </c>
      <c r="T254" s="156" t="s">
        <v>568</v>
      </c>
      <c r="U254" s="156" t="s">
        <v>568</v>
      </c>
      <c r="V254" s="156" t="s">
        <v>568</v>
      </c>
      <c r="W254" s="156" t="s">
        <v>568</v>
      </c>
      <c r="X254" s="156" t="s">
        <v>563</v>
      </c>
      <c r="Y254" s="157" t="s">
        <v>565</v>
      </c>
      <c r="Z254" s="158" t="s">
        <v>564</v>
      </c>
      <c r="AA254" s="159" t="s">
        <v>568</v>
      </c>
      <c r="AB254" s="155" t="s">
        <v>568</v>
      </c>
      <c r="AC254" s="155" t="s">
        <v>565</v>
      </c>
      <c r="AD254" s="155" t="s">
        <v>568</v>
      </c>
      <c r="AE254" s="155" t="s">
        <v>568</v>
      </c>
      <c r="AF254" s="157" t="s">
        <v>568</v>
      </c>
      <c r="AG254" s="157" t="s">
        <v>568</v>
      </c>
      <c r="AH254" s="157" t="s">
        <v>568</v>
      </c>
      <c r="AI254" s="157" t="s">
        <v>571</v>
      </c>
      <c r="AJ254" s="157" t="s">
        <v>571</v>
      </c>
      <c r="AK254" s="157" t="s">
        <v>568</v>
      </c>
      <c r="AL254" s="157" t="s">
        <v>568</v>
      </c>
      <c r="AM254" s="158" t="s">
        <v>568</v>
      </c>
      <c r="AN254" s="158" t="s">
        <v>568</v>
      </c>
      <c r="AO254" s="158" t="s">
        <v>568</v>
      </c>
      <c r="AP254" s="160" t="s">
        <v>565</v>
      </c>
      <c r="AQ254" s="161"/>
      <c r="AR254" s="162">
        <v>-168</v>
      </c>
      <c r="AS254" s="163" t="s">
        <v>563</v>
      </c>
      <c r="AT254" s="164" t="s">
        <v>573</v>
      </c>
      <c r="AU254" s="165" t="s">
        <v>574</v>
      </c>
      <c r="AV254" s="140">
        <v>-7844</v>
      </c>
      <c r="AW254" s="139" t="s">
        <v>618</v>
      </c>
      <c r="AX254" s="139" t="s">
        <v>746</v>
      </c>
      <c r="AY254" s="139"/>
      <c r="AZ254" s="139"/>
      <c r="BA254" s="139"/>
      <c r="BB254" s="139"/>
    </row>
    <row r="255" spans="1:54" ht="18" customHeight="1" x14ac:dyDescent="0.2">
      <c r="A255" s="166" t="s">
        <v>844</v>
      </c>
      <c r="B255" s="166"/>
      <c r="C255" s="155">
        <v>-678</v>
      </c>
      <c r="D255" s="155" t="s">
        <v>563</v>
      </c>
      <c r="E255" s="155" t="s">
        <v>564</v>
      </c>
      <c r="F255" s="155" t="s">
        <v>564</v>
      </c>
      <c r="G255" s="155">
        <v>-678</v>
      </c>
      <c r="H255" s="155" t="s">
        <v>566</v>
      </c>
      <c r="I255" s="155" t="s">
        <v>565</v>
      </c>
      <c r="J255" s="156" t="s">
        <v>567</v>
      </c>
      <c r="K255" s="156" t="s">
        <v>566</v>
      </c>
      <c r="L255" s="157" t="s">
        <v>568</v>
      </c>
      <c r="M255" s="158" t="s">
        <v>566</v>
      </c>
      <c r="N255" s="155" t="s">
        <v>569</v>
      </c>
      <c r="O255" s="155" t="s">
        <v>568</v>
      </c>
      <c r="P255" s="155" t="s">
        <v>568</v>
      </c>
      <c r="Q255" s="155" t="s">
        <v>566</v>
      </c>
      <c r="R255" s="155" t="s">
        <v>570</v>
      </c>
      <c r="S255" s="155" t="s">
        <v>568</v>
      </c>
      <c r="T255" s="156" t="s">
        <v>568</v>
      </c>
      <c r="U255" s="156" t="s">
        <v>568</v>
      </c>
      <c r="V255" s="156" t="s">
        <v>568</v>
      </c>
      <c r="W255" s="156" t="s">
        <v>568</v>
      </c>
      <c r="X255" s="156" t="s">
        <v>563</v>
      </c>
      <c r="Y255" s="157" t="s">
        <v>565</v>
      </c>
      <c r="Z255" s="158" t="s">
        <v>564</v>
      </c>
      <c r="AA255" s="159" t="s">
        <v>568</v>
      </c>
      <c r="AB255" s="155" t="s">
        <v>568</v>
      </c>
      <c r="AC255" s="155" t="s">
        <v>565</v>
      </c>
      <c r="AD255" s="155" t="s">
        <v>568</v>
      </c>
      <c r="AE255" s="155" t="s">
        <v>568</v>
      </c>
      <c r="AF255" s="157" t="s">
        <v>568</v>
      </c>
      <c r="AG255" s="157" t="s">
        <v>568</v>
      </c>
      <c r="AH255" s="157" t="s">
        <v>568</v>
      </c>
      <c r="AI255" s="157" t="s">
        <v>571</v>
      </c>
      <c r="AJ255" s="157" t="s">
        <v>571</v>
      </c>
      <c r="AK255" s="157" t="s">
        <v>568</v>
      </c>
      <c r="AL255" s="157" t="s">
        <v>568</v>
      </c>
      <c r="AM255" s="158" t="s">
        <v>568</v>
      </c>
      <c r="AN255" s="158" t="s">
        <v>568</v>
      </c>
      <c r="AO255" s="158" t="s">
        <v>568</v>
      </c>
      <c r="AP255" s="160" t="s">
        <v>565</v>
      </c>
      <c r="AQ255" s="161"/>
      <c r="AR255" s="162" t="s">
        <v>572</v>
      </c>
      <c r="AS255" s="163" t="s">
        <v>563</v>
      </c>
      <c r="AT255" s="164" t="s">
        <v>573</v>
      </c>
      <c r="AU255" s="165" t="s">
        <v>574</v>
      </c>
      <c r="AV255" s="140">
        <v>-678</v>
      </c>
      <c r="AW255" s="139"/>
      <c r="AX255" s="139"/>
      <c r="AY255" s="139"/>
      <c r="AZ255" s="139"/>
      <c r="BA255" s="139"/>
      <c r="BB255" s="139"/>
    </row>
    <row r="256" spans="1:54" ht="18" customHeight="1" x14ac:dyDescent="0.2">
      <c r="A256" s="166" t="s">
        <v>845</v>
      </c>
      <c r="B256" s="166"/>
      <c r="C256" s="155">
        <v>-26533</v>
      </c>
      <c r="D256" s="155" t="s">
        <v>563</v>
      </c>
      <c r="E256" s="155" t="s">
        <v>564</v>
      </c>
      <c r="F256" s="155" t="s">
        <v>564</v>
      </c>
      <c r="G256" s="155">
        <v>-12104</v>
      </c>
      <c r="H256" s="155">
        <v>-2800</v>
      </c>
      <c r="I256" s="155">
        <v>-8880</v>
      </c>
      <c r="J256" s="156">
        <v>-2749</v>
      </c>
      <c r="K256" s="156" t="s">
        <v>566</v>
      </c>
      <c r="L256" s="157" t="s">
        <v>568</v>
      </c>
      <c r="M256" s="158" t="s">
        <v>566</v>
      </c>
      <c r="N256" s="155" t="s">
        <v>569</v>
      </c>
      <c r="O256" s="155" t="s">
        <v>568</v>
      </c>
      <c r="P256" s="155" t="s">
        <v>568</v>
      </c>
      <c r="Q256" s="155" t="s">
        <v>566</v>
      </c>
      <c r="R256" s="155" t="s">
        <v>570</v>
      </c>
      <c r="S256" s="155" t="s">
        <v>568</v>
      </c>
      <c r="T256" s="156" t="s">
        <v>568</v>
      </c>
      <c r="U256" s="156" t="s">
        <v>568</v>
      </c>
      <c r="V256" s="156" t="s">
        <v>568</v>
      </c>
      <c r="W256" s="156" t="s">
        <v>568</v>
      </c>
      <c r="X256" s="156" t="s">
        <v>563</v>
      </c>
      <c r="Y256" s="157" t="s">
        <v>565</v>
      </c>
      <c r="Z256" s="158" t="s">
        <v>564</v>
      </c>
      <c r="AA256" s="159" t="s">
        <v>568</v>
      </c>
      <c r="AB256" s="155" t="s">
        <v>568</v>
      </c>
      <c r="AC256" s="155" t="s">
        <v>565</v>
      </c>
      <c r="AD256" s="155" t="s">
        <v>568</v>
      </c>
      <c r="AE256" s="155" t="s">
        <v>568</v>
      </c>
      <c r="AF256" s="157" t="s">
        <v>568</v>
      </c>
      <c r="AG256" s="157" t="s">
        <v>568</v>
      </c>
      <c r="AH256" s="157" t="s">
        <v>568</v>
      </c>
      <c r="AI256" s="157" t="s">
        <v>571</v>
      </c>
      <c r="AJ256" s="157" t="s">
        <v>571</v>
      </c>
      <c r="AK256" s="157" t="s">
        <v>568</v>
      </c>
      <c r="AL256" s="157" t="s">
        <v>568</v>
      </c>
      <c r="AM256" s="158" t="s">
        <v>568</v>
      </c>
      <c r="AN256" s="158" t="s">
        <v>568</v>
      </c>
      <c r="AO256" s="158" t="s">
        <v>568</v>
      </c>
      <c r="AP256" s="160" t="s">
        <v>565</v>
      </c>
      <c r="AQ256" s="161"/>
      <c r="AR256" s="162">
        <v>-7928</v>
      </c>
      <c r="AS256" s="163" t="s">
        <v>563</v>
      </c>
      <c r="AT256" s="164">
        <v>-7928</v>
      </c>
      <c r="AU256" s="165">
        <v>-10677</v>
      </c>
      <c r="AV256" s="140" t="s">
        <v>574</v>
      </c>
      <c r="AW256" s="139" t="s">
        <v>618</v>
      </c>
      <c r="AX256" s="139" t="s">
        <v>746</v>
      </c>
      <c r="AY256" s="139" t="s">
        <v>846</v>
      </c>
      <c r="AZ256" s="139"/>
      <c r="BA256" s="139"/>
      <c r="BB256" s="139"/>
    </row>
    <row r="257" spans="1:54" ht="18" customHeight="1" x14ac:dyDescent="0.2">
      <c r="A257" s="166" t="s">
        <v>847</v>
      </c>
      <c r="B257" s="166"/>
      <c r="C257" s="155">
        <v>-208644</v>
      </c>
      <c r="D257" s="155" t="s">
        <v>563</v>
      </c>
      <c r="E257" s="155" t="s">
        <v>564</v>
      </c>
      <c r="F257" s="155" t="s">
        <v>564</v>
      </c>
      <c r="G257" s="155">
        <v>-110745</v>
      </c>
      <c r="H257" s="155">
        <v>-900</v>
      </c>
      <c r="I257" s="155">
        <v>-75545</v>
      </c>
      <c r="J257" s="156">
        <v>-20975</v>
      </c>
      <c r="K257" s="156">
        <v>-401</v>
      </c>
      <c r="L257" s="157">
        <v>-77</v>
      </c>
      <c r="M257" s="158" t="s">
        <v>566</v>
      </c>
      <c r="N257" s="155" t="s">
        <v>569</v>
      </c>
      <c r="O257" s="155" t="s">
        <v>568</v>
      </c>
      <c r="P257" s="155" t="s">
        <v>568</v>
      </c>
      <c r="Q257" s="155" t="s">
        <v>566</v>
      </c>
      <c r="R257" s="155" t="s">
        <v>570</v>
      </c>
      <c r="S257" s="155" t="s">
        <v>568</v>
      </c>
      <c r="T257" s="156" t="s">
        <v>568</v>
      </c>
      <c r="U257" s="156" t="s">
        <v>568</v>
      </c>
      <c r="V257" s="156" t="s">
        <v>568</v>
      </c>
      <c r="W257" s="156" t="s">
        <v>568</v>
      </c>
      <c r="X257" s="156" t="s">
        <v>563</v>
      </c>
      <c r="Y257" s="157" t="s">
        <v>565</v>
      </c>
      <c r="Z257" s="158" t="s">
        <v>564</v>
      </c>
      <c r="AA257" s="159" t="s">
        <v>568</v>
      </c>
      <c r="AB257" s="155" t="s">
        <v>568</v>
      </c>
      <c r="AC257" s="155" t="s">
        <v>565</v>
      </c>
      <c r="AD257" s="155" t="s">
        <v>568</v>
      </c>
      <c r="AE257" s="155" t="s">
        <v>568</v>
      </c>
      <c r="AF257" s="157" t="s">
        <v>568</v>
      </c>
      <c r="AG257" s="157" t="s">
        <v>568</v>
      </c>
      <c r="AH257" s="157" t="s">
        <v>568</v>
      </c>
      <c r="AI257" s="157" t="s">
        <v>571</v>
      </c>
      <c r="AJ257" s="157" t="s">
        <v>571</v>
      </c>
      <c r="AK257" s="157" t="s">
        <v>568</v>
      </c>
      <c r="AL257" s="157" t="s">
        <v>568</v>
      </c>
      <c r="AM257" s="158" t="s">
        <v>568</v>
      </c>
      <c r="AN257" s="158" t="s">
        <v>568</v>
      </c>
      <c r="AO257" s="158" t="s">
        <v>568</v>
      </c>
      <c r="AP257" s="160" t="s">
        <v>565</v>
      </c>
      <c r="AQ257" s="161"/>
      <c r="AR257" s="162" t="s">
        <v>572</v>
      </c>
      <c r="AS257" s="163" t="s">
        <v>563</v>
      </c>
      <c r="AT257" s="164">
        <v>-77</v>
      </c>
      <c r="AU257" s="165">
        <v>-21376</v>
      </c>
      <c r="AV257" s="140">
        <v>-187190</v>
      </c>
      <c r="AW257" s="139"/>
      <c r="AX257" s="139"/>
      <c r="AY257" s="139"/>
      <c r="AZ257" s="139"/>
      <c r="BA257" s="139"/>
      <c r="BB257" s="139"/>
    </row>
    <row r="258" spans="1:54" ht="18" customHeight="1" x14ac:dyDescent="0.2">
      <c r="A258" s="166" t="s">
        <v>848</v>
      </c>
      <c r="B258" s="166"/>
      <c r="C258" s="155">
        <v>-92284</v>
      </c>
      <c r="D258" s="155" t="s">
        <v>563</v>
      </c>
      <c r="E258" s="155" t="s">
        <v>564</v>
      </c>
      <c r="F258" s="155" t="s">
        <v>564</v>
      </c>
      <c r="G258" s="155">
        <v>-25265</v>
      </c>
      <c r="H258" s="155">
        <v>-681</v>
      </c>
      <c r="I258" s="155">
        <v>-64370</v>
      </c>
      <c r="J258" s="156">
        <v>-226</v>
      </c>
      <c r="K258" s="156">
        <v>-1237</v>
      </c>
      <c r="L258" s="157">
        <v>-504</v>
      </c>
      <c r="M258" s="158" t="s">
        <v>566</v>
      </c>
      <c r="N258" s="155" t="s">
        <v>569</v>
      </c>
      <c r="O258" s="155" t="s">
        <v>568</v>
      </c>
      <c r="P258" s="155" t="s">
        <v>568</v>
      </c>
      <c r="Q258" s="155" t="s">
        <v>566</v>
      </c>
      <c r="R258" s="155" t="s">
        <v>570</v>
      </c>
      <c r="S258" s="155" t="s">
        <v>568</v>
      </c>
      <c r="T258" s="156" t="s">
        <v>568</v>
      </c>
      <c r="U258" s="156" t="s">
        <v>568</v>
      </c>
      <c r="V258" s="156" t="s">
        <v>568</v>
      </c>
      <c r="W258" s="156" t="s">
        <v>568</v>
      </c>
      <c r="X258" s="156" t="s">
        <v>563</v>
      </c>
      <c r="Y258" s="157" t="s">
        <v>565</v>
      </c>
      <c r="Z258" s="158" t="s">
        <v>564</v>
      </c>
      <c r="AA258" s="159" t="s">
        <v>568</v>
      </c>
      <c r="AB258" s="155" t="s">
        <v>568</v>
      </c>
      <c r="AC258" s="155" t="s">
        <v>565</v>
      </c>
      <c r="AD258" s="155" t="s">
        <v>568</v>
      </c>
      <c r="AE258" s="155" t="s">
        <v>568</v>
      </c>
      <c r="AF258" s="157" t="s">
        <v>568</v>
      </c>
      <c r="AG258" s="157" t="s">
        <v>568</v>
      </c>
      <c r="AH258" s="157" t="s">
        <v>568</v>
      </c>
      <c r="AI258" s="157" t="s">
        <v>571</v>
      </c>
      <c r="AJ258" s="157" t="s">
        <v>571</v>
      </c>
      <c r="AK258" s="157" t="s">
        <v>568</v>
      </c>
      <c r="AL258" s="157" t="s">
        <v>568</v>
      </c>
      <c r="AM258" s="158" t="s">
        <v>568</v>
      </c>
      <c r="AN258" s="158" t="s">
        <v>568</v>
      </c>
      <c r="AO258" s="158" t="s">
        <v>568</v>
      </c>
      <c r="AP258" s="160" t="s">
        <v>565</v>
      </c>
      <c r="AQ258" s="161"/>
      <c r="AR258" s="162" t="s">
        <v>572</v>
      </c>
      <c r="AS258" s="163" t="s">
        <v>563</v>
      </c>
      <c r="AT258" s="164">
        <v>-504</v>
      </c>
      <c r="AU258" s="165">
        <v>-1463</v>
      </c>
      <c r="AV258" s="140">
        <v>-90317</v>
      </c>
      <c r="AW258" s="139"/>
      <c r="AX258" s="139"/>
      <c r="AY258" s="139"/>
      <c r="AZ258" s="139"/>
      <c r="BA258" s="139"/>
      <c r="BB258" s="139"/>
    </row>
    <row r="259" spans="1:54" ht="18" customHeight="1" x14ac:dyDescent="0.2">
      <c r="A259" s="166" t="s">
        <v>849</v>
      </c>
      <c r="B259" s="166"/>
      <c r="C259" s="155">
        <v>-93007</v>
      </c>
      <c r="D259" s="155" t="s">
        <v>563</v>
      </c>
      <c r="E259" s="155" t="s">
        <v>564</v>
      </c>
      <c r="F259" s="155" t="s">
        <v>564</v>
      </c>
      <c r="G259" s="155">
        <v>-25210</v>
      </c>
      <c r="H259" s="155" t="s">
        <v>566</v>
      </c>
      <c r="I259" s="155">
        <v>-60242</v>
      </c>
      <c r="J259" s="156">
        <v>-6575</v>
      </c>
      <c r="K259" s="156">
        <v>-407</v>
      </c>
      <c r="L259" s="157" t="s">
        <v>568</v>
      </c>
      <c r="M259" s="158" t="s">
        <v>566</v>
      </c>
      <c r="N259" s="155" t="s">
        <v>569</v>
      </c>
      <c r="O259" s="155" t="s">
        <v>568</v>
      </c>
      <c r="P259" s="155" t="s">
        <v>568</v>
      </c>
      <c r="Q259" s="155" t="s">
        <v>566</v>
      </c>
      <c r="R259" s="155" t="s">
        <v>570</v>
      </c>
      <c r="S259" s="155" t="s">
        <v>568</v>
      </c>
      <c r="T259" s="156" t="s">
        <v>568</v>
      </c>
      <c r="U259" s="156" t="s">
        <v>568</v>
      </c>
      <c r="V259" s="156" t="s">
        <v>568</v>
      </c>
      <c r="W259" s="156" t="s">
        <v>568</v>
      </c>
      <c r="X259" s="156" t="s">
        <v>563</v>
      </c>
      <c r="Y259" s="157" t="s">
        <v>565</v>
      </c>
      <c r="Z259" s="158" t="s">
        <v>564</v>
      </c>
      <c r="AA259" s="159" t="s">
        <v>568</v>
      </c>
      <c r="AB259" s="155" t="s">
        <v>568</v>
      </c>
      <c r="AC259" s="155" t="s">
        <v>565</v>
      </c>
      <c r="AD259" s="155" t="s">
        <v>568</v>
      </c>
      <c r="AE259" s="155" t="s">
        <v>568</v>
      </c>
      <c r="AF259" s="157" t="s">
        <v>568</v>
      </c>
      <c r="AG259" s="157" t="s">
        <v>568</v>
      </c>
      <c r="AH259" s="157" t="s">
        <v>568</v>
      </c>
      <c r="AI259" s="157" t="s">
        <v>571</v>
      </c>
      <c r="AJ259" s="157">
        <v>-573</v>
      </c>
      <c r="AK259" s="157" t="s">
        <v>568</v>
      </c>
      <c r="AL259" s="157" t="s">
        <v>568</v>
      </c>
      <c r="AM259" s="158" t="s">
        <v>568</v>
      </c>
      <c r="AN259" s="158" t="s">
        <v>568</v>
      </c>
      <c r="AO259" s="158" t="s">
        <v>568</v>
      </c>
      <c r="AP259" s="160" t="s">
        <v>565</v>
      </c>
      <c r="AQ259" s="161"/>
      <c r="AR259" s="162" t="s">
        <v>572</v>
      </c>
      <c r="AS259" s="163" t="s">
        <v>563</v>
      </c>
      <c r="AT259" s="164">
        <v>-573</v>
      </c>
      <c r="AU259" s="165">
        <v>-6982</v>
      </c>
      <c r="AV259" s="140">
        <v>-85452</v>
      </c>
      <c r="AW259" s="139"/>
      <c r="AX259" s="139"/>
      <c r="AY259" s="139"/>
      <c r="AZ259" s="139"/>
      <c r="BA259" s="139"/>
      <c r="BB259" s="139"/>
    </row>
    <row r="260" spans="1:54" ht="18" customHeight="1" x14ac:dyDescent="0.2">
      <c r="A260" s="166" t="s">
        <v>850</v>
      </c>
      <c r="B260" s="166"/>
      <c r="C260" s="155">
        <v>-26044</v>
      </c>
      <c r="D260" s="155" t="s">
        <v>563</v>
      </c>
      <c r="E260" s="155" t="s">
        <v>564</v>
      </c>
      <c r="F260" s="155" t="s">
        <v>564</v>
      </c>
      <c r="G260" s="155">
        <v>-5104</v>
      </c>
      <c r="H260" s="155">
        <v>-13733</v>
      </c>
      <c r="I260" s="155" t="s">
        <v>565</v>
      </c>
      <c r="J260" s="156">
        <v>-4566</v>
      </c>
      <c r="K260" s="156">
        <v>-1756</v>
      </c>
      <c r="L260" s="157" t="s">
        <v>568</v>
      </c>
      <c r="M260" s="158">
        <v>-885</v>
      </c>
      <c r="N260" s="155" t="s">
        <v>569</v>
      </c>
      <c r="O260" s="155" t="s">
        <v>568</v>
      </c>
      <c r="P260" s="155" t="s">
        <v>568</v>
      </c>
      <c r="Q260" s="155" t="s">
        <v>566</v>
      </c>
      <c r="R260" s="155" t="s">
        <v>570</v>
      </c>
      <c r="S260" s="155" t="s">
        <v>568</v>
      </c>
      <c r="T260" s="156" t="s">
        <v>568</v>
      </c>
      <c r="U260" s="156" t="s">
        <v>568</v>
      </c>
      <c r="V260" s="156" t="s">
        <v>568</v>
      </c>
      <c r="W260" s="156" t="s">
        <v>568</v>
      </c>
      <c r="X260" s="156" t="s">
        <v>563</v>
      </c>
      <c r="Y260" s="157" t="s">
        <v>565</v>
      </c>
      <c r="Z260" s="158" t="s">
        <v>564</v>
      </c>
      <c r="AA260" s="159" t="s">
        <v>568</v>
      </c>
      <c r="AB260" s="155" t="s">
        <v>568</v>
      </c>
      <c r="AC260" s="155" t="s">
        <v>565</v>
      </c>
      <c r="AD260" s="155" t="s">
        <v>568</v>
      </c>
      <c r="AE260" s="155" t="s">
        <v>568</v>
      </c>
      <c r="AF260" s="157" t="s">
        <v>568</v>
      </c>
      <c r="AG260" s="157" t="s">
        <v>568</v>
      </c>
      <c r="AH260" s="157" t="s">
        <v>568</v>
      </c>
      <c r="AI260" s="157" t="s">
        <v>571</v>
      </c>
      <c r="AJ260" s="157" t="s">
        <v>571</v>
      </c>
      <c r="AK260" s="157" t="s">
        <v>568</v>
      </c>
      <c r="AL260" s="157" t="s">
        <v>568</v>
      </c>
      <c r="AM260" s="158" t="s">
        <v>568</v>
      </c>
      <c r="AN260" s="158" t="s">
        <v>568</v>
      </c>
      <c r="AO260" s="158" t="s">
        <v>568</v>
      </c>
      <c r="AP260" s="160" t="s">
        <v>565</v>
      </c>
      <c r="AQ260" s="161"/>
      <c r="AR260" s="162">
        <v>-885</v>
      </c>
      <c r="AS260" s="163" t="s">
        <v>563</v>
      </c>
      <c r="AT260" s="164">
        <v>-9419</v>
      </c>
      <c r="AU260" s="165">
        <v>-15740</v>
      </c>
      <c r="AV260" s="140" t="s">
        <v>574</v>
      </c>
      <c r="AW260" s="139" t="s">
        <v>618</v>
      </c>
      <c r="AX260" s="139" t="s">
        <v>746</v>
      </c>
      <c r="AY260" s="139" t="s">
        <v>851</v>
      </c>
      <c r="AZ260" s="139"/>
      <c r="BA260" s="139"/>
      <c r="BB260" s="139"/>
    </row>
    <row r="261" spans="1:54" ht="18" customHeight="1" x14ac:dyDescent="0.2">
      <c r="A261" s="166" t="s">
        <v>852</v>
      </c>
      <c r="B261" s="166"/>
      <c r="C261" s="155">
        <v>-5599</v>
      </c>
      <c r="D261" s="155" t="s">
        <v>563</v>
      </c>
      <c r="E261" s="155" t="s">
        <v>564</v>
      </c>
      <c r="F261" s="155" t="s">
        <v>564</v>
      </c>
      <c r="G261" s="155">
        <v>-3449</v>
      </c>
      <c r="H261" s="155">
        <v>-2150</v>
      </c>
      <c r="I261" s="155" t="s">
        <v>565</v>
      </c>
      <c r="J261" s="156" t="s">
        <v>567</v>
      </c>
      <c r="K261" s="156" t="s">
        <v>566</v>
      </c>
      <c r="L261" s="157" t="s">
        <v>568</v>
      </c>
      <c r="M261" s="158" t="s">
        <v>566</v>
      </c>
      <c r="N261" s="155" t="s">
        <v>569</v>
      </c>
      <c r="O261" s="155" t="s">
        <v>568</v>
      </c>
      <c r="P261" s="155" t="s">
        <v>568</v>
      </c>
      <c r="Q261" s="155" t="s">
        <v>566</v>
      </c>
      <c r="R261" s="155" t="s">
        <v>570</v>
      </c>
      <c r="S261" s="155" t="s">
        <v>568</v>
      </c>
      <c r="T261" s="156" t="s">
        <v>568</v>
      </c>
      <c r="U261" s="156" t="s">
        <v>568</v>
      </c>
      <c r="V261" s="156" t="s">
        <v>568</v>
      </c>
      <c r="W261" s="156" t="s">
        <v>568</v>
      </c>
      <c r="X261" s="156" t="s">
        <v>563</v>
      </c>
      <c r="Y261" s="157" t="s">
        <v>565</v>
      </c>
      <c r="Z261" s="158" t="s">
        <v>564</v>
      </c>
      <c r="AA261" s="159" t="s">
        <v>568</v>
      </c>
      <c r="AB261" s="155" t="s">
        <v>568</v>
      </c>
      <c r="AC261" s="155" t="s">
        <v>565</v>
      </c>
      <c r="AD261" s="155" t="s">
        <v>568</v>
      </c>
      <c r="AE261" s="155" t="s">
        <v>568</v>
      </c>
      <c r="AF261" s="157" t="s">
        <v>568</v>
      </c>
      <c r="AG261" s="157" t="s">
        <v>568</v>
      </c>
      <c r="AH261" s="157" t="s">
        <v>568</v>
      </c>
      <c r="AI261" s="157" t="s">
        <v>571</v>
      </c>
      <c r="AJ261" s="157" t="s">
        <v>571</v>
      </c>
      <c r="AK261" s="157" t="s">
        <v>568</v>
      </c>
      <c r="AL261" s="157" t="s">
        <v>568</v>
      </c>
      <c r="AM261" s="158" t="s">
        <v>568</v>
      </c>
      <c r="AN261" s="158" t="s">
        <v>568</v>
      </c>
      <c r="AO261" s="158" t="s">
        <v>568</v>
      </c>
      <c r="AP261" s="160" t="s">
        <v>565</v>
      </c>
      <c r="AQ261" s="161"/>
      <c r="AR261" s="162">
        <v>-1866</v>
      </c>
      <c r="AS261" s="163" t="s">
        <v>563</v>
      </c>
      <c r="AT261" s="164">
        <v>-1866</v>
      </c>
      <c r="AU261" s="165">
        <v>-1866</v>
      </c>
      <c r="AV261" s="140">
        <v>0</v>
      </c>
      <c r="AW261" s="139" t="s">
        <v>618</v>
      </c>
      <c r="AX261" s="139" t="s">
        <v>746</v>
      </c>
      <c r="AY261" s="139" t="s">
        <v>853</v>
      </c>
      <c r="AZ261" s="139"/>
      <c r="BA261" s="139"/>
      <c r="BB261" s="139"/>
    </row>
    <row r="262" spans="1:54" ht="18" customHeight="1" x14ac:dyDescent="0.2">
      <c r="A262" s="166" t="s">
        <v>854</v>
      </c>
      <c r="B262" s="166"/>
      <c r="C262" s="155">
        <v>-12906</v>
      </c>
      <c r="D262" s="155" t="s">
        <v>563</v>
      </c>
      <c r="E262" s="155" t="s">
        <v>564</v>
      </c>
      <c r="F262" s="155" t="s">
        <v>564</v>
      </c>
      <c r="G262" s="155">
        <v>-6770</v>
      </c>
      <c r="H262" s="155">
        <v>-1543</v>
      </c>
      <c r="I262" s="155">
        <v>-293</v>
      </c>
      <c r="J262" s="156">
        <v>-960</v>
      </c>
      <c r="K262" s="156">
        <v>-2251</v>
      </c>
      <c r="L262" s="157">
        <v>-1088</v>
      </c>
      <c r="M262" s="158" t="s">
        <v>566</v>
      </c>
      <c r="N262" s="155" t="s">
        <v>569</v>
      </c>
      <c r="O262" s="155" t="s">
        <v>568</v>
      </c>
      <c r="P262" s="155" t="s">
        <v>568</v>
      </c>
      <c r="Q262" s="155" t="s">
        <v>566</v>
      </c>
      <c r="R262" s="155" t="s">
        <v>570</v>
      </c>
      <c r="S262" s="155" t="s">
        <v>568</v>
      </c>
      <c r="T262" s="156" t="s">
        <v>568</v>
      </c>
      <c r="U262" s="156" t="s">
        <v>568</v>
      </c>
      <c r="V262" s="156" t="s">
        <v>568</v>
      </c>
      <c r="W262" s="156" t="s">
        <v>568</v>
      </c>
      <c r="X262" s="156" t="s">
        <v>563</v>
      </c>
      <c r="Y262" s="157" t="s">
        <v>565</v>
      </c>
      <c r="Z262" s="158" t="s">
        <v>564</v>
      </c>
      <c r="AA262" s="159" t="s">
        <v>568</v>
      </c>
      <c r="AB262" s="155" t="s">
        <v>568</v>
      </c>
      <c r="AC262" s="155" t="s">
        <v>565</v>
      </c>
      <c r="AD262" s="155" t="s">
        <v>568</v>
      </c>
      <c r="AE262" s="155" t="s">
        <v>568</v>
      </c>
      <c r="AF262" s="157" t="s">
        <v>568</v>
      </c>
      <c r="AG262" s="157" t="s">
        <v>568</v>
      </c>
      <c r="AH262" s="157" t="s">
        <v>568</v>
      </c>
      <c r="AI262" s="157" t="s">
        <v>571</v>
      </c>
      <c r="AJ262" s="157" t="s">
        <v>571</v>
      </c>
      <c r="AK262" s="157" t="s">
        <v>568</v>
      </c>
      <c r="AL262" s="157" t="s">
        <v>568</v>
      </c>
      <c r="AM262" s="158" t="s">
        <v>568</v>
      </c>
      <c r="AN262" s="158" t="s">
        <v>568</v>
      </c>
      <c r="AO262" s="158" t="s">
        <v>568</v>
      </c>
      <c r="AP262" s="160" t="s">
        <v>565</v>
      </c>
      <c r="AQ262" s="161"/>
      <c r="AR262" s="162">
        <v>-2869</v>
      </c>
      <c r="AS262" s="163" t="s">
        <v>563</v>
      </c>
      <c r="AT262" s="164">
        <v>-3957</v>
      </c>
      <c r="AU262" s="165">
        <v>-6080</v>
      </c>
      <c r="AV262" s="140" t="s">
        <v>574</v>
      </c>
      <c r="AW262" s="139" t="s">
        <v>618</v>
      </c>
      <c r="AX262" s="139" t="s">
        <v>746</v>
      </c>
      <c r="AY262" s="139" t="s">
        <v>855</v>
      </c>
      <c r="AZ262" s="139"/>
      <c r="BA262" s="139"/>
      <c r="BB262" s="139"/>
    </row>
    <row r="263" spans="1:54" ht="18" customHeight="1" x14ac:dyDescent="0.2">
      <c r="A263" s="166" t="s">
        <v>856</v>
      </c>
      <c r="B263" s="166"/>
      <c r="C263" s="155">
        <v>-29739</v>
      </c>
      <c r="D263" s="155" t="s">
        <v>563</v>
      </c>
      <c r="E263" s="155" t="s">
        <v>564</v>
      </c>
      <c r="F263" s="155" t="s">
        <v>564</v>
      </c>
      <c r="G263" s="155">
        <v>-14507</v>
      </c>
      <c r="H263" s="155">
        <v>-548</v>
      </c>
      <c r="I263" s="155">
        <v>-14339</v>
      </c>
      <c r="J263" s="156">
        <v>-344</v>
      </c>
      <c r="K263" s="156" t="s">
        <v>566</v>
      </c>
      <c r="L263" s="157" t="s">
        <v>568</v>
      </c>
      <c r="M263" s="158" t="s">
        <v>566</v>
      </c>
      <c r="N263" s="155" t="s">
        <v>569</v>
      </c>
      <c r="O263" s="155" t="s">
        <v>568</v>
      </c>
      <c r="P263" s="155" t="s">
        <v>568</v>
      </c>
      <c r="Q263" s="155" t="s">
        <v>566</v>
      </c>
      <c r="R263" s="155" t="s">
        <v>570</v>
      </c>
      <c r="S263" s="155" t="s">
        <v>568</v>
      </c>
      <c r="T263" s="156" t="s">
        <v>568</v>
      </c>
      <c r="U263" s="156" t="s">
        <v>568</v>
      </c>
      <c r="V263" s="156" t="s">
        <v>568</v>
      </c>
      <c r="W263" s="156" t="s">
        <v>568</v>
      </c>
      <c r="X263" s="156" t="s">
        <v>563</v>
      </c>
      <c r="Y263" s="157" t="s">
        <v>565</v>
      </c>
      <c r="Z263" s="158" t="s">
        <v>564</v>
      </c>
      <c r="AA263" s="159" t="s">
        <v>568</v>
      </c>
      <c r="AB263" s="155" t="s">
        <v>568</v>
      </c>
      <c r="AC263" s="155" t="s">
        <v>565</v>
      </c>
      <c r="AD263" s="155" t="s">
        <v>568</v>
      </c>
      <c r="AE263" s="155" t="s">
        <v>568</v>
      </c>
      <c r="AF263" s="157" t="s">
        <v>568</v>
      </c>
      <c r="AG263" s="157" t="s">
        <v>568</v>
      </c>
      <c r="AH263" s="157" t="s">
        <v>568</v>
      </c>
      <c r="AI263" s="157" t="s">
        <v>571</v>
      </c>
      <c r="AJ263" s="157" t="s">
        <v>571</v>
      </c>
      <c r="AK263" s="157" t="s">
        <v>568</v>
      </c>
      <c r="AL263" s="157" t="s">
        <v>568</v>
      </c>
      <c r="AM263" s="158" t="s">
        <v>568</v>
      </c>
      <c r="AN263" s="158" t="s">
        <v>568</v>
      </c>
      <c r="AO263" s="158" t="s">
        <v>568</v>
      </c>
      <c r="AP263" s="160" t="s">
        <v>565</v>
      </c>
      <c r="AQ263" s="161"/>
      <c r="AR263" s="162" t="s">
        <v>572</v>
      </c>
      <c r="AS263" s="163" t="s">
        <v>563</v>
      </c>
      <c r="AT263" s="164" t="s">
        <v>573</v>
      </c>
      <c r="AU263" s="165">
        <v>-344</v>
      </c>
      <c r="AV263" s="140">
        <v>-29395</v>
      </c>
      <c r="AW263" s="139"/>
      <c r="AX263" s="139"/>
      <c r="AY263" s="139"/>
      <c r="AZ263" s="139"/>
      <c r="BA263" s="139"/>
      <c r="BB263" s="139"/>
    </row>
    <row r="264" spans="1:54" ht="18" customHeight="1" x14ac:dyDescent="0.2">
      <c r="A264" s="166" t="s">
        <v>857</v>
      </c>
      <c r="B264" s="166"/>
      <c r="C264" s="155">
        <v>-21065</v>
      </c>
      <c r="D264" s="155" t="s">
        <v>563</v>
      </c>
      <c r="E264" s="155" t="s">
        <v>564</v>
      </c>
      <c r="F264" s="155" t="s">
        <v>564</v>
      </c>
      <c r="G264" s="155">
        <v>-5809</v>
      </c>
      <c r="H264" s="155">
        <v>-3083</v>
      </c>
      <c r="I264" s="155">
        <v>-4629</v>
      </c>
      <c r="J264" s="156">
        <v>-1995</v>
      </c>
      <c r="K264" s="156">
        <v>-5548</v>
      </c>
      <c r="L264" s="157" t="s">
        <v>568</v>
      </c>
      <c r="M264" s="158" t="s">
        <v>566</v>
      </c>
      <c r="N264" s="155" t="s">
        <v>569</v>
      </c>
      <c r="O264" s="155" t="s">
        <v>568</v>
      </c>
      <c r="P264" s="155" t="s">
        <v>568</v>
      </c>
      <c r="Q264" s="155" t="s">
        <v>566</v>
      </c>
      <c r="R264" s="155" t="s">
        <v>570</v>
      </c>
      <c r="S264" s="155" t="s">
        <v>568</v>
      </c>
      <c r="T264" s="156" t="s">
        <v>568</v>
      </c>
      <c r="U264" s="156" t="s">
        <v>568</v>
      </c>
      <c r="V264" s="156" t="s">
        <v>568</v>
      </c>
      <c r="W264" s="156" t="s">
        <v>568</v>
      </c>
      <c r="X264" s="156" t="s">
        <v>563</v>
      </c>
      <c r="Y264" s="157" t="s">
        <v>565</v>
      </c>
      <c r="Z264" s="158" t="s">
        <v>564</v>
      </c>
      <c r="AA264" s="159" t="s">
        <v>568</v>
      </c>
      <c r="AB264" s="155" t="s">
        <v>568</v>
      </c>
      <c r="AC264" s="155" t="s">
        <v>565</v>
      </c>
      <c r="AD264" s="155" t="s">
        <v>568</v>
      </c>
      <c r="AE264" s="155" t="s">
        <v>568</v>
      </c>
      <c r="AF264" s="157" t="s">
        <v>568</v>
      </c>
      <c r="AG264" s="157" t="s">
        <v>568</v>
      </c>
      <c r="AH264" s="157" t="s">
        <v>568</v>
      </c>
      <c r="AI264" s="157" t="s">
        <v>571</v>
      </c>
      <c r="AJ264" s="157" t="s">
        <v>571</v>
      </c>
      <c r="AK264" s="157" t="s">
        <v>568</v>
      </c>
      <c r="AL264" s="157" t="s">
        <v>568</v>
      </c>
      <c r="AM264" s="158" t="s">
        <v>568</v>
      </c>
      <c r="AN264" s="158" t="s">
        <v>568</v>
      </c>
      <c r="AO264" s="158" t="s">
        <v>568</v>
      </c>
      <c r="AP264" s="160" t="s">
        <v>565</v>
      </c>
      <c r="AQ264" s="161"/>
      <c r="AR264" s="162" t="s">
        <v>572</v>
      </c>
      <c r="AS264" s="163" t="s">
        <v>563</v>
      </c>
      <c r="AT264" s="164" t="s">
        <v>573</v>
      </c>
      <c r="AU264" s="165">
        <v>-7543</v>
      </c>
      <c r="AV264" s="140">
        <v>-13522</v>
      </c>
      <c r="AW264" s="139"/>
      <c r="AX264" s="139"/>
      <c r="AY264" s="139"/>
      <c r="AZ264" s="139"/>
      <c r="BA264" s="139"/>
      <c r="BB264" s="139"/>
    </row>
    <row r="265" spans="1:54" ht="18" customHeight="1" x14ac:dyDescent="0.2">
      <c r="A265" s="166" t="s">
        <v>858</v>
      </c>
      <c r="B265" s="166"/>
      <c r="C265" s="155">
        <v>-50782</v>
      </c>
      <c r="D265" s="155" t="s">
        <v>563</v>
      </c>
      <c r="E265" s="155" t="s">
        <v>564</v>
      </c>
      <c r="F265" s="155" t="s">
        <v>564</v>
      </c>
      <c r="G265" s="155">
        <v>-9509</v>
      </c>
      <c r="H265" s="155">
        <v>-12510</v>
      </c>
      <c r="I265" s="155">
        <v>-18303</v>
      </c>
      <c r="J265" s="156">
        <v>-9482</v>
      </c>
      <c r="K265" s="156">
        <v>-674</v>
      </c>
      <c r="L265" s="157">
        <v>-305</v>
      </c>
      <c r="M265" s="158" t="s">
        <v>566</v>
      </c>
      <c r="N265" s="155" t="s">
        <v>569</v>
      </c>
      <c r="O265" s="155" t="s">
        <v>568</v>
      </c>
      <c r="P265" s="155" t="s">
        <v>568</v>
      </c>
      <c r="Q265" s="155" t="s">
        <v>566</v>
      </c>
      <c r="R265" s="155" t="s">
        <v>570</v>
      </c>
      <c r="S265" s="155" t="s">
        <v>568</v>
      </c>
      <c r="T265" s="156" t="s">
        <v>568</v>
      </c>
      <c r="U265" s="156" t="s">
        <v>568</v>
      </c>
      <c r="V265" s="156" t="s">
        <v>568</v>
      </c>
      <c r="W265" s="156" t="s">
        <v>568</v>
      </c>
      <c r="X265" s="156" t="s">
        <v>563</v>
      </c>
      <c r="Y265" s="157" t="s">
        <v>565</v>
      </c>
      <c r="Z265" s="158" t="s">
        <v>564</v>
      </c>
      <c r="AA265" s="159" t="s">
        <v>568</v>
      </c>
      <c r="AB265" s="155" t="s">
        <v>568</v>
      </c>
      <c r="AC265" s="155" t="s">
        <v>565</v>
      </c>
      <c r="AD265" s="155" t="s">
        <v>568</v>
      </c>
      <c r="AE265" s="155" t="s">
        <v>568</v>
      </c>
      <c r="AF265" s="157" t="s">
        <v>568</v>
      </c>
      <c r="AG265" s="157" t="s">
        <v>568</v>
      </c>
      <c r="AH265" s="157" t="s">
        <v>568</v>
      </c>
      <c r="AI265" s="157" t="s">
        <v>571</v>
      </c>
      <c r="AJ265" s="157" t="s">
        <v>571</v>
      </c>
      <c r="AK265" s="157" t="s">
        <v>568</v>
      </c>
      <c r="AL265" s="157" t="s">
        <v>568</v>
      </c>
      <c r="AM265" s="158" t="s">
        <v>568</v>
      </c>
      <c r="AN265" s="158" t="s">
        <v>568</v>
      </c>
      <c r="AO265" s="158" t="s">
        <v>568</v>
      </c>
      <c r="AP265" s="160" t="s">
        <v>565</v>
      </c>
      <c r="AQ265" s="161"/>
      <c r="AR265" s="162" t="s">
        <v>572</v>
      </c>
      <c r="AS265" s="163" t="s">
        <v>563</v>
      </c>
      <c r="AT265" s="164">
        <v>-305</v>
      </c>
      <c r="AU265" s="165">
        <v>-10156</v>
      </c>
      <c r="AV265" s="140">
        <v>-40321</v>
      </c>
      <c r="AW265" s="139"/>
      <c r="AX265" s="139"/>
      <c r="AY265" s="139" t="s">
        <v>855</v>
      </c>
      <c r="AZ265" s="139"/>
      <c r="BA265" s="139"/>
      <c r="BB265" s="139"/>
    </row>
    <row r="266" spans="1:54" ht="18" customHeight="1" x14ac:dyDescent="0.2">
      <c r="A266" s="166" t="s">
        <v>859</v>
      </c>
      <c r="B266" s="166"/>
      <c r="C266" s="155">
        <v>-10701</v>
      </c>
      <c r="D266" s="155" t="s">
        <v>563</v>
      </c>
      <c r="E266" s="155" t="s">
        <v>564</v>
      </c>
      <c r="F266" s="155" t="s">
        <v>564</v>
      </c>
      <c r="G266" s="155" t="s">
        <v>565</v>
      </c>
      <c r="H266" s="155" t="s">
        <v>566</v>
      </c>
      <c r="I266" s="155">
        <v>-4005</v>
      </c>
      <c r="J266" s="156" t="s">
        <v>567</v>
      </c>
      <c r="K266" s="156" t="s">
        <v>566</v>
      </c>
      <c r="L266" s="157">
        <v>-5651</v>
      </c>
      <c r="M266" s="158" t="s">
        <v>566</v>
      </c>
      <c r="N266" s="155" t="s">
        <v>569</v>
      </c>
      <c r="O266" s="155" t="s">
        <v>568</v>
      </c>
      <c r="P266" s="155" t="s">
        <v>568</v>
      </c>
      <c r="Q266" s="155" t="s">
        <v>566</v>
      </c>
      <c r="R266" s="155" t="s">
        <v>570</v>
      </c>
      <c r="S266" s="155" t="s">
        <v>568</v>
      </c>
      <c r="T266" s="156" t="s">
        <v>568</v>
      </c>
      <c r="U266" s="156" t="s">
        <v>568</v>
      </c>
      <c r="V266" s="156" t="s">
        <v>568</v>
      </c>
      <c r="W266" s="156" t="s">
        <v>568</v>
      </c>
      <c r="X266" s="156" t="s">
        <v>563</v>
      </c>
      <c r="Y266" s="157" t="s">
        <v>565</v>
      </c>
      <c r="Z266" s="158" t="s">
        <v>564</v>
      </c>
      <c r="AA266" s="159" t="s">
        <v>568</v>
      </c>
      <c r="AB266" s="155" t="s">
        <v>568</v>
      </c>
      <c r="AC266" s="155" t="s">
        <v>565</v>
      </c>
      <c r="AD266" s="155" t="s">
        <v>568</v>
      </c>
      <c r="AE266" s="155" t="s">
        <v>568</v>
      </c>
      <c r="AF266" s="157" t="s">
        <v>568</v>
      </c>
      <c r="AG266" s="157" t="s">
        <v>568</v>
      </c>
      <c r="AH266" s="157" t="s">
        <v>568</v>
      </c>
      <c r="AI266" s="157" t="s">
        <v>571</v>
      </c>
      <c r="AJ266" s="157">
        <v>-1044</v>
      </c>
      <c r="AK266" s="157" t="s">
        <v>568</v>
      </c>
      <c r="AL266" s="157" t="s">
        <v>568</v>
      </c>
      <c r="AM266" s="158" t="s">
        <v>568</v>
      </c>
      <c r="AN266" s="158" t="s">
        <v>568</v>
      </c>
      <c r="AO266" s="158" t="s">
        <v>568</v>
      </c>
      <c r="AP266" s="160" t="s">
        <v>565</v>
      </c>
      <c r="AQ266" s="161"/>
      <c r="AR266" s="162" t="s">
        <v>572</v>
      </c>
      <c r="AS266" s="163" t="s">
        <v>563</v>
      </c>
      <c r="AT266" s="164">
        <v>-6696</v>
      </c>
      <c r="AU266" s="165" t="s">
        <v>574</v>
      </c>
      <c r="AV266" s="140">
        <v>-4005</v>
      </c>
      <c r="AW266" s="139"/>
      <c r="AX266" s="139"/>
      <c r="AY266" s="139"/>
      <c r="AZ266" s="139"/>
      <c r="BA266" s="139"/>
      <c r="BB266" s="139"/>
    </row>
    <row r="267" spans="1:54" ht="18" customHeight="1" x14ac:dyDescent="0.2">
      <c r="A267" s="166" t="s">
        <v>860</v>
      </c>
      <c r="B267" s="166"/>
      <c r="C267" s="155">
        <v>-230921</v>
      </c>
      <c r="D267" s="155" t="s">
        <v>563</v>
      </c>
      <c r="E267" s="155" t="s">
        <v>564</v>
      </c>
      <c r="F267" s="155" t="s">
        <v>564</v>
      </c>
      <c r="G267" s="155">
        <v>-70793</v>
      </c>
      <c r="H267" s="155">
        <v>-25399</v>
      </c>
      <c r="I267" s="155">
        <v>-83506</v>
      </c>
      <c r="J267" s="156">
        <v>-15270</v>
      </c>
      <c r="K267" s="156">
        <v>-14256</v>
      </c>
      <c r="L267" s="157">
        <v>-20721</v>
      </c>
      <c r="M267" s="158">
        <v>-977</v>
      </c>
      <c r="N267" s="155" t="s">
        <v>569</v>
      </c>
      <c r="O267" s="155" t="s">
        <v>568</v>
      </c>
      <c r="P267" s="155" t="s">
        <v>568</v>
      </c>
      <c r="Q267" s="155" t="s">
        <v>566</v>
      </c>
      <c r="R267" s="155" t="s">
        <v>570</v>
      </c>
      <c r="S267" s="155" t="s">
        <v>568</v>
      </c>
      <c r="T267" s="156" t="s">
        <v>568</v>
      </c>
      <c r="U267" s="156" t="s">
        <v>568</v>
      </c>
      <c r="V267" s="156" t="s">
        <v>568</v>
      </c>
      <c r="W267" s="156" t="s">
        <v>568</v>
      </c>
      <c r="X267" s="156" t="s">
        <v>563</v>
      </c>
      <c r="Y267" s="157" t="s">
        <v>565</v>
      </c>
      <c r="Z267" s="158" t="s">
        <v>564</v>
      </c>
      <c r="AA267" s="159" t="s">
        <v>568</v>
      </c>
      <c r="AB267" s="155" t="s">
        <v>568</v>
      </c>
      <c r="AC267" s="155" t="s">
        <v>565</v>
      </c>
      <c r="AD267" s="155" t="s">
        <v>568</v>
      </c>
      <c r="AE267" s="155" t="s">
        <v>568</v>
      </c>
      <c r="AF267" s="157" t="s">
        <v>568</v>
      </c>
      <c r="AG267" s="157" t="s">
        <v>568</v>
      </c>
      <c r="AH267" s="157" t="s">
        <v>568</v>
      </c>
      <c r="AI267" s="157" t="s">
        <v>571</v>
      </c>
      <c r="AJ267" s="157" t="s">
        <v>571</v>
      </c>
      <c r="AK267" s="157" t="s">
        <v>568</v>
      </c>
      <c r="AL267" s="157" t="s">
        <v>568</v>
      </c>
      <c r="AM267" s="158" t="s">
        <v>568</v>
      </c>
      <c r="AN267" s="158" t="s">
        <v>568</v>
      </c>
      <c r="AO267" s="158" t="s">
        <v>568</v>
      </c>
      <c r="AP267" s="160" t="s">
        <v>565</v>
      </c>
      <c r="AQ267" s="161"/>
      <c r="AR267" s="162">
        <v>-977</v>
      </c>
      <c r="AS267" s="163" t="s">
        <v>563</v>
      </c>
      <c r="AT267" s="164">
        <v>-20721</v>
      </c>
      <c r="AU267" s="165">
        <v>-29525</v>
      </c>
      <c r="AV267" s="140">
        <v>-179698</v>
      </c>
      <c r="AW267" s="139" t="s">
        <v>618</v>
      </c>
      <c r="AX267" s="139" t="s">
        <v>746</v>
      </c>
      <c r="AY267" s="139" t="s">
        <v>855</v>
      </c>
      <c r="AZ267" s="139"/>
      <c r="BA267" s="139"/>
      <c r="BB267" s="139"/>
    </row>
    <row r="268" spans="1:54" ht="18" customHeight="1" x14ac:dyDescent="0.2">
      <c r="A268" s="166" t="s">
        <v>861</v>
      </c>
      <c r="B268" s="166"/>
      <c r="C268" s="155">
        <v>-32437</v>
      </c>
      <c r="D268" s="155" t="s">
        <v>563</v>
      </c>
      <c r="E268" s="155" t="s">
        <v>564</v>
      </c>
      <c r="F268" s="155" t="s">
        <v>564</v>
      </c>
      <c r="G268" s="155">
        <v>-8566</v>
      </c>
      <c r="H268" s="155">
        <v>-4498</v>
      </c>
      <c r="I268" s="155">
        <v>-10516</v>
      </c>
      <c r="J268" s="156">
        <v>-3993</v>
      </c>
      <c r="K268" s="156">
        <v>-1906</v>
      </c>
      <c r="L268" s="157">
        <v>-2851</v>
      </c>
      <c r="M268" s="158">
        <v>-108</v>
      </c>
      <c r="N268" s="155" t="s">
        <v>569</v>
      </c>
      <c r="O268" s="155" t="s">
        <v>568</v>
      </c>
      <c r="P268" s="155" t="s">
        <v>568</v>
      </c>
      <c r="Q268" s="155" t="s">
        <v>566</v>
      </c>
      <c r="R268" s="155" t="s">
        <v>570</v>
      </c>
      <c r="S268" s="155" t="s">
        <v>568</v>
      </c>
      <c r="T268" s="156" t="s">
        <v>568</v>
      </c>
      <c r="U268" s="156" t="s">
        <v>568</v>
      </c>
      <c r="V268" s="156" t="s">
        <v>568</v>
      </c>
      <c r="W268" s="156" t="s">
        <v>568</v>
      </c>
      <c r="X268" s="156" t="s">
        <v>563</v>
      </c>
      <c r="Y268" s="157" t="s">
        <v>565</v>
      </c>
      <c r="Z268" s="158" t="s">
        <v>564</v>
      </c>
      <c r="AA268" s="159" t="s">
        <v>568</v>
      </c>
      <c r="AB268" s="155" t="s">
        <v>568</v>
      </c>
      <c r="AC268" s="155" t="s">
        <v>565</v>
      </c>
      <c r="AD268" s="155" t="s">
        <v>568</v>
      </c>
      <c r="AE268" s="155" t="s">
        <v>568</v>
      </c>
      <c r="AF268" s="157" t="s">
        <v>568</v>
      </c>
      <c r="AG268" s="157" t="s">
        <v>568</v>
      </c>
      <c r="AH268" s="157" t="s">
        <v>568</v>
      </c>
      <c r="AI268" s="157" t="s">
        <v>571</v>
      </c>
      <c r="AJ268" s="157" t="s">
        <v>571</v>
      </c>
      <c r="AK268" s="157" t="s">
        <v>568</v>
      </c>
      <c r="AL268" s="157" t="s">
        <v>568</v>
      </c>
      <c r="AM268" s="158" t="s">
        <v>568</v>
      </c>
      <c r="AN268" s="158" t="s">
        <v>568</v>
      </c>
      <c r="AO268" s="158" t="s">
        <v>568</v>
      </c>
      <c r="AP268" s="160" t="s">
        <v>565</v>
      </c>
      <c r="AQ268" s="161"/>
      <c r="AR268" s="162">
        <v>-108</v>
      </c>
      <c r="AS268" s="163" t="s">
        <v>563</v>
      </c>
      <c r="AT268" s="164">
        <v>-2851</v>
      </c>
      <c r="AU268" s="165">
        <v>-5898</v>
      </c>
      <c r="AV268" s="140">
        <v>-23580</v>
      </c>
      <c r="AW268" s="139" t="s">
        <v>618</v>
      </c>
      <c r="AX268" s="139" t="s">
        <v>746</v>
      </c>
      <c r="AY268" s="139" t="s">
        <v>855</v>
      </c>
      <c r="AZ268" s="139"/>
      <c r="BA268" s="139"/>
      <c r="BB268" s="139"/>
    </row>
    <row r="269" spans="1:54" ht="18" customHeight="1" x14ac:dyDescent="0.2">
      <c r="A269" s="166" t="s">
        <v>862</v>
      </c>
      <c r="B269" s="166"/>
      <c r="C269" s="155">
        <v>-116096</v>
      </c>
      <c r="D269" s="155" t="s">
        <v>563</v>
      </c>
      <c r="E269" s="155" t="s">
        <v>564</v>
      </c>
      <c r="F269" s="155" t="s">
        <v>564</v>
      </c>
      <c r="G269" s="155">
        <v>-12887</v>
      </c>
      <c r="H269" s="155">
        <v>-68696</v>
      </c>
      <c r="I269" s="155" t="s">
        <v>565</v>
      </c>
      <c r="J269" s="156">
        <v>-11154</v>
      </c>
      <c r="K269" s="156">
        <v>-22679</v>
      </c>
      <c r="L269" s="157">
        <v>-679</v>
      </c>
      <c r="M269" s="158" t="s">
        <v>566</v>
      </c>
      <c r="N269" s="155" t="s">
        <v>569</v>
      </c>
      <c r="O269" s="155" t="s">
        <v>568</v>
      </c>
      <c r="P269" s="155" t="s">
        <v>568</v>
      </c>
      <c r="Q269" s="155" t="s">
        <v>566</v>
      </c>
      <c r="R269" s="155" t="s">
        <v>570</v>
      </c>
      <c r="S269" s="155" t="s">
        <v>568</v>
      </c>
      <c r="T269" s="156" t="s">
        <v>568</v>
      </c>
      <c r="U269" s="156" t="s">
        <v>568</v>
      </c>
      <c r="V269" s="156" t="s">
        <v>568</v>
      </c>
      <c r="W269" s="156" t="s">
        <v>568</v>
      </c>
      <c r="X269" s="156" t="s">
        <v>563</v>
      </c>
      <c r="Y269" s="157" t="s">
        <v>565</v>
      </c>
      <c r="Z269" s="158" t="s">
        <v>564</v>
      </c>
      <c r="AA269" s="159" t="s">
        <v>568</v>
      </c>
      <c r="AB269" s="155" t="s">
        <v>568</v>
      </c>
      <c r="AC269" s="155" t="s">
        <v>565</v>
      </c>
      <c r="AD269" s="155" t="s">
        <v>568</v>
      </c>
      <c r="AE269" s="155" t="s">
        <v>568</v>
      </c>
      <c r="AF269" s="157" t="s">
        <v>568</v>
      </c>
      <c r="AG269" s="157" t="s">
        <v>568</v>
      </c>
      <c r="AH269" s="157" t="s">
        <v>568</v>
      </c>
      <c r="AI269" s="157" t="s">
        <v>571</v>
      </c>
      <c r="AJ269" s="157" t="s">
        <v>571</v>
      </c>
      <c r="AK269" s="157" t="s">
        <v>568</v>
      </c>
      <c r="AL269" s="157" t="s">
        <v>568</v>
      </c>
      <c r="AM269" s="158" t="s">
        <v>568</v>
      </c>
      <c r="AN269" s="158" t="s">
        <v>568</v>
      </c>
      <c r="AO269" s="158" t="s">
        <v>568</v>
      </c>
      <c r="AP269" s="160" t="s">
        <v>565</v>
      </c>
      <c r="AQ269" s="161"/>
      <c r="AR269" s="162" t="s">
        <v>572</v>
      </c>
      <c r="AS269" s="163" t="s">
        <v>563</v>
      </c>
      <c r="AT269" s="164">
        <v>-679</v>
      </c>
      <c r="AU269" s="165">
        <v>-33833</v>
      </c>
      <c r="AV269" s="140">
        <v>-81583</v>
      </c>
      <c r="AW269" s="139"/>
      <c r="AX269" s="139"/>
      <c r="AY269" s="139" t="s">
        <v>863</v>
      </c>
      <c r="AZ269" s="139"/>
      <c r="BA269" s="139"/>
      <c r="BB269" s="139"/>
    </row>
    <row r="270" spans="1:54" ht="18" customHeight="1" x14ac:dyDescent="0.2">
      <c r="A270" s="166" t="s">
        <v>864</v>
      </c>
      <c r="B270" s="166"/>
      <c r="C270" s="155">
        <v>-10187</v>
      </c>
      <c r="D270" s="155" t="s">
        <v>563</v>
      </c>
      <c r="E270" s="155" t="s">
        <v>564</v>
      </c>
      <c r="F270" s="155" t="s">
        <v>564</v>
      </c>
      <c r="G270" s="155">
        <v>-1751</v>
      </c>
      <c r="H270" s="155" t="s">
        <v>566</v>
      </c>
      <c r="I270" s="155">
        <v>-2348</v>
      </c>
      <c r="J270" s="156">
        <v>-1821</v>
      </c>
      <c r="K270" s="156">
        <v>-4266</v>
      </c>
      <c r="L270" s="157" t="s">
        <v>568</v>
      </c>
      <c r="M270" s="158" t="s">
        <v>566</v>
      </c>
      <c r="N270" s="155" t="s">
        <v>569</v>
      </c>
      <c r="O270" s="155" t="s">
        <v>568</v>
      </c>
      <c r="P270" s="155" t="s">
        <v>568</v>
      </c>
      <c r="Q270" s="155" t="s">
        <v>566</v>
      </c>
      <c r="R270" s="155" t="s">
        <v>570</v>
      </c>
      <c r="S270" s="155" t="s">
        <v>568</v>
      </c>
      <c r="T270" s="156" t="s">
        <v>568</v>
      </c>
      <c r="U270" s="156" t="s">
        <v>568</v>
      </c>
      <c r="V270" s="156" t="s">
        <v>568</v>
      </c>
      <c r="W270" s="156" t="s">
        <v>568</v>
      </c>
      <c r="X270" s="156" t="s">
        <v>563</v>
      </c>
      <c r="Y270" s="157" t="s">
        <v>565</v>
      </c>
      <c r="Z270" s="158" t="s">
        <v>564</v>
      </c>
      <c r="AA270" s="159" t="s">
        <v>568</v>
      </c>
      <c r="AB270" s="155" t="s">
        <v>568</v>
      </c>
      <c r="AC270" s="155" t="s">
        <v>565</v>
      </c>
      <c r="AD270" s="155" t="s">
        <v>568</v>
      </c>
      <c r="AE270" s="155" t="s">
        <v>568</v>
      </c>
      <c r="AF270" s="157" t="s">
        <v>568</v>
      </c>
      <c r="AG270" s="157" t="s">
        <v>568</v>
      </c>
      <c r="AH270" s="157" t="s">
        <v>568</v>
      </c>
      <c r="AI270" s="157" t="s">
        <v>571</v>
      </c>
      <c r="AJ270" s="157" t="s">
        <v>571</v>
      </c>
      <c r="AK270" s="157" t="s">
        <v>568</v>
      </c>
      <c r="AL270" s="157" t="s">
        <v>568</v>
      </c>
      <c r="AM270" s="158" t="s">
        <v>568</v>
      </c>
      <c r="AN270" s="158" t="s">
        <v>568</v>
      </c>
      <c r="AO270" s="158" t="s">
        <v>568</v>
      </c>
      <c r="AP270" s="160" t="s">
        <v>565</v>
      </c>
      <c r="AQ270" s="161"/>
      <c r="AR270" s="162" t="s">
        <v>572</v>
      </c>
      <c r="AS270" s="163" t="s">
        <v>563</v>
      </c>
      <c r="AT270" s="164">
        <v>-2050</v>
      </c>
      <c r="AU270" s="165">
        <v>-8138</v>
      </c>
      <c r="AV270" s="140">
        <v>0</v>
      </c>
      <c r="AW270" s="139"/>
      <c r="AX270" s="139"/>
      <c r="AY270" s="139"/>
      <c r="AZ270" s="139"/>
      <c r="BA270" s="139"/>
      <c r="BB270" s="139"/>
    </row>
    <row r="271" spans="1:54" ht="18" customHeight="1" x14ac:dyDescent="0.2">
      <c r="A271" s="166" t="s">
        <v>865</v>
      </c>
      <c r="B271" s="166"/>
      <c r="C271" s="155">
        <v>-20589</v>
      </c>
      <c r="D271" s="155" t="s">
        <v>563</v>
      </c>
      <c r="E271" s="155" t="s">
        <v>564</v>
      </c>
      <c r="F271" s="155" t="s">
        <v>564</v>
      </c>
      <c r="G271" s="155">
        <v>-9108</v>
      </c>
      <c r="H271" s="155">
        <v>-2405</v>
      </c>
      <c r="I271" s="155">
        <v>-3587</v>
      </c>
      <c r="J271" s="156">
        <v>-205</v>
      </c>
      <c r="K271" s="156">
        <v>-4183</v>
      </c>
      <c r="L271" s="157">
        <v>-1100</v>
      </c>
      <c r="M271" s="158" t="s">
        <v>566</v>
      </c>
      <c r="N271" s="155" t="s">
        <v>569</v>
      </c>
      <c r="O271" s="155" t="s">
        <v>568</v>
      </c>
      <c r="P271" s="155" t="s">
        <v>568</v>
      </c>
      <c r="Q271" s="155" t="s">
        <v>566</v>
      </c>
      <c r="R271" s="155" t="s">
        <v>570</v>
      </c>
      <c r="S271" s="155" t="s">
        <v>568</v>
      </c>
      <c r="T271" s="156" t="s">
        <v>568</v>
      </c>
      <c r="U271" s="156" t="s">
        <v>568</v>
      </c>
      <c r="V271" s="156" t="s">
        <v>568</v>
      </c>
      <c r="W271" s="156" t="s">
        <v>568</v>
      </c>
      <c r="X271" s="156" t="s">
        <v>563</v>
      </c>
      <c r="Y271" s="157" t="s">
        <v>565</v>
      </c>
      <c r="Z271" s="158" t="s">
        <v>564</v>
      </c>
      <c r="AA271" s="159" t="s">
        <v>568</v>
      </c>
      <c r="AB271" s="155" t="s">
        <v>568</v>
      </c>
      <c r="AC271" s="155" t="s">
        <v>565</v>
      </c>
      <c r="AD271" s="155" t="s">
        <v>568</v>
      </c>
      <c r="AE271" s="155" t="s">
        <v>568</v>
      </c>
      <c r="AF271" s="157" t="s">
        <v>568</v>
      </c>
      <c r="AG271" s="157" t="s">
        <v>568</v>
      </c>
      <c r="AH271" s="157" t="s">
        <v>568</v>
      </c>
      <c r="AI271" s="157" t="s">
        <v>571</v>
      </c>
      <c r="AJ271" s="157" t="s">
        <v>571</v>
      </c>
      <c r="AK271" s="157" t="s">
        <v>568</v>
      </c>
      <c r="AL271" s="157" t="s">
        <v>568</v>
      </c>
      <c r="AM271" s="158" t="s">
        <v>568</v>
      </c>
      <c r="AN271" s="158" t="s">
        <v>568</v>
      </c>
      <c r="AO271" s="158" t="s">
        <v>568</v>
      </c>
      <c r="AP271" s="160" t="s">
        <v>565</v>
      </c>
      <c r="AQ271" s="161"/>
      <c r="AR271" s="162">
        <v>-5033</v>
      </c>
      <c r="AS271" s="163" t="s">
        <v>563</v>
      </c>
      <c r="AT271" s="164">
        <v>-6133</v>
      </c>
      <c r="AU271" s="165">
        <v>-9422</v>
      </c>
      <c r="AV271" s="140" t="s">
        <v>574</v>
      </c>
      <c r="AW271" s="139" t="s">
        <v>618</v>
      </c>
      <c r="AX271" s="139" t="s">
        <v>746</v>
      </c>
      <c r="AY271" s="139" t="s">
        <v>855</v>
      </c>
      <c r="AZ271" s="139"/>
      <c r="BA271" s="139"/>
      <c r="BB271" s="139"/>
    </row>
    <row r="272" spans="1:54" ht="18" customHeight="1" x14ac:dyDescent="0.2">
      <c r="A272" s="166" t="s">
        <v>866</v>
      </c>
      <c r="B272" s="166"/>
      <c r="C272" s="155">
        <v>-125685</v>
      </c>
      <c r="D272" s="155" t="s">
        <v>563</v>
      </c>
      <c r="E272" s="155" t="s">
        <v>564</v>
      </c>
      <c r="F272" s="155" t="s">
        <v>564</v>
      </c>
      <c r="G272" s="155">
        <v>-37228</v>
      </c>
      <c r="H272" s="155">
        <v>-16425</v>
      </c>
      <c r="I272" s="155">
        <v>-24615</v>
      </c>
      <c r="J272" s="156">
        <v>-14195</v>
      </c>
      <c r="K272" s="156">
        <v>-5479</v>
      </c>
      <c r="L272" s="157">
        <v>-12056</v>
      </c>
      <c r="M272" s="158" t="s">
        <v>566</v>
      </c>
      <c r="N272" s="155" t="s">
        <v>569</v>
      </c>
      <c r="O272" s="155" t="s">
        <v>568</v>
      </c>
      <c r="P272" s="155" t="s">
        <v>568</v>
      </c>
      <c r="Q272" s="155" t="s">
        <v>566</v>
      </c>
      <c r="R272" s="155" t="s">
        <v>570</v>
      </c>
      <c r="S272" s="155" t="s">
        <v>568</v>
      </c>
      <c r="T272" s="156" t="s">
        <v>568</v>
      </c>
      <c r="U272" s="156" t="s">
        <v>568</v>
      </c>
      <c r="V272" s="156" t="s">
        <v>568</v>
      </c>
      <c r="W272" s="156" t="s">
        <v>568</v>
      </c>
      <c r="X272" s="156" t="s">
        <v>563</v>
      </c>
      <c r="Y272" s="157" t="s">
        <v>565</v>
      </c>
      <c r="Z272" s="158" t="s">
        <v>564</v>
      </c>
      <c r="AA272" s="159">
        <v>-15451</v>
      </c>
      <c r="AB272" s="155" t="s">
        <v>568</v>
      </c>
      <c r="AC272" s="155" t="s">
        <v>565</v>
      </c>
      <c r="AD272" s="155" t="s">
        <v>568</v>
      </c>
      <c r="AE272" s="155" t="s">
        <v>568</v>
      </c>
      <c r="AF272" s="157" t="s">
        <v>568</v>
      </c>
      <c r="AG272" s="157" t="s">
        <v>568</v>
      </c>
      <c r="AH272" s="157" t="s">
        <v>568</v>
      </c>
      <c r="AI272" s="157" t="s">
        <v>571</v>
      </c>
      <c r="AJ272" s="157">
        <v>-236</v>
      </c>
      <c r="AK272" s="157" t="s">
        <v>568</v>
      </c>
      <c r="AL272" s="157" t="s">
        <v>568</v>
      </c>
      <c r="AM272" s="158" t="s">
        <v>568</v>
      </c>
      <c r="AN272" s="158" t="s">
        <v>568</v>
      </c>
      <c r="AO272" s="158" t="s">
        <v>568</v>
      </c>
      <c r="AP272" s="160" t="s">
        <v>565</v>
      </c>
      <c r="AQ272" s="161"/>
      <c r="AR272" s="162">
        <v>-26089</v>
      </c>
      <c r="AS272" s="163">
        <v>-15451</v>
      </c>
      <c r="AT272" s="164">
        <v>-38382</v>
      </c>
      <c r="AU272" s="165">
        <v>-45764</v>
      </c>
      <c r="AV272" s="140" t="s">
        <v>574</v>
      </c>
      <c r="AW272" s="139" t="s">
        <v>618</v>
      </c>
      <c r="AX272" s="139" t="s">
        <v>746</v>
      </c>
      <c r="AY272" s="139" t="s">
        <v>855</v>
      </c>
      <c r="AZ272" s="139"/>
      <c r="BA272" s="139"/>
      <c r="BB272" s="139"/>
    </row>
    <row r="273" spans="1:54" ht="18" customHeight="1" x14ac:dyDescent="0.2">
      <c r="A273" s="166" t="s">
        <v>867</v>
      </c>
      <c r="B273" s="166"/>
      <c r="C273" s="155">
        <v>-5558</v>
      </c>
      <c r="D273" s="155" t="s">
        <v>563</v>
      </c>
      <c r="E273" s="155" t="s">
        <v>564</v>
      </c>
      <c r="F273" s="155" t="s">
        <v>564</v>
      </c>
      <c r="G273" s="155" t="s">
        <v>565</v>
      </c>
      <c r="H273" s="155" t="s">
        <v>566</v>
      </c>
      <c r="I273" s="155">
        <v>-5157</v>
      </c>
      <c r="J273" s="156" t="s">
        <v>567</v>
      </c>
      <c r="K273" s="156" t="s">
        <v>566</v>
      </c>
      <c r="L273" s="157" t="s">
        <v>568</v>
      </c>
      <c r="M273" s="158">
        <v>-128</v>
      </c>
      <c r="N273" s="155" t="s">
        <v>569</v>
      </c>
      <c r="O273" s="155" t="s">
        <v>568</v>
      </c>
      <c r="P273" s="155" t="s">
        <v>568</v>
      </c>
      <c r="Q273" s="155" t="s">
        <v>566</v>
      </c>
      <c r="R273" s="155" t="s">
        <v>570</v>
      </c>
      <c r="S273" s="155" t="s">
        <v>568</v>
      </c>
      <c r="T273" s="156" t="s">
        <v>568</v>
      </c>
      <c r="U273" s="156" t="s">
        <v>568</v>
      </c>
      <c r="V273" s="156" t="s">
        <v>568</v>
      </c>
      <c r="W273" s="156" t="s">
        <v>568</v>
      </c>
      <c r="X273" s="156" t="s">
        <v>563</v>
      </c>
      <c r="Y273" s="157" t="s">
        <v>565</v>
      </c>
      <c r="Z273" s="158" t="s">
        <v>564</v>
      </c>
      <c r="AA273" s="159">
        <v>-274</v>
      </c>
      <c r="AB273" s="155" t="s">
        <v>568</v>
      </c>
      <c r="AC273" s="155" t="s">
        <v>565</v>
      </c>
      <c r="AD273" s="155" t="s">
        <v>568</v>
      </c>
      <c r="AE273" s="155" t="s">
        <v>568</v>
      </c>
      <c r="AF273" s="157" t="s">
        <v>568</v>
      </c>
      <c r="AG273" s="157" t="s">
        <v>568</v>
      </c>
      <c r="AH273" s="157" t="s">
        <v>568</v>
      </c>
      <c r="AI273" s="157" t="s">
        <v>571</v>
      </c>
      <c r="AJ273" s="157" t="s">
        <v>571</v>
      </c>
      <c r="AK273" s="157" t="s">
        <v>568</v>
      </c>
      <c r="AL273" s="157" t="s">
        <v>568</v>
      </c>
      <c r="AM273" s="158" t="s">
        <v>568</v>
      </c>
      <c r="AN273" s="158" t="s">
        <v>568</v>
      </c>
      <c r="AO273" s="158" t="s">
        <v>568</v>
      </c>
      <c r="AP273" s="160" t="s">
        <v>565</v>
      </c>
      <c r="AQ273" s="161"/>
      <c r="AR273" s="162">
        <v>-1846</v>
      </c>
      <c r="AS273" s="163">
        <v>-274</v>
      </c>
      <c r="AT273" s="164">
        <v>-1719</v>
      </c>
      <c r="AU273" s="165">
        <v>-1719</v>
      </c>
      <c r="AV273" s="140">
        <v>0</v>
      </c>
      <c r="AW273" s="139" t="s">
        <v>618</v>
      </c>
      <c r="AX273" s="139" t="s">
        <v>746</v>
      </c>
      <c r="AY273" s="139" t="s">
        <v>855</v>
      </c>
      <c r="AZ273" s="139"/>
      <c r="BA273" s="139"/>
      <c r="BB273" s="139"/>
    </row>
    <row r="274" spans="1:54" ht="18" customHeight="1" x14ac:dyDescent="0.2">
      <c r="A274" s="166" t="s">
        <v>868</v>
      </c>
      <c r="B274" s="166"/>
      <c r="C274" s="155">
        <v>-38121</v>
      </c>
      <c r="D274" s="155" t="s">
        <v>563</v>
      </c>
      <c r="E274" s="155" t="s">
        <v>564</v>
      </c>
      <c r="F274" s="155" t="s">
        <v>564</v>
      </c>
      <c r="G274" s="155" t="s">
        <v>565</v>
      </c>
      <c r="H274" s="155">
        <v>-37791</v>
      </c>
      <c r="I274" s="155" t="s">
        <v>565</v>
      </c>
      <c r="J274" s="156">
        <v>-330</v>
      </c>
      <c r="K274" s="156" t="s">
        <v>566</v>
      </c>
      <c r="L274" s="157" t="s">
        <v>568</v>
      </c>
      <c r="M274" s="158" t="s">
        <v>566</v>
      </c>
      <c r="N274" s="155" t="s">
        <v>569</v>
      </c>
      <c r="O274" s="155" t="s">
        <v>568</v>
      </c>
      <c r="P274" s="155" t="s">
        <v>568</v>
      </c>
      <c r="Q274" s="155" t="s">
        <v>566</v>
      </c>
      <c r="R274" s="155" t="s">
        <v>570</v>
      </c>
      <c r="S274" s="155" t="s">
        <v>568</v>
      </c>
      <c r="T274" s="156" t="s">
        <v>568</v>
      </c>
      <c r="U274" s="156" t="s">
        <v>568</v>
      </c>
      <c r="V274" s="156" t="s">
        <v>568</v>
      </c>
      <c r="W274" s="156" t="s">
        <v>568</v>
      </c>
      <c r="X274" s="156" t="s">
        <v>563</v>
      </c>
      <c r="Y274" s="157" t="s">
        <v>565</v>
      </c>
      <c r="Z274" s="158" t="s">
        <v>564</v>
      </c>
      <c r="AA274" s="159" t="s">
        <v>568</v>
      </c>
      <c r="AB274" s="155" t="s">
        <v>568</v>
      </c>
      <c r="AC274" s="155" t="s">
        <v>565</v>
      </c>
      <c r="AD274" s="155" t="s">
        <v>568</v>
      </c>
      <c r="AE274" s="155" t="s">
        <v>568</v>
      </c>
      <c r="AF274" s="157" t="s">
        <v>568</v>
      </c>
      <c r="AG274" s="157" t="s">
        <v>568</v>
      </c>
      <c r="AH274" s="157" t="s">
        <v>568</v>
      </c>
      <c r="AI274" s="157" t="s">
        <v>571</v>
      </c>
      <c r="AJ274" s="157" t="s">
        <v>571</v>
      </c>
      <c r="AK274" s="157" t="s">
        <v>568</v>
      </c>
      <c r="AL274" s="157" t="s">
        <v>568</v>
      </c>
      <c r="AM274" s="158" t="s">
        <v>568</v>
      </c>
      <c r="AN274" s="158" t="s">
        <v>568</v>
      </c>
      <c r="AO274" s="158" t="s">
        <v>568</v>
      </c>
      <c r="AP274" s="160" t="s">
        <v>565</v>
      </c>
      <c r="AQ274" s="161"/>
      <c r="AR274" s="162" t="s">
        <v>572</v>
      </c>
      <c r="AS274" s="163" t="s">
        <v>563</v>
      </c>
      <c r="AT274" s="164" t="s">
        <v>573</v>
      </c>
      <c r="AU274" s="165">
        <v>-330</v>
      </c>
      <c r="AV274" s="140">
        <v>-37791</v>
      </c>
      <c r="AW274" s="139"/>
      <c r="AX274" s="139"/>
      <c r="AY274" s="139" t="s">
        <v>869</v>
      </c>
      <c r="AZ274" s="139"/>
      <c r="BA274" s="139"/>
      <c r="BB274" s="139"/>
    </row>
    <row r="275" spans="1:54" ht="18" customHeight="1" x14ac:dyDescent="0.2">
      <c r="A275" s="166" t="s">
        <v>870</v>
      </c>
      <c r="B275" s="166"/>
      <c r="C275" s="155">
        <v>-11062</v>
      </c>
      <c r="D275" s="155" t="s">
        <v>563</v>
      </c>
      <c r="E275" s="155" t="s">
        <v>564</v>
      </c>
      <c r="F275" s="155" t="s">
        <v>564</v>
      </c>
      <c r="G275" s="155">
        <v>-7133</v>
      </c>
      <c r="H275" s="155">
        <v>-1162</v>
      </c>
      <c r="I275" s="155">
        <v>-2187</v>
      </c>
      <c r="J275" s="156" t="s">
        <v>567</v>
      </c>
      <c r="K275" s="156">
        <v>-580</v>
      </c>
      <c r="L275" s="157" t="s">
        <v>568</v>
      </c>
      <c r="M275" s="158" t="s">
        <v>566</v>
      </c>
      <c r="N275" s="155" t="s">
        <v>569</v>
      </c>
      <c r="O275" s="155" t="s">
        <v>568</v>
      </c>
      <c r="P275" s="155" t="s">
        <v>568</v>
      </c>
      <c r="Q275" s="155" t="s">
        <v>566</v>
      </c>
      <c r="R275" s="155" t="s">
        <v>570</v>
      </c>
      <c r="S275" s="155" t="s">
        <v>568</v>
      </c>
      <c r="T275" s="156" t="s">
        <v>568</v>
      </c>
      <c r="U275" s="156" t="s">
        <v>568</v>
      </c>
      <c r="V275" s="156" t="s">
        <v>568</v>
      </c>
      <c r="W275" s="156" t="s">
        <v>568</v>
      </c>
      <c r="X275" s="156" t="s">
        <v>563</v>
      </c>
      <c r="Y275" s="157" t="s">
        <v>565</v>
      </c>
      <c r="Z275" s="158" t="s">
        <v>564</v>
      </c>
      <c r="AA275" s="159" t="s">
        <v>568</v>
      </c>
      <c r="AB275" s="155" t="s">
        <v>568</v>
      </c>
      <c r="AC275" s="155" t="s">
        <v>565</v>
      </c>
      <c r="AD275" s="155" t="s">
        <v>568</v>
      </c>
      <c r="AE275" s="155" t="s">
        <v>568</v>
      </c>
      <c r="AF275" s="157" t="s">
        <v>568</v>
      </c>
      <c r="AG275" s="157" t="s">
        <v>568</v>
      </c>
      <c r="AH275" s="157" t="s">
        <v>568</v>
      </c>
      <c r="AI275" s="157" t="s">
        <v>571</v>
      </c>
      <c r="AJ275" s="157" t="s">
        <v>571</v>
      </c>
      <c r="AK275" s="157" t="s">
        <v>568</v>
      </c>
      <c r="AL275" s="157" t="s">
        <v>568</v>
      </c>
      <c r="AM275" s="158" t="s">
        <v>568</v>
      </c>
      <c r="AN275" s="158" t="s">
        <v>568</v>
      </c>
      <c r="AO275" s="158" t="s">
        <v>568</v>
      </c>
      <c r="AP275" s="160" t="s">
        <v>565</v>
      </c>
      <c r="AQ275" s="161"/>
      <c r="AR275" s="162" t="s">
        <v>572</v>
      </c>
      <c r="AS275" s="163" t="s">
        <v>563</v>
      </c>
      <c r="AT275" s="164" t="s">
        <v>573</v>
      </c>
      <c r="AU275" s="165">
        <v>-580</v>
      </c>
      <c r="AV275" s="140">
        <v>-10482</v>
      </c>
      <c r="AW275" s="139"/>
      <c r="AX275" s="139"/>
      <c r="AY275" s="139"/>
      <c r="AZ275" s="139"/>
      <c r="BA275" s="139"/>
      <c r="BB275" s="139"/>
    </row>
    <row r="276" spans="1:54" ht="18" customHeight="1" x14ac:dyDescent="0.2">
      <c r="A276" s="166" t="s">
        <v>871</v>
      </c>
      <c r="B276" s="166"/>
      <c r="C276" s="155">
        <v>-10052</v>
      </c>
      <c r="D276" s="155" t="s">
        <v>563</v>
      </c>
      <c r="E276" s="155" t="s">
        <v>564</v>
      </c>
      <c r="F276" s="155" t="s">
        <v>564</v>
      </c>
      <c r="G276" s="155">
        <v>-6762</v>
      </c>
      <c r="H276" s="155" t="s">
        <v>566</v>
      </c>
      <c r="I276" s="155">
        <v>-3250</v>
      </c>
      <c r="J276" s="156" t="s">
        <v>567</v>
      </c>
      <c r="K276" s="156">
        <v>-40</v>
      </c>
      <c r="L276" s="157" t="s">
        <v>568</v>
      </c>
      <c r="M276" s="158" t="s">
        <v>566</v>
      </c>
      <c r="N276" s="155" t="s">
        <v>569</v>
      </c>
      <c r="O276" s="155" t="s">
        <v>568</v>
      </c>
      <c r="P276" s="155" t="s">
        <v>568</v>
      </c>
      <c r="Q276" s="155" t="s">
        <v>566</v>
      </c>
      <c r="R276" s="155" t="s">
        <v>570</v>
      </c>
      <c r="S276" s="155" t="s">
        <v>568</v>
      </c>
      <c r="T276" s="156" t="s">
        <v>568</v>
      </c>
      <c r="U276" s="156" t="s">
        <v>568</v>
      </c>
      <c r="V276" s="156" t="s">
        <v>568</v>
      </c>
      <c r="W276" s="156" t="s">
        <v>568</v>
      </c>
      <c r="X276" s="156" t="s">
        <v>563</v>
      </c>
      <c r="Y276" s="157" t="s">
        <v>565</v>
      </c>
      <c r="Z276" s="158" t="s">
        <v>564</v>
      </c>
      <c r="AA276" s="159" t="s">
        <v>568</v>
      </c>
      <c r="AB276" s="155" t="s">
        <v>568</v>
      </c>
      <c r="AC276" s="155" t="s">
        <v>565</v>
      </c>
      <c r="AD276" s="155" t="s">
        <v>568</v>
      </c>
      <c r="AE276" s="155" t="s">
        <v>568</v>
      </c>
      <c r="AF276" s="157" t="s">
        <v>568</v>
      </c>
      <c r="AG276" s="157" t="s">
        <v>568</v>
      </c>
      <c r="AH276" s="157" t="s">
        <v>568</v>
      </c>
      <c r="AI276" s="157" t="s">
        <v>571</v>
      </c>
      <c r="AJ276" s="157" t="s">
        <v>571</v>
      </c>
      <c r="AK276" s="157" t="s">
        <v>568</v>
      </c>
      <c r="AL276" s="157" t="s">
        <v>568</v>
      </c>
      <c r="AM276" s="158" t="s">
        <v>568</v>
      </c>
      <c r="AN276" s="158" t="s">
        <v>568</v>
      </c>
      <c r="AO276" s="158" t="s">
        <v>568</v>
      </c>
      <c r="AP276" s="160" t="s">
        <v>565</v>
      </c>
      <c r="AQ276" s="161"/>
      <c r="AR276" s="162">
        <v>-3337</v>
      </c>
      <c r="AS276" s="163" t="s">
        <v>563</v>
      </c>
      <c r="AT276" s="164">
        <v>-3337</v>
      </c>
      <c r="AU276" s="165">
        <v>-3337</v>
      </c>
      <c r="AV276" s="140">
        <v>-40</v>
      </c>
      <c r="AW276" s="139" t="s">
        <v>618</v>
      </c>
      <c r="AX276" s="139" t="s">
        <v>746</v>
      </c>
      <c r="AY276" s="139" t="s">
        <v>855</v>
      </c>
      <c r="AZ276" s="139"/>
      <c r="BA276" s="139"/>
      <c r="BB276" s="139"/>
    </row>
    <row r="277" spans="1:54" ht="18" customHeight="1" x14ac:dyDescent="0.2">
      <c r="A277" s="166" t="s">
        <v>872</v>
      </c>
      <c r="B277" s="166"/>
      <c r="C277" s="155">
        <v>-57458</v>
      </c>
      <c r="D277" s="155" t="s">
        <v>563</v>
      </c>
      <c r="E277" s="155" t="s">
        <v>564</v>
      </c>
      <c r="F277" s="155" t="s">
        <v>564</v>
      </c>
      <c r="G277" s="155">
        <v>-48077</v>
      </c>
      <c r="H277" s="155">
        <v>-5135</v>
      </c>
      <c r="I277" s="155">
        <v>-4246</v>
      </c>
      <c r="J277" s="156" t="s">
        <v>567</v>
      </c>
      <c r="K277" s="156" t="s">
        <v>566</v>
      </c>
      <c r="L277" s="157" t="s">
        <v>568</v>
      </c>
      <c r="M277" s="158" t="s">
        <v>566</v>
      </c>
      <c r="N277" s="155" t="s">
        <v>569</v>
      </c>
      <c r="O277" s="155" t="s">
        <v>568</v>
      </c>
      <c r="P277" s="155" t="s">
        <v>568</v>
      </c>
      <c r="Q277" s="155" t="s">
        <v>566</v>
      </c>
      <c r="R277" s="155" t="s">
        <v>570</v>
      </c>
      <c r="S277" s="155" t="s">
        <v>568</v>
      </c>
      <c r="T277" s="156" t="s">
        <v>568</v>
      </c>
      <c r="U277" s="156" t="s">
        <v>568</v>
      </c>
      <c r="V277" s="156" t="s">
        <v>568</v>
      </c>
      <c r="W277" s="156" t="s">
        <v>568</v>
      </c>
      <c r="X277" s="156" t="s">
        <v>563</v>
      </c>
      <c r="Y277" s="157" t="s">
        <v>565</v>
      </c>
      <c r="Z277" s="158" t="s">
        <v>564</v>
      </c>
      <c r="AA277" s="159" t="s">
        <v>568</v>
      </c>
      <c r="AB277" s="155" t="s">
        <v>568</v>
      </c>
      <c r="AC277" s="155" t="s">
        <v>565</v>
      </c>
      <c r="AD277" s="155" t="s">
        <v>568</v>
      </c>
      <c r="AE277" s="155" t="s">
        <v>568</v>
      </c>
      <c r="AF277" s="157" t="s">
        <v>568</v>
      </c>
      <c r="AG277" s="157" t="s">
        <v>568</v>
      </c>
      <c r="AH277" s="157" t="s">
        <v>568</v>
      </c>
      <c r="AI277" s="157" t="s">
        <v>571</v>
      </c>
      <c r="AJ277" s="157" t="s">
        <v>571</v>
      </c>
      <c r="AK277" s="157" t="s">
        <v>568</v>
      </c>
      <c r="AL277" s="157" t="s">
        <v>568</v>
      </c>
      <c r="AM277" s="158" t="s">
        <v>568</v>
      </c>
      <c r="AN277" s="158" t="s">
        <v>568</v>
      </c>
      <c r="AO277" s="158" t="s">
        <v>568</v>
      </c>
      <c r="AP277" s="160" t="s">
        <v>565</v>
      </c>
      <c r="AQ277" s="161"/>
      <c r="AR277" s="162" t="s">
        <v>572</v>
      </c>
      <c r="AS277" s="163" t="s">
        <v>563</v>
      </c>
      <c r="AT277" s="164" t="s">
        <v>573</v>
      </c>
      <c r="AU277" s="165">
        <v>-57458</v>
      </c>
      <c r="AV277" s="140">
        <v>0</v>
      </c>
      <c r="AW277" s="139"/>
      <c r="AX277" s="139"/>
      <c r="AY277" s="139"/>
      <c r="AZ277" s="139"/>
      <c r="BA277" s="139"/>
      <c r="BB277" s="139"/>
    </row>
    <row r="278" spans="1:54" ht="18" customHeight="1" x14ac:dyDescent="0.2">
      <c r="A278" s="166" t="s">
        <v>873</v>
      </c>
      <c r="B278" s="166"/>
      <c r="C278" s="155">
        <v>-41689</v>
      </c>
      <c r="D278" s="155" t="s">
        <v>563</v>
      </c>
      <c r="E278" s="155" t="s">
        <v>564</v>
      </c>
      <c r="F278" s="155" t="s">
        <v>564</v>
      </c>
      <c r="G278" s="155">
        <v>-36223</v>
      </c>
      <c r="H278" s="155" t="s">
        <v>566</v>
      </c>
      <c r="I278" s="155">
        <v>-5466</v>
      </c>
      <c r="J278" s="156" t="s">
        <v>567</v>
      </c>
      <c r="K278" s="156" t="s">
        <v>566</v>
      </c>
      <c r="L278" s="157" t="s">
        <v>568</v>
      </c>
      <c r="M278" s="158" t="s">
        <v>566</v>
      </c>
      <c r="N278" s="155" t="s">
        <v>569</v>
      </c>
      <c r="O278" s="155" t="s">
        <v>568</v>
      </c>
      <c r="P278" s="155" t="s">
        <v>568</v>
      </c>
      <c r="Q278" s="155" t="s">
        <v>566</v>
      </c>
      <c r="R278" s="155" t="s">
        <v>570</v>
      </c>
      <c r="S278" s="155" t="s">
        <v>568</v>
      </c>
      <c r="T278" s="156" t="s">
        <v>568</v>
      </c>
      <c r="U278" s="156" t="s">
        <v>568</v>
      </c>
      <c r="V278" s="156" t="s">
        <v>568</v>
      </c>
      <c r="W278" s="156" t="s">
        <v>568</v>
      </c>
      <c r="X278" s="156" t="s">
        <v>563</v>
      </c>
      <c r="Y278" s="157" t="s">
        <v>565</v>
      </c>
      <c r="Z278" s="158" t="s">
        <v>564</v>
      </c>
      <c r="AA278" s="159" t="s">
        <v>568</v>
      </c>
      <c r="AB278" s="155" t="s">
        <v>568</v>
      </c>
      <c r="AC278" s="155" t="s">
        <v>565</v>
      </c>
      <c r="AD278" s="155" t="s">
        <v>568</v>
      </c>
      <c r="AE278" s="155" t="s">
        <v>568</v>
      </c>
      <c r="AF278" s="157" t="s">
        <v>568</v>
      </c>
      <c r="AG278" s="157" t="s">
        <v>568</v>
      </c>
      <c r="AH278" s="157" t="s">
        <v>568</v>
      </c>
      <c r="AI278" s="157" t="s">
        <v>571</v>
      </c>
      <c r="AJ278" s="157" t="s">
        <v>571</v>
      </c>
      <c r="AK278" s="157" t="s">
        <v>568</v>
      </c>
      <c r="AL278" s="157" t="s">
        <v>568</v>
      </c>
      <c r="AM278" s="158" t="s">
        <v>568</v>
      </c>
      <c r="AN278" s="158" t="s">
        <v>568</v>
      </c>
      <c r="AO278" s="158" t="s">
        <v>568</v>
      </c>
      <c r="AP278" s="160" t="s">
        <v>565</v>
      </c>
      <c r="AQ278" s="161"/>
      <c r="AR278" s="162" t="s">
        <v>572</v>
      </c>
      <c r="AS278" s="163" t="s">
        <v>563</v>
      </c>
      <c r="AT278" s="164">
        <v>-41689</v>
      </c>
      <c r="AU278" s="165" t="s">
        <v>574</v>
      </c>
      <c r="AV278" s="140" t="s">
        <v>574</v>
      </c>
      <c r="AW278" s="139"/>
      <c r="AX278" s="139"/>
      <c r="AY278" s="139"/>
      <c r="AZ278" s="139"/>
      <c r="BA278" s="139"/>
      <c r="BB278" s="139"/>
    </row>
    <row r="279" spans="1:54" ht="18" customHeight="1" x14ac:dyDescent="0.2">
      <c r="A279" s="166" t="s">
        <v>874</v>
      </c>
      <c r="B279" s="166"/>
      <c r="C279" s="155">
        <v>-28852</v>
      </c>
      <c r="D279" s="155" t="s">
        <v>563</v>
      </c>
      <c r="E279" s="155" t="s">
        <v>564</v>
      </c>
      <c r="F279" s="155" t="s">
        <v>564</v>
      </c>
      <c r="G279" s="155">
        <v>-14375</v>
      </c>
      <c r="H279" s="155" t="s">
        <v>566</v>
      </c>
      <c r="I279" s="155">
        <v>-14477</v>
      </c>
      <c r="J279" s="156" t="s">
        <v>567</v>
      </c>
      <c r="K279" s="156" t="s">
        <v>566</v>
      </c>
      <c r="L279" s="157" t="s">
        <v>568</v>
      </c>
      <c r="M279" s="158" t="s">
        <v>566</v>
      </c>
      <c r="N279" s="155" t="s">
        <v>569</v>
      </c>
      <c r="O279" s="155" t="s">
        <v>568</v>
      </c>
      <c r="P279" s="155" t="s">
        <v>568</v>
      </c>
      <c r="Q279" s="155" t="s">
        <v>566</v>
      </c>
      <c r="R279" s="155" t="s">
        <v>570</v>
      </c>
      <c r="S279" s="155" t="s">
        <v>568</v>
      </c>
      <c r="T279" s="156" t="s">
        <v>568</v>
      </c>
      <c r="U279" s="156" t="s">
        <v>568</v>
      </c>
      <c r="V279" s="156" t="s">
        <v>568</v>
      </c>
      <c r="W279" s="156" t="s">
        <v>568</v>
      </c>
      <c r="X279" s="156" t="s">
        <v>563</v>
      </c>
      <c r="Y279" s="157" t="s">
        <v>565</v>
      </c>
      <c r="Z279" s="158" t="s">
        <v>564</v>
      </c>
      <c r="AA279" s="159" t="s">
        <v>568</v>
      </c>
      <c r="AB279" s="155" t="s">
        <v>568</v>
      </c>
      <c r="AC279" s="155" t="s">
        <v>565</v>
      </c>
      <c r="AD279" s="155" t="s">
        <v>568</v>
      </c>
      <c r="AE279" s="155" t="s">
        <v>568</v>
      </c>
      <c r="AF279" s="157" t="s">
        <v>568</v>
      </c>
      <c r="AG279" s="157" t="s">
        <v>568</v>
      </c>
      <c r="AH279" s="157" t="s">
        <v>568</v>
      </c>
      <c r="AI279" s="157" t="s">
        <v>571</v>
      </c>
      <c r="AJ279" s="157" t="s">
        <v>571</v>
      </c>
      <c r="AK279" s="157" t="s">
        <v>568</v>
      </c>
      <c r="AL279" s="157" t="s">
        <v>568</v>
      </c>
      <c r="AM279" s="158" t="s">
        <v>568</v>
      </c>
      <c r="AN279" s="158" t="s">
        <v>568</v>
      </c>
      <c r="AO279" s="158" t="s">
        <v>568</v>
      </c>
      <c r="AP279" s="160" t="s">
        <v>565</v>
      </c>
      <c r="AQ279" s="161"/>
      <c r="AR279" s="162">
        <v>-28852</v>
      </c>
      <c r="AS279" s="163" t="s">
        <v>563</v>
      </c>
      <c r="AT279" s="164" t="s">
        <v>573</v>
      </c>
      <c r="AU279" s="165" t="s">
        <v>574</v>
      </c>
      <c r="AV279" s="140" t="s">
        <v>574</v>
      </c>
      <c r="AW279" s="139" t="s">
        <v>618</v>
      </c>
      <c r="AX279" s="139" t="s">
        <v>746</v>
      </c>
      <c r="AY279" s="139"/>
      <c r="AZ279" s="139"/>
      <c r="BA279" s="139"/>
      <c r="BB279" s="139"/>
    </row>
    <row r="280" spans="1:54" ht="18" customHeight="1" x14ac:dyDescent="0.2">
      <c r="A280" s="166" t="s">
        <v>875</v>
      </c>
      <c r="B280" s="166"/>
      <c r="C280" s="155">
        <v>-30538</v>
      </c>
      <c r="D280" s="155" t="s">
        <v>563</v>
      </c>
      <c r="E280" s="155" t="s">
        <v>564</v>
      </c>
      <c r="F280" s="155" t="s">
        <v>564</v>
      </c>
      <c r="G280" s="155">
        <v>-14561</v>
      </c>
      <c r="H280" s="155" t="s">
        <v>566</v>
      </c>
      <c r="I280" s="155">
        <v>-13237</v>
      </c>
      <c r="J280" s="156" t="s">
        <v>567</v>
      </c>
      <c r="K280" s="156">
        <v>-2740</v>
      </c>
      <c r="L280" s="157" t="s">
        <v>568</v>
      </c>
      <c r="M280" s="158" t="s">
        <v>566</v>
      </c>
      <c r="N280" s="155" t="s">
        <v>569</v>
      </c>
      <c r="O280" s="155" t="s">
        <v>568</v>
      </c>
      <c r="P280" s="155" t="s">
        <v>568</v>
      </c>
      <c r="Q280" s="155" t="s">
        <v>566</v>
      </c>
      <c r="R280" s="155" t="s">
        <v>570</v>
      </c>
      <c r="S280" s="155" t="s">
        <v>568</v>
      </c>
      <c r="T280" s="156" t="s">
        <v>568</v>
      </c>
      <c r="U280" s="156" t="s">
        <v>568</v>
      </c>
      <c r="V280" s="156" t="s">
        <v>568</v>
      </c>
      <c r="W280" s="156" t="s">
        <v>568</v>
      </c>
      <c r="X280" s="156" t="s">
        <v>563</v>
      </c>
      <c r="Y280" s="157" t="s">
        <v>565</v>
      </c>
      <c r="Z280" s="158" t="s">
        <v>564</v>
      </c>
      <c r="AA280" s="159" t="s">
        <v>568</v>
      </c>
      <c r="AB280" s="155" t="s">
        <v>568</v>
      </c>
      <c r="AC280" s="155" t="s">
        <v>565</v>
      </c>
      <c r="AD280" s="155" t="s">
        <v>568</v>
      </c>
      <c r="AE280" s="155" t="s">
        <v>568</v>
      </c>
      <c r="AF280" s="157" t="s">
        <v>568</v>
      </c>
      <c r="AG280" s="157" t="s">
        <v>568</v>
      </c>
      <c r="AH280" s="157" t="s">
        <v>568</v>
      </c>
      <c r="AI280" s="157" t="s">
        <v>571</v>
      </c>
      <c r="AJ280" s="157" t="s">
        <v>571</v>
      </c>
      <c r="AK280" s="157" t="s">
        <v>568</v>
      </c>
      <c r="AL280" s="157" t="s">
        <v>568</v>
      </c>
      <c r="AM280" s="158" t="s">
        <v>568</v>
      </c>
      <c r="AN280" s="158" t="s">
        <v>568</v>
      </c>
      <c r="AO280" s="158" t="s">
        <v>568</v>
      </c>
      <c r="AP280" s="160" t="s">
        <v>565</v>
      </c>
      <c r="AQ280" s="161"/>
      <c r="AR280" s="162">
        <v>-9266</v>
      </c>
      <c r="AS280" s="163" t="s">
        <v>563</v>
      </c>
      <c r="AT280" s="164">
        <v>-9266</v>
      </c>
      <c r="AU280" s="165">
        <v>-12006</v>
      </c>
      <c r="AV280" s="140">
        <v>0</v>
      </c>
      <c r="AW280" s="139" t="s">
        <v>618</v>
      </c>
      <c r="AX280" s="139" t="s">
        <v>746</v>
      </c>
      <c r="AY280" s="139" t="s">
        <v>855</v>
      </c>
      <c r="AZ280" s="139"/>
      <c r="BA280" s="139"/>
      <c r="BB280" s="139"/>
    </row>
    <row r="281" spans="1:54" ht="18" customHeight="1" x14ac:dyDescent="0.2">
      <c r="A281" s="166" t="s">
        <v>876</v>
      </c>
      <c r="B281" s="166"/>
      <c r="C281" s="155">
        <v>-30320</v>
      </c>
      <c r="D281" s="155" t="s">
        <v>563</v>
      </c>
      <c r="E281" s="155" t="s">
        <v>564</v>
      </c>
      <c r="F281" s="155" t="s">
        <v>564</v>
      </c>
      <c r="G281" s="155">
        <v>-12311</v>
      </c>
      <c r="H281" s="155">
        <v>-5446</v>
      </c>
      <c r="I281" s="155">
        <v>-12564</v>
      </c>
      <c r="J281" s="156" t="s">
        <v>567</v>
      </c>
      <c r="K281" s="156" t="s">
        <v>566</v>
      </c>
      <c r="L281" s="157" t="s">
        <v>568</v>
      </c>
      <c r="M281" s="158" t="s">
        <v>566</v>
      </c>
      <c r="N281" s="155" t="s">
        <v>569</v>
      </c>
      <c r="O281" s="155" t="s">
        <v>568</v>
      </c>
      <c r="P281" s="155" t="s">
        <v>568</v>
      </c>
      <c r="Q281" s="155" t="s">
        <v>566</v>
      </c>
      <c r="R281" s="155" t="s">
        <v>570</v>
      </c>
      <c r="S281" s="155" t="s">
        <v>568</v>
      </c>
      <c r="T281" s="156" t="s">
        <v>568</v>
      </c>
      <c r="U281" s="156" t="s">
        <v>568</v>
      </c>
      <c r="V281" s="156" t="s">
        <v>568</v>
      </c>
      <c r="W281" s="156" t="s">
        <v>568</v>
      </c>
      <c r="X281" s="156" t="s">
        <v>563</v>
      </c>
      <c r="Y281" s="157" t="s">
        <v>565</v>
      </c>
      <c r="Z281" s="158" t="s">
        <v>564</v>
      </c>
      <c r="AA281" s="159" t="s">
        <v>568</v>
      </c>
      <c r="AB281" s="155" t="s">
        <v>568</v>
      </c>
      <c r="AC281" s="155" t="s">
        <v>565</v>
      </c>
      <c r="AD281" s="155" t="s">
        <v>568</v>
      </c>
      <c r="AE281" s="155" t="s">
        <v>568</v>
      </c>
      <c r="AF281" s="157" t="s">
        <v>568</v>
      </c>
      <c r="AG281" s="157" t="s">
        <v>568</v>
      </c>
      <c r="AH281" s="157" t="s">
        <v>568</v>
      </c>
      <c r="AI281" s="157" t="s">
        <v>571</v>
      </c>
      <c r="AJ281" s="157" t="s">
        <v>571</v>
      </c>
      <c r="AK281" s="157" t="s">
        <v>568</v>
      </c>
      <c r="AL281" s="157" t="s">
        <v>568</v>
      </c>
      <c r="AM281" s="158" t="s">
        <v>568</v>
      </c>
      <c r="AN281" s="158" t="s">
        <v>568</v>
      </c>
      <c r="AO281" s="158" t="s">
        <v>568</v>
      </c>
      <c r="AP281" s="160" t="s">
        <v>565</v>
      </c>
      <c r="AQ281" s="161"/>
      <c r="AR281" s="162">
        <v>-30320</v>
      </c>
      <c r="AS281" s="163" t="s">
        <v>563</v>
      </c>
      <c r="AT281" s="164" t="s">
        <v>573</v>
      </c>
      <c r="AU281" s="165" t="s">
        <v>574</v>
      </c>
      <c r="AV281" s="140" t="s">
        <v>574</v>
      </c>
      <c r="AW281" s="139" t="s">
        <v>618</v>
      </c>
      <c r="AX281" s="139" t="s">
        <v>746</v>
      </c>
      <c r="AY281" s="139"/>
      <c r="AZ281" s="139"/>
      <c r="BA281" s="139"/>
      <c r="BB281" s="139"/>
    </row>
    <row r="282" spans="1:54" ht="18" customHeight="1" x14ac:dyDescent="0.2">
      <c r="A282" s="166" t="s">
        <v>877</v>
      </c>
      <c r="B282" s="166"/>
      <c r="C282" s="155">
        <v>-3449</v>
      </c>
      <c r="D282" s="155" t="s">
        <v>563</v>
      </c>
      <c r="E282" s="155" t="s">
        <v>564</v>
      </c>
      <c r="F282" s="155" t="s">
        <v>564</v>
      </c>
      <c r="G282" s="155">
        <v>-3449</v>
      </c>
      <c r="H282" s="155" t="s">
        <v>566</v>
      </c>
      <c r="I282" s="155" t="s">
        <v>565</v>
      </c>
      <c r="J282" s="156" t="s">
        <v>567</v>
      </c>
      <c r="K282" s="156" t="s">
        <v>566</v>
      </c>
      <c r="L282" s="157" t="s">
        <v>568</v>
      </c>
      <c r="M282" s="158" t="s">
        <v>566</v>
      </c>
      <c r="N282" s="155" t="s">
        <v>569</v>
      </c>
      <c r="O282" s="155" t="s">
        <v>568</v>
      </c>
      <c r="P282" s="155" t="s">
        <v>568</v>
      </c>
      <c r="Q282" s="155" t="s">
        <v>566</v>
      </c>
      <c r="R282" s="155" t="s">
        <v>570</v>
      </c>
      <c r="S282" s="155" t="s">
        <v>568</v>
      </c>
      <c r="T282" s="156" t="s">
        <v>568</v>
      </c>
      <c r="U282" s="156" t="s">
        <v>568</v>
      </c>
      <c r="V282" s="156" t="s">
        <v>568</v>
      </c>
      <c r="W282" s="156" t="s">
        <v>568</v>
      </c>
      <c r="X282" s="156" t="s">
        <v>563</v>
      </c>
      <c r="Y282" s="157" t="s">
        <v>565</v>
      </c>
      <c r="Z282" s="158" t="s">
        <v>564</v>
      </c>
      <c r="AA282" s="159" t="s">
        <v>568</v>
      </c>
      <c r="AB282" s="155" t="s">
        <v>568</v>
      </c>
      <c r="AC282" s="155" t="s">
        <v>565</v>
      </c>
      <c r="AD282" s="155" t="s">
        <v>568</v>
      </c>
      <c r="AE282" s="155" t="s">
        <v>568</v>
      </c>
      <c r="AF282" s="157" t="s">
        <v>568</v>
      </c>
      <c r="AG282" s="157" t="s">
        <v>568</v>
      </c>
      <c r="AH282" s="157" t="s">
        <v>568</v>
      </c>
      <c r="AI282" s="157" t="s">
        <v>571</v>
      </c>
      <c r="AJ282" s="157" t="s">
        <v>571</v>
      </c>
      <c r="AK282" s="157" t="s">
        <v>568</v>
      </c>
      <c r="AL282" s="157" t="s">
        <v>568</v>
      </c>
      <c r="AM282" s="158" t="s">
        <v>568</v>
      </c>
      <c r="AN282" s="158" t="s">
        <v>568</v>
      </c>
      <c r="AO282" s="158" t="s">
        <v>568</v>
      </c>
      <c r="AP282" s="160" t="s">
        <v>565</v>
      </c>
      <c r="AQ282" s="161"/>
      <c r="AR282" s="162" t="s">
        <v>572</v>
      </c>
      <c r="AS282" s="163" t="s">
        <v>563</v>
      </c>
      <c r="AT282" s="164">
        <v>-1380</v>
      </c>
      <c r="AU282" s="165">
        <v>-2069</v>
      </c>
      <c r="AV282" s="140" t="s">
        <v>574</v>
      </c>
      <c r="AW282" s="139"/>
      <c r="AX282" s="139"/>
      <c r="AY282" s="139" t="s">
        <v>780</v>
      </c>
      <c r="AZ282" s="139"/>
      <c r="BA282" s="139"/>
      <c r="BB282" s="139"/>
    </row>
    <row r="283" spans="1:54" ht="18" customHeight="1" x14ac:dyDescent="0.2">
      <c r="A283" s="166" t="s">
        <v>878</v>
      </c>
      <c r="B283" s="166"/>
      <c r="C283" s="155">
        <v>-159935</v>
      </c>
      <c r="D283" s="155">
        <v>-14239</v>
      </c>
      <c r="E283" s="155">
        <v>-11357</v>
      </c>
      <c r="F283" s="155" t="s">
        <v>564</v>
      </c>
      <c r="G283" s="155">
        <v>-11310</v>
      </c>
      <c r="H283" s="155">
        <v>-7631</v>
      </c>
      <c r="I283" s="155">
        <v>-19981</v>
      </c>
      <c r="J283" s="156">
        <v>-7932</v>
      </c>
      <c r="K283" s="156">
        <v>-4208</v>
      </c>
      <c r="L283" s="157">
        <v>-823</v>
      </c>
      <c r="M283" s="158" t="s">
        <v>566</v>
      </c>
      <c r="N283" s="155">
        <v>-13048</v>
      </c>
      <c r="O283" s="155" t="s">
        <v>568</v>
      </c>
      <c r="P283" s="155" t="s">
        <v>568</v>
      </c>
      <c r="Q283" s="155" t="s">
        <v>566</v>
      </c>
      <c r="R283" s="155">
        <v>-24311</v>
      </c>
      <c r="S283" s="155" t="s">
        <v>568</v>
      </c>
      <c r="T283" s="156" t="s">
        <v>568</v>
      </c>
      <c r="U283" s="156" t="s">
        <v>568</v>
      </c>
      <c r="V283" s="156" t="s">
        <v>568</v>
      </c>
      <c r="W283" s="156" t="s">
        <v>568</v>
      </c>
      <c r="X283" s="156">
        <v>-147</v>
      </c>
      <c r="Y283" s="157" t="s">
        <v>565</v>
      </c>
      <c r="Z283" s="158">
        <v>-5170</v>
      </c>
      <c r="AA283" s="159">
        <v>-2125</v>
      </c>
      <c r="AB283" s="155">
        <v>-182</v>
      </c>
      <c r="AC283" s="155">
        <v>-22510</v>
      </c>
      <c r="AD283" s="155">
        <v>-140</v>
      </c>
      <c r="AE283" s="155">
        <v>-3723</v>
      </c>
      <c r="AF283" s="157" t="s">
        <v>568</v>
      </c>
      <c r="AG283" s="157" t="s">
        <v>568</v>
      </c>
      <c r="AH283" s="157" t="s">
        <v>568</v>
      </c>
      <c r="AI283" s="157" t="s">
        <v>571</v>
      </c>
      <c r="AJ283" s="157" t="s">
        <v>571</v>
      </c>
      <c r="AK283" s="157" t="s">
        <v>568</v>
      </c>
      <c r="AL283" s="157" t="s">
        <v>568</v>
      </c>
      <c r="AM283" s="158" t="s">
        <v>568</v>
      </c>
      <c r="AN283" s="158" t="s">
        <v>568</v>
      </c>
      <c r="AO283" s="158" t="s">
        <v>568</v>
      </c>
      <c r="AP283" s="160">
        <v>-11098</v>
      </c>
      <c r="AQ283" s="161"/>
      <c r="AR283" s="162">
        <v>-5170</v>
      </c>
      <c r="AS283" s="163">
        <v>-2125</v>
      </c>
      <c r="AT283" s="164">
        <v>-823</v>
      </c>
      <c r="AU283" s="165">
        <v>-12287</v>
      </c>
      <c r="AV283" s="140">
        <v>-128433</v>
      </c>
      <c r="AW283" s="139" t="s">
        <v>618</v>
      </c>
      <c r="AX283" s="139" t="s">
        <v>746</v>
      </c>
      <c r="AY283" s="139"/>
      <c r="AZ283" s="139"/>
      <c r="BA283" s="139"/>
      <c r="BB283" s="139"/>
    </row>
    <row r="284" spans="1:54" ht="18" customHeight="1" x14ac:dyDescent="0.2">
      <c r="A284" s="166" t="s">
        <v>879</v>
      </c>
      <c r="B284" s="166"/>
      <c r="C284" s="155">
        <v>-108127</v>
      </c>
      <c r="D284" s="155" t="s">
        <v>563</v>
      </c>
      <c r="E284" s="155" t="s">
        <v>564</v>
      </c>
      <c r="F284" s="155" t="s">
        <v>564</v>
      </c>
      <c r="G284" s="155">
        <v>-38619</v>
      </c>
      <c r="H284" s="155">
        <v>-14398</v>
      </c>
      <c r="I284" s="155">
        <v>-34362</v>
      </c>
      <c r="J284" s="156">
        <v>-6473</v>
      </c>
      <c r="K284" s="156">
        <v>-9412</v>
      </c>
      <c r="L284" s="157">
        <v>-4710</v>
      </c>
      <c r="M284" s="158" t="s">
        <v>566</v>
      </c>
      <c r="N284" s="155" t="s">
        <v>569</v>
      </c>
      <c r="O284" s="155" t="s">
        <v>568</v>
      </c>
      <c r="P284" s="155" t="s">
        <v>568</v>
      </c>
      <c r="Q284" s="155" t="s">
        <v>566</v>
      </c>
      <c r="R284" s="155" t="s">
        <v>570</v>
      </c>
      <c r="S284" s="155" t="s">
        <v>568</v>
      </c>
      <c r="T284" s="156" t="s">
        <v>568</v>
      </c>
      <c r="U284" s="156" t="s">
        <v>568</v>
      </c>
      <c r="V284" s="156" t="s">
        <v>568</v>
      </c>
      <c r="W284" s="156" t="s">
        <v>568</v>
      </c>
      <c r="X284" s="156" t="s">
        <v>563</v>
      </c>
      <c r="Y284" s="157" t="s">
        <v>565</v>
      </c>
      <c r="Z284" s="158" t="s">
        <v>564</v>
      </c>
      <c r="AA284" s="159" t="s">
        <v>568</v>
      </c>
      <c r="AB284" s="155" t="s">
        <v>568</v>
      </c>
      <c r="AC284" s="155" t="s">
        <v>565</v>
      </c>
      <c r="AD284" s="155" t="s">
        <v>568</v>
      </c>
      <c r="AE284" s="155" t="s">
        <v>568</v>
      </c>
      <c r="AF284" s="157" t="s">
        <v>568</v>
      </c>
      <c r="AG284" s="157" t="s">
        <v>568</v>
      </c>
      <c r="AH284" s="157" t="s">
        <v>568</v>
      </c>
      <c r="AI284" s="157" t="s">
        <v>571</v>
      </c>
      <c r="AJ284" s="157" t="s">
        <v>571</v>
      </c>
      <c r="AK284" s="157" t="s">
        <v>568</v>
      </c>
      <c r="AL284" s="157" t="s">
        <v>568</v>
      </c>
      <c r="AM284" s="158" t="s">
        <v>568</v>
      </c>
      <c r="AN284" s="158" t="s">
        <v>568</v>
      </c>
      <c r="AO284" s="158" t="s">
        <v>568</v>
      </c>
      <c r="AP284" s="160">
        <v>-152</v>
      </c>
      <c r="AQ284" s="161"/>
      <c r="AR284" s="162">
        <v>-29126</v>
      </c>
      <c r="AS284" s="163" t="s">
        <v>563</v>
      </c>
      <c r="AT284" s="164">
        <v>-33836</v>
      </c>
      <c r="AU284" s="165">
        <v>-45012</v>
      </c>
      <c r="AV284" s="140">
        <v>0</v>
      </c>
      <c r="AW284" s="139" t="s">
        <v>618</v>
      </c>
      <c r="AX284" s="139" t="s">
        <v>746</v>
      </c>
      <c r="AY284" s="139" t="s">
        <v>855</v>
      </c>
      <c r="AZ284" s="139"/>
      <c r="BA284" s="139"/>
      <c r="BB284" s="139"/>
    </row>
    <row r="285" spans="1:54" ht="18" customHeight="1" x14ac:dyDescent="0.2">
      <c r="A285" s="166" t="s">
        <v>880</v>
      </c>
      <c r="B285" s="166"/>
      <c r="C285" s="155">
        <v>-35968</v>
      </c>
      <c r="D285" s="155" t="s">
        <v>563</v>
      </c>
      <c r="E285" s="155" t="s">
        <v>564</v>
      </c>
      <c r="F285" s="155" t="s">
        <v>564</v>
      </c>
      <c r="G285" s="155">
        <v>-9424</v>
      </c>
      <c r="H285" s="155">
        <v>-4135</v>
      </c>
      <c r="I285" s="155">
        <v>-5409</v>
      </c>
      <c r="J285" s="156">
        <v>-2641</v>
      </c>
      <c r="K285" s="156">
        <v>-1140</v>
      </c>
      <c r="L285" s="157">
        <v>-2859</v>
      </c>
      <c r="M285" s="158">
        <v>-75</v>
      </c>
      <c r="N285" s="155">
        <v>-795</v>
      </c>
      <c r="O285" s="155" t="s">
        <v>568</v>
      </c>
      <c r="P285" s="155" t="s">
        <v>568</v>
      </c>
      <c r="Q285" s="155" t="s">
        <v>566</v>
      </c>
      <c r="R285" s="155">
        <v>101</v>
      </c>
      <c r="S285" s="155" t="s">
        <v>568</v>
      </c>
      <c r="T285" s="156" t="s">
        <v>568</v>
      </c>
      <c r="U285" s="156" t="s">
        <v>568</v>
      </c>
      <c r="V285" s="156" t="s">
        <v>568</v>
      </c>
      <c r="W285" s="156" t="s">
        <v>568</v>
      </c>
      <c r="X285" s="156" t="s">
        <v>563</v>
      </c>
      <c r="Y285" s="157" t="s">
        <v>565</v>
      </c>
      <c r="Z285" s="158" t="s">
        <v>564</v>
      </c>
      <c r="AA285" s="159">
        <v>-95</v>
      </c>
      <c r="AB285" s="155" t="s">
        <v>568</v>
      </c>
      <c r="AC285" s="155" t="s">
        <v>565</v>
      </c>
      <c r="AD285" s="155" t="s">
        <v>568</v>
      </c>
      <c r="AE285" s="155" t="s">
        <v>568</v>
      </c>
      <c r="AF285" s="157" t="s">
        <v>568</v>
      </c>
      <c r="AG285" s="157" t="s">
        <v>568</v>
      </c>
      <c r="AH285" s="157" t="s">
        <v>568</v>
      </c>
      <c r="AI285" s="157" t="s">
        <v>571</v>
      </c>
      <c r="AJ285" s="157" t="s">
        <v>571</v>
      </c>
      <c r="AK285" s="157" t="s">
        <v>568</v>
      </c>
      <c r="AL285" s="157" t="s">
        <v>568</v>
      </c>
      <c r="AM285" s="158" t="s">
        <v>568</v>
      </c>
      <c r="AN285" s="158" t="s">
        <v>568</v>
      </c>
      <c r="AO285" s="158" t="s">
        <v>568</v>
      </c>
      <c r="AP285" s="160">
        <v>-9496</v>
      </c>
      <c r="AQ285" s="161"/>
      <c r="AR285" s="162">
        <v>-75</v>
      </c>
      <c r="AS285" s="163">
        <v>-95</v>
      </c>
      <c r="AT285" s="164">
        <v>-2859</v>
      </c>
      <c r="AU285" s="165">
        <v>-3781</v>
      </c>
      <c r="AV285" s="140">
        <v>-19662</v>
      </c>
      <c r="AW285" s="139" t="s">
        <v>618</v>
      </c>
      <c r="AX285" s="139" t="s">
        <v>746</v>
      </c>
      <c r="AY285" s="139"/>
      <c r="AZ285" s="139"/>
      <c r="BA285" s="139"/>
      <c r="BB285" s="139"/>
    </row>
    <row r="286" spans="1:54" ht="18" customHeight="1" x14ac:dyDescent="0.2">
      <c r="A286" s="166" t="s">
        <v>881</v>
      </c>
      <c r="B286" s="166"/>
      <c r="C286" s="155">
        <v>-2088</v>
      </c>
      <c r="D286" s="155" t="s">
        <v>563</v>
      </c>
      <c r="E286" s="155">
        <v>-243</v>
      </c>
      <c r="F286" s="155" t="s">
        <v>564</v>
      </c>
      <c r="G286" s="155">
        <v>-945</v>
      </c>
      <c r="H286" s="155" t="s">
        <v>566</v>
      </c>
      <c r="I286" s="155" t="s">
        <v>565</v>
      </c>
      <c r="J286" s="156" t="s">
        <v>567</v>
      </c>
      <c r="K286" s="156">
        <v>-900</v>
      </c>
      <c r="L286" s="157" t="s">
        <v>568</v>
      </c>
      <c r="M286" s="158" t="s">
        <v>566</v>
      </c>
      <c r="N286" s="155" t="s">
        <v>569</v>
      </c>
      <c r="O286" s="155" t="s">
        <v>568</v>
      </c>
      <c r="P286" s="155" t="s">
        <v>568</v>
      </c>
      <c r="Q286" s="155" t="s">
        <v>566</v>
      </c>
      <c r="R286" s="155" t="s">
        <v>570</v>
      </c>
      <c r="S286" s="155" t="s">
        <v>568</v>
      </c>
      <c r="T286" s="156" t="s">
        <v>568</v>
      </c>
      <c r="U286" s="156" t="s">
        <v>568</v>
      </c>
      <c r="V286" s="156" t="s">
        <v>568</v>
      </c>
      <c r="W286" s="156" t="s">
        <v>568</v>
      </c>
      <c r="X286" s="156" t="s">
        <v>563</v>
      </c>
      <c r="Y286" s="157" t="s">
        <v>565</v>
      </c>
      <c r="Z286" s="158" t="s">
        <v>564</v>
      </c>
      <c r="AA286" s="159" t="s">
        <v>568</v>
      </c>
      <c r="AB286" s="155" t="s">
        <v>568</v>
      </c>
      <c r="AC286" s="155" t="s">
        <v>565</v>
      </c>
      <c r="AD286" s="155" t="s">
        <v>568</v>
      </c>
      <c r="AE286" s="155" t="s">
        <v>568</v>
      </c>
      <c r="AF286" s="157" t="s">
        <v>568</v>
      </c>
      <c r="AG286" s="157" t="s">
        <v>568</v>
      </c>
      <c r="AH286" s="157" t="s">
        <v>568</v>
      </c>
      <c r="AI286" s="157" t="s">
        <v>571</v>
      </c>
      <c r="AJ286" s="157" t="s">
        <v>571</v>
      </c>
      <c r="AK286" s="157" t="s">
        <v>568</v>
      </c>
      <c r="AL286" s="157" t="s">
        <v>568</v>
      </c>
      <c r="AM286" s="158" t="s">
        <v>568</v>
      </c>
      <c r="AN286" s="158" t="s">
        <v>568</v>
      </c>
      <c r="AO286" s="158" t="s">
        <v>568</v>
      </c>
      <c r="AP286" s="160" t="s">
        <v>565</v>
      </c>
      <c r="AQ286" s="161"/>
      <c r="AR286" s="162" t="s">
        <v>572</v>
      </c>
      <c r="AS286" s="163" t="s">
        <v>563</v>
      </c>
      <c r="AT286" s="164" t="s">
        <v>573</v>
      </c>
      <c r="AU286" s="165">
        <v>-900</v>
      </c>
      <c r="AV286" s="140">
        <v>-1188</v>
      </c>
      <c r="AW286" s="139"/>
      <c r="AX286" s="139"/>
      <c r="AY286" s="139"/>
      <c r="AZ286" s="139"/>
      <c r="BA286" s="139"/>
      <c r="BB286" s="139"/>
    </row>
    <row r="287" spans="1:54" ht="18" customHeight="1" x14ac:dyDescent="0.2">
      <c r="A287" s="166" t="s">
        <v>882</v>
      </c>
      <c r="B287" s="166"/>
      <c r="C287" s="155">
        <v>-13485</v>
      </c>
      <c r="D287" s="155">
        <v>-247</v>
      </c>
      <c r="E287" s="155">
        <v>-37</v>
      </c>
      <c r="F287" s="155" t="s">
        <v>564</v>
      </c>
      <c r="G287" s="155">
        <v>-59</v>
      </c>
      <c r="H287" s="155" t="s">
        <v>566</v>
      </c>
      <c r="I287" s="155">
        <v>-1578</v>
      </c>
      <c r="J287" s="156">
        <v>-419</v>
      </c>
      <c r="K287" s="156">
        <v>-4</v>
      </c>
      <c r="L287" s="157">
        <v>-3247</v>
      </c>
      <c r="M287" s="158" t="s">
        <v>566</v>
      </c>
      <c r="N287" s="155">
        <v>-816</v>
      </c>
      <c r="O287" s="155" t="s">
        <v>568</v>
      </c>
      <c r="P287" s="155" t="s">
        <v>568</v>
      </c>
      <c r="Q287" s="155" t="s">
        <v>566</v>
      </c>
      <c r="R287" s="155">
        <v>-2836</v>
      </c>
      <c r="S287" s="155" t="s">
        <v>568</v>
      </c>
      <c r="T287" s="156" t="s">
        <v>568</v>
      </c>
      <c r="U287" s="156" t="s">
        <v>568</v>
      </c>
      <c r="V287" s="156" t="s">
        <v>568</v>
      </c>
      <c r="W287" s="156" t="s">
        <v>568</v>
      </c>
      <c r="X287" s="156" t="s">
        <v>563</v>
      </c>
      <c r="Y287" s="157" t="s">
        <v>565</v>
      </c>
      <c r="Z287" s="158" t="s">
        <v>564</v>
      </c>
      <c r="AA287" s="159">
        <v>-1579</v>
      </c>
      <c r="AB287" s="155" t="s">
        <v>568</v>
      </c>
      <c r="AC287" s="155">
        <v>-1324</v>
      </c>
      <c r="AD287" s="155" t="s">
        <v>568</v>
      </c>
      <c r="AE287" s="155" t="s">
        <v>568</v>
      </c>
      <c r="AF287" s="157" t="s">
        <v>568</v>
      </c>
      <c r="AG287" s="157" t="s">
        <v>568</v>
      </c>
      <c r="AH287" s="157" t="s">
        <v>568</v>
      </c>
      <c r="AI287" s="157" t="s">
        <v>571</v>
      </c>
      <c r="AJ287" s="157" t="s">
        <v>571</v>
      </c>
      <c r="AK287" s="157" t="s">
        <v>568</v>
      </c>
      <c r="AL287" s="157" t="s">
        <v>568</v>
      </c>
      <c r="AM287" s="158" t="s">
        <v>568</v>
      </c>
      <c r="AN287" s="158" t="s">
        <v>568</v>
      </c>
      <c r="AO287" s="158" t="s">
        <v>568</v>
      </c>
      <c r="AP287" s="160">
        <v>-1339</v>
      </c>
      <c r="AQ287" s="161"/>
      <c r="AR287" s="162" t="s">
        <v>572</v>
      </c>
      <c r="AS287" s="163">
        <v>-1579</v>
      </c>
      <c r="AT287" s="164">
        <v>-3247</v>
      </c>
      <c r="AU287" s="165">
        <v>-423</v>
      </c>
      <c r="AV287" s="140">
        <v>-6897</v>
      </c>
      <c r="AW287" s="139"/>
      <c r="AX287" s="139"/>
      <c r="AY287" s="139"/>
      <c r="AZ287" s="139"/>
      <c r="BA287" s="139"/>
      <c r="BB287" s="139"/>
    </row>
    <row r="288" spans="1:54" ht="18" customHeight="1" x14ac:dyDescent="0.2">
      <c r="A288" s="166" t="s">
        <v>883</v>
      </c>
      <c r="B288" s="166"/>
      <c r="C288" s="155">
        <v>-60316</v>
      </c>
      <c r="D288" s="155" t="s">
        <v>563</v>
      </c>
      <c r="E288" s="155" t="s">
        <v>564</v>
      </c>
      <c r="F288" s="155">
        <v>-59038</v>
      </c>
      <c r="G288" s="155" t="s">
        <v>565</v>
      </c>
      <c r="H288" s="155" t="s">
        <v>566</v>
      </c>
      <c r="I288" s="155" t="s">
        <v>565</v>
      </c>
      <c r="J288" s="156" t="s">
        <v>567</v>
      </c>
      <c r="K288" s="156" t="s">
        <v>566</v>
      </c>
      <c r="L288" s="157" t="s">
        <v>568</v>
      </c>
      <c r="M288" s="158" t="s">
        <v>566</v>
      </c>
      <c r="N288" s="155" t="s">
        <v>569</v>
      </c>
      <c r="O288" s="155" t="s">
        <v>568</v>
      </c>
      <c r="P288" s="155" t="s">
        <v>568</v>
      </c>
      <c r="Q288" s="155" t="s">
        <v>566</v>
      </c>
      <c r="R288" s="155" t="s">
        <v>570</v>
      </c>
      <c r="S288" s="155" t="s">
        <v>568</v>
      </c>
      <c r="T288" s="156" t="s">
        <v>568</v>
      </c>
      <c r="U288" s="156" t="s">
        <v>568</v>
      </c>
      <c r="V288" s="156" t="s">
        <v>568</v>
      </c>
      <c r="W288" s="156" t="s">
        <v>568</v>
      </c>
      <c r="X288" s="156" t="s">
        <v>563</v>
      </c>
      <c r="Y288" s="157" t="s">
        <v>565</v>
      </c>
      <c r="Z288" s="158" t="s">
        <v>564</v>
      </c>
      <c r="AA288" s="159" t="s">
        <v>568</v>
      </c>
      <c r="AB288" s="155" t="s">
        <v>568</v>
      </c>
      <c r="AC288" s="155" t="s">
        <v>565</v>
      </c>
      <c r="AD288" s="155" t="s">
        <v>568</v>
      </c>
      <c r="AE288" s="155" t="s">
        <v>568</v>
      </c>
      <c r="AF288" s="157" t="s">
        <v>568</v>
      </c>
      <c r="AG288" s="157" t="s">
        <v>568</v>
      </c>
      <c r="AH288" s="157" t="s">
        <v>568</v>
      </c>
      <c r="AI288" s="157" t="s">
        <v>571</v>
      </c>
      <c r="AJ288" s="157" t="s">
        <v>571</v>
      </c>
      <c r="AK288" s="157" t="s">
        <v>568</v>
      </c>
      <c r="AL288" s="157" t="s">
        <v>568</v>
      </c>
      <c r="AM288" s="158" t="s">
        <v>568</v>
      </c>
      <c r="AN288" s="158" t="s">
        <v>568</v>
      </c>
      <c r="AO288" s="158" t="s">
        <v>568</v>
      </c>
      <c r="AP288" s="160">
        <v>-1278</v>
      </c>
      <c r="AQ288" s="161"/>
      <c r="AR288" s="162" t="s">
        <v>572</v>
      </c>
      <c r="AS288" s="163" t="s">
        <v>563</v>
      </c>
      <c r="AT288" s="164" t="s">
        <v>573</v>
      </c>
      <c r="AU288" s="165" t="s">
        <v>574</v>
      </c>
      <c r="AV288" s="140">
        <v>-59038</v>
      </c>
      <c r="AW288" s="139"/>
      <c r="AX288" s="139"/>
      <c r="AY288" s="139"/>
      <c r="AZ288" s="139"/>
      <c r="BA288" s="139"/>
      <c r="BB288" s="139"/>
    </row>
    <row r="289" spans="1:54" ht="18" customHeight="1" x14ac:dyDescent="0.2">
      <c r="A289" s="166" t="s">
        <v>884</v>
      </c>
      <c r="B289" s="166"/>
      <c r="C289" s="155">
        <v>-19665</v>
      </c>
      <c r="D289" s="155" t="s">
        <v>563</v>
      </c>
      <c r="E289" s="155" t="s">
        <v>564</v>
      </c>
      <c r="F289" s="155" t="s">
        <v>564</v>
      </c>
      <c r="G289" s="155">
        <v>-12128</v>
      </c>
      <c r="H289" s="155" t="s">
        <v>566</v>
      </c>
      <c r="I289" s="155" t="s">
        <v>565</v>
      </c>
      <c r="J289" s="156">
        <v>-4603</v>
      </c>
      <c r="K289" s="156">
        <v>-503</v>
      </c>
      <c r="L289" s="157">
        <v>-2431</v>
      </c>
      <c r="M289" s="158" t="s">
        <v>566</v>
      </c>
      <c r="N289" s="155" t="s">
        <v>569</v>
      </c>
      <c r="O289" s="155" t="s">
        <v>568</v>
      </c>
      <c r="P289" s="155" t="s">
        <v>568</v>
      </c>
      <c r="Q289" s="155" t="s">
        <v>566</v>
      </c>
      <c r="R289" s="155" t="s">
        <v>570</v>
      </c>
      <c r="S289" s="155" t="s">
        <v>568</v>
      </c>
      <c r="T289" s="156" t="s">
        <v>568</v>
      </c>
      <c r="U289" s="156" t="s">
        <v>568</v>
      </c>
      <c r="V289" s="156" t="s">
        <v>568</v>
      </c>
      <c r="W289" s="156" t="s">
        <v>568</v>
      </c>
      <c r="X289" s="156" t="s">
        <v>563</v>
      </c>
      <c r="Y289" s="157" t="s">
        <v>565</v>
      </c>
      <c r="Z289" s="158" t="s">
        <v>564</v>
      </c>
      <c r="AA289" s="159" t="s">
        <v>568</v>
      </c>
      <c r="AB289" s="155" t="s">
        <v>568</v>
      </c>
      <c r="AC289" s="155" t="s">
        <v>565</v>
      </c>
      <c r="AD289" s="155" t="s">
        <v>568</v>
      </c>
      <c r="AE289" s="155" t="s">
        <v>568</v>
      </c>
      <c r="AF289" s="157" t="s">
        <v>568</v>
      </c>
      <c r="AG289" s="157" t="s">
        <v>568</v>
      </c>
      <c r="AH289" s="157" t="s">
        <v>568</v>
      </c>
      <c r="AI289" s="157" t="s">
        <v>571</v>
      </c>
      <c r="AJ289" s="157" t="s">
        <v>571</v>
      </c>
      <c r="AK289" s="157" t="s">
        <v>568</v>
      </c>
      <c r="AL289" s="157" t="s">
        <v>568</v>
      </c>
      <c r="AM289" s="158" t="s">
        <v>568</v>
      </c>
      <c r="AN289" s="158" t="s">
        <v>568</v>
      </c>
      <c r="AO289" s="158" t="s">
        <v>568</v>
      </c>
      <c r="AP289" s="160" t="s">
        <v>565</v>
      </c>
      <c r="AQ289" s="161"/>
      <c r="AR289" s="162">
        <v>-4043</v>
      </c>
      <c r="AS289" s="163" t="s">
        <v>563</v>
      </c>
      <c r="AT289" s="164">
        <v>-6474</v>
      </c>
      <c r="AU289" s="165">
        <v>-9149</v>
      </c>
      <c r="AV289" s="140" t="s">
        <v>574</v>
      </c>
      <c r="AW289" s="139"/>
      <c r="AX289" s="139"/>
      <c r="AY289" s="139" t="s">
        <v>855</v>
      </c>
      <c r="AZ289" s="139"/>
      <c r="BA289" s="139"/>
      <c r="BB289" s="139"/>
    </row>
    <row r="290" spans="1:54" ht="18" customHeight="1" x14ac:dyDescent="0.2">
      <c r="A290" s="166" t="s">
        <v>885</v>
      </c>
      <c r="B290" s="166"/>
      <c r="C290" s="155">
        <v>-554041</v>
      </c>
      <c r="D290" s="155" t="s">
        <v>563</v>
      </c>
      <c r="E290" s="155" t="s">
        <v>564</v>
      </c>
      <c r="F290" s="155" t="s">
        <v>564</v>
      </c>
      <c r="G290" s="155">
        <v>-216799</v>
      </c>
      <c r="H290" s="155">
        <v>-36142</v>
      </c>
      <c r="I290" s="155">
        <v>-208702</v>
      </c>
      <c r="J290" s="156">
        <v>-6761</v>
      </c>
      <c r="K290" s="156">
        <v>-68533</v>
      </c>
      <c r="L290" s="157">
        <v>-4384</v>
      </c>
      <c r="M290" s="158" t="s">
        <v>566</v>
      </c>
      <c r="N290" s="155" t="s">
        <v>569</v>
      </c>
      <c r="O290" s="155" t="s">
        <v>568</v>
      </c>
      <c r="P290" s="155" t="s">
        <v>568</v>
      </c>
      <c r="Q290" s="155" t="s">
        <v>566</v>
      </c>
      <c r="R290" s="155" t="s">
        <v>570</v>
      </c>
      <c r="S290" s="155" t="s">
        <v>568</v>
      </c>
      <c r="T290" s="156" t="s">
        <v>568</v>
      </c>
      <c r="U290" s="156" t="s">
        <v>568</v>
      </c>
      <c r="V290" s="156" t="s">
        <v>568</v>
      </c>
      <c r="W290" s="156" t="s">
        <v>568</v>
      </c>
      <c r="X290" s="156" t="s">
        <v>563</v>
      </c>
      <c r="Y290" s="157" t="s">
        <v>565</v>
      </c>
      <c r="Z290" s="158" t="s">
        <v>564</v>
      </c>
      <c r="AA290" s="159">
        <v>-12719</v>
      </c>
      <c r="AB290" s="155" t="s">
        <v>568</v>
      </c>
      <c r="AC290" s="155" t="s">
        <v>565</v>
      </c>
      <c r="AD290" s="155" t="s">
        <v>568</v>
      </c>
      <c r="AE290" s="155" t="s">
        <v>568</v>
      </c>
      <c r="AF290" s="157" t="s">
        <v>568</v>
      </c>
      <c r="AG290" s="157" t="s">
        <v>568</v>
      </c>
      <c r="AH290" s="157" t="s">
        <v>568</v>
      </c>
      <c r="AI290" s="157" t="s">
        <v>571</v>
      </c>
      <c r="AJ290" s="157" t="s">
        <v>571</v>
      </c>
      <c r="AK290" s="157" t="s">
        <v>568</v>
      </c>
      <c r="AL290" s="157" t="s">
        <v>568</v>
      </c>
      <c r="AM290" s="158" t="s">
        <v>568</v>
      </c>
      <c r="AN290" s="158" t="s">
        <v>568</v>
      </c>
      <c r="AO290" s="158" t="s">
        <v>568</v>
      </c>
      <c r="AP290" s="160" t="s">
        <v>565</v>
      </c>
      <c r="AQ290" s="161"/>
      <c r="AR290" s="162">
        <v>-153881</v>
      </c>
      <c r="AS290" s="163">
        <v>-12719</v>
      </c>
      <c r="AT290" s="164">
        <v>-158266</v>
      </c>
      <c r="AU290" s="165">
        <v>-229175</v>
      </c>
      <c r="AV290" s="140">
        <v>0</v>
      </c>
      <c r="AW290" s="139" t="s">
        <v>584</v>
      </c>
      <c r="AX290" s="139" t="s">
        <v>673</v>
      </c>
      <c r="AY290" s="139" t="s">
        <v>855</v>
      </c>
      <c r="AZ290" s="139"/>
      <c r="BA290" s="139"/>
      <c r="BB290" s="139"/>
    </row>
    <row r="291" spans="1:54" ht="18" customHeight="1" x14ac:dyDescent="0.2">
      <c r="A291" s="166" t="s">
        <v>886</v>
      </c>
      <c r="B291" s="166"/>
      <c r="C291" s="155">
        <v>-50684</v>
      </c>
      <c r="D291" s="155" t="s">
        <v>563</v>
      </c>
      <c r="E291" s="155" t="s">
        <v>564</v>
      </c>
      <c r="F291" s="155" t="s">
        <v>564</v>
      </c>
      <c r="G291" s="155">
        <v>-2840</v>
      </c>
      <c r="H291" s="155">
        <v>-5018</v>
      </c>
      <c r="I291" s="155">
        <v>-30893</v>
      </c>
      <c r="J291" s="156">
        <v>-569</v>
      </c>
      <c r="K291" s="156">
        <v>-9818</v>
      </c>
      <c r="L291" s="157" t="s">
        <v>568</v>
      </c>
      <c r="M291" s="158">
        <v>-1545</v>
      </c>
      <c r="N291" s="155" t="s">
        <v>569</v>
      </c>
      <c r="O291" s="155" t="s">
        <v>568</v>
      </c>
      <c r="P291" s="155" t="s">
        <v>568</v>
      </c>
      <c r="Q291" s="155" t="s">
        <v>566</v>
      </c>
      <c r="R291" s="155" t="s">
        <v>570</v>
      </c>
      <c r="S291" s="155" t="s">
        <v>568</v>
      </c>
      <c r="T291" s="156" t="s">
        <v>568</v>
      </c>
      <c r="U291" s="156" t="s">
        <v>568</v>
      </c>
      <c r="V291" s="156" t="s">
        <v>568</v>
      </c>
      <c r="W291" s="156" t="s">
        <v>568</v>
      </c>
      <c r="X291" s="156" t="s">
        <v>563</v>
      </c>
      <c r="Y291" s="157" t="s">
        <v>565</v>
      </c>
      <c r="Z291" s="158" t="s">
        <v>564</v>
      </c>
      <c r="AA291" s="159" t="s">
        <v>568</v>
      </c>
      <c r="AB291" s="155" t="s">
        <v>568</v>
      </c>
      <c r="AC291" s="155" t="s">
        <v>565</v>
      </c>
      <c r="AD291" s="155" t="s">
        <v>568</v>
      </c>
      <c r="AE291" s="155" t="s">
        <v>568</v>
      </c>
      <c r="AF291" s="157" t="s">
        <v>568</v>
      </c>
      <c r="AG291" s="157" t="s">
        <v>568</v>
      </c>
      <c r="AH291" s="157" t="s">
        <v>568</v>
      </c>
      <c r="AI291" s="157" t="s">
        <v>571</v>
      </c>
      <c r="AJ291" s="157" t="s">
        <v>571</v>
      </c>
      <c r="AK291" s="157" t="s">
        <v>568</v>
      </c>
      <c r="AL291" s="157" t="s">
        <v>568</v>
      </c>
      <c r="AM291" s="158" t="s">
        <v>568</v>
      </c>
      <c r="AN291" s="158" t="s">
        <v>568</v>
      </c>
      <c r="AO291" s="158" t="s">
        <v>568</v>
      </c>
      <c r="AP291" s="160" t="s">
        <v>565</v>
      </c>
      <c r="AQ291" s="161"/>
      <c r="AR291" s="162">
        <v>-14462</v>
      </c>
      <c r="AS291" s="163" t="s">
        <v>563</v>
      </c>
      <c r="AT291" s="164">
        <v>-12917</v>
      </c>
      <c r="AU291" s="165">
        <v>-23305</v>
      </c>
      <c r="AV291" s="140">
        <v>0</v>
      </c>
      <c r="AW291" s="139" t="s">
        <v>618</v>
      </c>
      <c r="AX291" s="139"/>
      <c r="AY291" s="139" t="s">
        <v>855</v>
      </c>
      <c r="AZ291" s="139"/>
      <c r="BA291" s="139"/>
      <c r="BB291" s="139"/>
    </row>
    <row r="292" spans="1:54" ht="18" customHeight="1" x14ac:dyDescent="0.2">
      <c r="A292" s="166" t="s">
        <v>887</v>
      </c>
      <c r="B292" s="166"/>
      <c r="C292" s="155">
        <v>-31194</v>
      </c>
      <c r="D292" s="155" t="s">
        <v>563</v>
      </c>
      <c r="E292" s="155" t="s">
        <v>564</v>
      </c>
      <c r="F292" s="155" t="s">
        <v>564</v>
      </c>
      <c r="G292" s="155">
        <v>-14359</v>
      </c>
      <c r="H292" s="155">
        <v>-3687</v>
      </c>
      <c r="I292" s="155">
        <v>-6807</v>
      </c>
      <c r="J292" s="156">
        <v>-2135</v>
      </c>
      <c r="K292" s="156">
        <v>-157</v>
      </c>
      <c r="L292" s="157">
        <v>-4050</v>
      </c>
      <c r="M292" s="158" t="s">
        <v>566</v>
      </c>
      <c r="N292" s="155" t="s">
        <v>569</v>
      </c>
      <c r="O292" s="155" t="s">
        <v>568</v>
      </c>
      <c r="P292" s="155" t="s">
        <v>568</v>
      </c>
      <c r="Q292" s="155" t="s">
        <v>566</v>
      </c>
      <c r="R292" s="155" t="s">
        <v>570</v>
      </c>
      <c r="S292" s="155" t="s">
        <v>568</v>
      </c>
      <c r="T292" s="156" t="s">
        <v>568</v>
      </c>
      <c r="U292" s="156" t="s">
        <v>568</v>
      </c>
      <c r="V292" s="156" t="s">
        <v>568</v>
      </c>
      <c r="W292" s="156" t="s">
        <v>568</v>
      </c>
      <c r="X292" s="156" t="s">
        <v>563</v>
      </c>
      <c r="Y292" s="157" t="s">
        <v>565</v>
      </c>
      <c r="Z292" s="158" t="s">
        <v>564</v>
      </c>
      <c r="AA292" s="159" t="s">
        <v>568</v>
      </c>
      <c r="AB292" s="155" t="s">
        <v>568</v>
      </c>
      <c r="AC292" s="155" t="s">
        <v>565</v>
      </c>
      <c r="AD292" s="155" t="s">
        <v>568</v>
      </c>
      <c r="AE292" s="155" t="s">
        <v>568</v>
      </c>
      <c r="AF292" s="157" t="s">
        <v>568</v>
      </c>
      <c r="AG292" s="157" t="s">
        <v>568</v>
      </c>
      <c r="AH292" s="157" t="s">
        <v>568</v>
      </c>
      <c r="AI292" s="157" t="s">
        <v>571</v>
      </c>
      <c r="AJ292" s="157" t="s">
        <v>571</v>
      </c>
      <c r="AK292" s="157" t="s">
        <v>568</v>
      </c>
      <c r="AL292" s="157" t="s">
        <v>568</v>
      </c>
      <c r="AM292" s="158" t="s">
        <v>568</v>
      </c>
      <c r="AN292" s="158" t="s">
        <v>568</v>
      </c>
      <c r="AO292" s="158" t="s">
        <v>568</v>
      </c>
      <c r="AP292" s="160" t="s">
        <v>565</v>
      </c>
      <c r="AQ292" s="161"/>
      <c r="AR292" s="162">
        <v>-8284</v>
      </c>
      <c r="AS292" s="163" t="s">
        <v>563</v>
      </c>
      <c r="AT292" s="164">
        <v>-12334</v>
      </c>
      <c r="AU292" s="165">
        <v>-10576</v>
      </c>
      <c r="AV292" s="140">
        <v>0</v>
      </c>
      <c r="AW292" s="139" t="s">
        <v>618</v>
      </c>
      <c r="AX292" s="139"/>
      <c r="AY292" s="139" t="s">
        <v>855</v>
      </c>
      <c r="AZ292" s="139"/>
      <c r="BA292" s="139"/>
      <c r="BB292" s="139"/>
    </row>
    <row r="293" spans="1:54" ht="18" customHeight="1" x14ac:dyDescent="0.2">
      <c r="A293" s="166" t="s">
        <v>888</v>
      </c>
      <c r="B293" s="166"/>
      <c r="C293" s="155">
        <v>-413859</v>
      </c>
      <c r="D293" s="155" t="s">
        <v>563</v>
      </c>
      <c r="E293" s="155" t="s">
        <v>564</v>
      </c>
      <c r="F293" s="155" t="s">
        <v>564</v>
      </c>
      <c r="G293" s="155">
        <v>-166865</v>
      </c>
      <c r="H293" s="155">
        <v>-13690</v>
      </c>
      <c r="I293" s="155">
        <v>-200529</v>
      </c>
      <c r="J293" s="156">
        <v>-7613</v>
      </c>
      <c r="K293" s="156">
        <v>-16339</v>
      </c>
      <c r="L293" s="157">
        <v>-2788</v>
      </c>
      <c r="M293" s="158" t="s">
        <v>566</v>
      </c>
      <c r="N293" s="155">
        <v>-1728</v>
      </c>
      <c r="O293" s="155" t="s">
        <v>568</v>
      </c>
      <c r="P293" s="155" t="s">
        <v>568</v>
      </c>
      <c r="Q293" s="155" t="s">
        <v>566</v>
      </c>
      <c r="R293" s="155" t="s">
        <v>570</v>
      </c>
      <c r="S293" s="155" t="s">
        <v>568</v>
      </c>
      <c r="T293" s="156" t="s">
        <v>568</v>
      </c>
      <c r="U293" s="156" t="s">
        <v>568</v>
      </c>
      <c r="V293" s="156" t="s">
        <v>568</v>
      </c>
      <c r="W293" s="156" t="s">
        <v>568</v>
      </c>
      <c r="X293" s="156" t="s">
        <v>563</v>
      </c>
      <c r="Y293" s="157" t="s">
        <v>565</v>
      </c>
      <c r="Z293" s="158" t="s">
        <v>564</v>
      </c>
      <c r="AA293" s="159">
        <v>-4306</v>
      </c>
      <c r="AB293" s="155" t="s">
        <v>568</v>
      </c>
      <c r="AC293" s="155" t="s">
        <v>565</v>
      </c>
      <c r="AD293" s="155" t="s">
        <v>568</v>
      </c>
      <c r="AE293" s="155" t="s">
        <v>568</v>
      </c>
      <c r="AF293" s="157" t="s">
        <v>568</v>
      </c>
      <c r="AG293" s="157" t="s">
        <v>568</v>
      </c>
      <c r="AH293" s="157" t="s">
        <v>568</v>
      </c>
      <c r="AI293" s="157" t="s">
        <v>571</v>
      </c>
      <c r="AJ293" s="157" t="s">
        <v>571</v>
      </c>
      <c r="AK293" s="157" t="s">
        <v>568</v>
      </c>
      <c r="AL293" s="157" t="s">
        <v>568</v>
      </c>
      <c r="AM293" s="158" t="s">
        <v>568</v>
      </c>
      <c r="AN293" s="158" t="s">
        <v>568</v>
      </c>
      <c r="AO293" s="158" t="s">
        <v>568</v>
      </c>
      <c r="AP293" s="160" t="s">
        <v>565</v>
      </c>
      <c r="AQ293" s="161"/>
      <c r="AR293" s="162">
        <v>-127028</v>
      </c>
      <c r="AS293" s="163">
        <v>-4306</v>
      </c>
      <c r="AT293" s="164">
        <v>-129816</v>
      </c>
      <c r="AU293" s="165">
        <v>-150980</v>
      </c>
      <c r="AV293" s="140">
        <v>-1728</v>
      </c>
      <c r="AW293" s="139" t="s">
        <v>889</v>
      </c>
      <c r="AX293" s="139"/>
      <c r="AY293" s="139" t="s">
        <v>855</v>
      </c>
      <c r="AZ293" s="139"/>
      <c r="BA293" s="139"/>
      <c r="BB293" s="139"/>
    </row>
    <row r="294" spans="1:54" ht="18" customHeight="1" x14ac:dyDescent="0.2">
      <c r="A294" s="166" t="s">
        <v>890</v>
      </c>
      <c r="B294" s="166"/>
      <c r="C294" s="155">
        <v>-33267</v>
      </c>
      <c r="D294" s="155" t="s">
        <v>563</v>
      </c>
      <c r="E294" s="155" t="s">
        <v>564</v>
      </c>
      <c r="F294" s="155" t="s">
        <v>564</v>
      </c>
      <c r="G294" s="155" t="s">
        <v>565</v>
      </c>
      <c r="H294" s="155" t="s">
        <v>566</v>
      </c>
      <c r="I294" s="155" t="s">
        <v>565</v>
      </c>
      <c r="J294" s="156" t="s">
        <v>567</v>
      </c>
      <c r="K294" s="156" t="s">
        <v>566</v>
      </c>
      <c r="L294" s="157" t="s">
        <v>568</v>
      </c>
      <c r="M294" s="158" t="s">
        <v>566</v>
      </c>
      <c r="N294" s="155">
        <v>-33267</v>
      </c>
      <c r="O294" s="155" t="s">
        <v>568</v>
      </c>
      <c r="P294" s="155" t="s">
        <v>568</v>
      </c>
      <c r="Q294" s="155" t="s">
        <v>566</v>
      </c>
      <c r="R294" s="155" t="s">
        <v>570</v>
      </c>
      <c r="S294" s="155" t="s">
        <v>568</v>
      </c>
      <c r="T294" s="156" t="s">
        <v>568</v>
      </c>
      <c r="U294" s="156" t="s">
        <v>568</v>
      </c>
      <c r="V294" s="156" t="s">
        <v>568</v>
      </c>
      <c r="W294" s="156" t="s">
        <v>568</v>
      </c>
      <c r="X294" s="156" t="s">
        <v>563</v>
      </c>
      <c r="Y294" s="157" t="s">
        <v>565</v>
      </c>
      <c r="Z294" s="158" t="s">
        <v>564</v>
      </c>
      <c r="AA294" s="159" t="s">
        <v>568</v>
      </c>
      <c r="AB294" s="155" t="s">
        <v>568</v>
      </c>
      <c r="AC294" s="155" t="s">
        <v>565</v>
      </c>
      <c r="AD294" s="155" t="s">
        <v>568</v>
      </c>
      <c r="AE294" s="155" t="s">
        <v>568</v>
      </c>
      <c r="AF294" s="157" t="s">
        <v>568</v>
      </c>
      <c r="AG294" s="157" t="s">
        <v>568</v>
      </c>
      <c r="AH294" s="157" t="s">
        <v>568</v>
      </c>
      <c r="AI294" s="157" t="s">
        <v>571</v>
      </c>
      <c r="AJ294" s="157" t="s">
        <v>571</v>
      </c>
      <c r="AK294" s="157" t="s">
        <v>568</v>
      </c>
      <c r="AL294" s="157" t="s">
        <v>568</v>
      </c>
      <c r="AM294" s="158" t="s">
        <v>568</v>
      </c>
      <c r="AN294" s="158" t="s">
        <v>568</v>
      </c>
      <c r="AO294" s="158" t="s">
        <v>568</v>
      </c>
      <c r="AP294" s="160" t="s">
        <v>565</v>
      </c>
      <c r="AQ294" s="161"/>
      <c r="AR294" s="162" t="s">
        <v>572</v>
      </c>
      <c r="AS294" s="163" t="s">
        <v>563</v>
      </c>
      <c r="AT294" s="164" t="s">
        <v>573</v>
      </c>
      <c r="AU294" s="165" t="s">
        <v>574</v>
      </c>
      <c r="AV294" s="140">
        <v>-33267</v>
      </c>
      <c r="AW294" s="139"/>
      <c r="AX294" s="139"/>
      <c r="AY294" s="139"/>
      <c r="AZ294" s="139"/>
      <c r="BA294" s="139"/>
      <c r="BB294" s="139"/>
    </row>
    <row r="295" spans="1:54" ht="18" customHeight="1" x14ac:dyDescent="0.2">
      <c r="A295" s="166" t="s">
        <v>891</v>
      </c>
      <c r="B295" s="166"/>
      <c r="C295" s="155">
        <v>-12088</v>
      </c>
      <c r="D295" s="155" t="s">
        <v>563</v>
      </c>
      <c r="E295" s="155" t="s">
        <v>564</v>
      </c>
      <c r="F295" s="155" t="s">
        <v>564</v>
      </c>
      <c r="G295" s="155">
        <v>-3947</v>
      </c>
      <c r="H295" s="155">
        <v>-1992</v>
      </c>
      <c r="I295" s="155">
        <v>-4097</v>
      </c>
      <c r="J295" s="156">
        <v>-641</v>
      </c>
      <c r="K295" s="156">
        <v>-102</v>
      </c>
      <c r="L295" s="157">
        <v>-461</v>
      </c>
      <c r="M295" s="158" t="s">
        <v>566</v>
      </c>
      <c r="N295" s="155" t="s">
        <v>569</v>
      </c>
      <c r="O295" s="155" t="s">
        <v>568</v>
      </c>
      <c r="P295" s="155" t="s">
        <v>568</v>
      </c>
      <c r="Q295" s="155" t="s">
        <v>566</v>
      </c>
      <c r="R295" s="155" t="s">
        <v>570</v>
      </c>
      <c r="S295" s="155" t="s">
        <v>568</v>
      </c>
      <c r="T295" s="156" t="s">
        <v>568</v>
      </c>
      <c r="U295" s="156" t="s">
        <v>568</v>
      </c>
      <c r="V295" s="156" t="s">
        <v>568</v>
      </c>
      <c r="W295" s="156" t="s">
        <v>568</v>
      </c>
      <c r="X295" s="156" t="s">
        <v>563</v>
      </c>
      <c r="Y295" s="157" t="s">
        <v>565</v>
      </c>
      <c r="Z295" s="158" t="s">
        <v>564</v>
      </c>
      <c r="AA295" s="159">
        <v>-383</v>
      </c>
      <c r="AB295" s="155" t="s">
        <v>568</v>
      </c>
      <c r="AC295" s="155" t="s">
        <v>565</v>
      </c>
      <c r="AD295" s="155" t="s">
        <v>568</v>
      </c>
      <c r="AE295" s="155" t="s">
        <v>568</v>
      </c>
      <c r="AF295" s="157" t="s">
        <v>568</v>
      </c>
      <c r="AG295" s="157" t="s">
        <v>568</v>
      </c>
      <c r="AH295" s="157" t="s">
        <v>568</v>
      </c>
      <c r="AI295" s="157" t="s">
        <v>571</v>
      </c>
      <c r="AJ295" s="157" t="s">
        <v>571</v>
      </c>
      <c r="AK295" s="157" t="s">
        <v>568</v>
      </c>
      <c r="AL295" s="157" t="s">
        <v>568</v>
      </c>
      <c r="AM295" s="158" t="s">
        <v>568</v>
      </c>
      <c r="AN295" s="158" t="s">
        <v>568</v>
      </c>
      <c r="AO295" s="158" t="s">
        <v>568</v>
      </c>
      <c r="AP295" s="160">
        <v>-463</v>
      </c>
      <c r="AQ295" s="161"/>
      <c r="AR295" s="162" t="s">
        <v>572</v>
      </c>
      <c r="AS295" s="163">
        <v>-383</v>
      </c>
      <c r="AT295" s="164">
        <v>-461</v>
      </c>
      <c r="AU295" s="165">
        <v>-743</v>
      </c>
      <c r="AV295" s="140">
        <v>-10036</v>
      </c>
      <c r="AW295" s="139"/>
      <c r="AX295" s="139"/>
      <c r="AY295" s="139"/>
      <c r="AZ295" s="139"/>
      <c r="BA295" s="139"/>
      <c r="BB295" s="139"/>
    </row>
    <row r="296" spans="1:54" ht="18" customHeight="1" x14ac:dyDescent="0.2">
      <c r="A296" s="166" t="s">
        <v>892</v>
      </c>
      <c r="B296" s="166"/>
      <c r="C296" s="155">
        <v>-31068</v>
      </c>
      <c r="D296" s="155" t="s">
        <v>563</v>
      </c>
      <c r="E296" s="155" t="s">
        <v>564</v>
      </c>
      <c r="F296" s="155" t="s">
        <v>564</v>
      </c>
      <c r="G296" s="155">
        <v>-6023</v>
      </c>
      <c r="H296" s="155">
        <v>-4387</v>
      </c>
      <c r="I296" s="155">
        <v>-11803</v>
      </c>
      <c r="J296" s="156">
        <v>-3185</v>
      </c>
      <c r="K296" s="156">
        <v>-3824</v>
      </c>
      <c r="L296" s="157">
        <v>-1847</v>
      </c>
      <c r="M296" s="158" t="s">
        <v>566</v>
      </c>
      <c r="N296" s="155" t="s">
        <v>569</v>
      </c>
      <c r="O296" s="155" t="s">
        <v>568</v>
      </c>
      <c r="P296" s="155" t="s">
        <v>568</v>
      </c>
      <c r="Q296" s="155" t="s">
        <v>566</v>
      </c>
      <c r="R296" s="155" t="s">
        <v>570</v>
      </c>
      <c r="S296" s="155" t="s">
        <v>568</v>
      </c>
      <c r="T296" s="156" t="s">
        <v>568</v>
      </c>
      <c r="U296" s="156" t="s">
        <v>568</v>
      </c>
      <c r="V296" s="156" t="s">
        <v>568</v>
      </c>
      <c r="W296" s="156" t="s">
        <v>568</v>
      </c>
      <c r="X296" s="156" t="s">
        <v>563</v>
      </c>
      <c r="Y296" s="157" t="s">
        <v>565</v>
      </c>
      <c r="Z296" s="158" t="s">
        <v>564</v>
      </c>
      <c r="AA296" s="159" t="s">
        <v>568</v>
      </c>
      <c r="AB296" s="155" t="s">
        <v>568</v>
      </c>
      <c r="AC296" s="155" t="s">
        <v>565</v>
      </c>
      <c r="AD296" s="155" t="s">
        <v>568</v>
      </c>
      <c r="AE296" s="155" t="s">
        <v>568</v>
      </c>
      <c r="AF296" s="157" t="s">
        <v>568</v>
      </c>
      <c r="AG296" s="157" t="s">
        <v>568</v>
      </c>
      <c r="AH296" s="157" t="s">
        <v>568</v>
      </c>
      <c r="AI296" s="157" t="s">
        <v>571</v>
      </c>
      <c r="AJ296" s="157" t="s">
        <v>571</v>
      </c>
      <c r="AK296" s="157" t="s">
        <v>568</v>
      </c>
      <c r="AL296" s="157" t="s">
        <v>568</v>
      </c>
      <c r="AM296" s="158" t="s">
        <v>568</v>
      </c>
      <c r="AN296" s="158" t="s">
        <v>568</v>
      </c>
      <c r="AO296" s="158" t="s">
        <v>568</v>
      </c>
      <c r="AP296" s="160" t="s">
        <v>565</v>
      </c>
      <c r="AQ296" s="161"/>
      <c r="AR296" s="162" t="s">
        <v>572</v>
      </c>
      <c r="AS296" s="163" t="s">
        <v>563</v>
      </c>
      <c r="AT296" s="164">
        <v>-1847</v>
      </c>
      <c r="AU296" s="165">
        <v>-7009</v>
      </c>
      <c r="AV296" s="140">
        <v>-22212</v>
      </c>
      <c r="AW296" s="139"/>
      <c r="AX296" s="139"/>
      <c r="AY296" s="139"/>
      <c r="AZ296" s="139"/>
      <c r="BA296" s="139"/>
      <c r="BB296" s="139"/>
    </row>
    <row r="297" spans="1:54" ht="18" customHeight="1" x14ac:dyDescent="0.2">
      <c r="A297" s="166" t="s">
        <v>893</v>
      </c>
      <c r="B297" s="166"/>
      <c r="C297" s="155">
        <v>-178726</v>
      </c>
      <c r="D297" s="155" t="s">
        <v>563</v>
      </c>
      <c r="E297" s="155" t="s">
        <v>564</v>
      </c>
      <c r="F297" s="155" t="s">
        <v>564</v>
      </c>
      <c r="G297" s="155">
        <v>-19607</v>
      </c>
      <c r="H297" s="155">
        <v>-30314</v>
      </c>
      <c r="I297" s="155">
        <v>-39255</v>
      </c>
      <c r="J297" s="156">
        <v>-2072</v>
      </c>
      <c r="K297" s="156">
        <v>-492</v>
      </c>
      <c r="L297" s="157" t="s">
        <v>568</v>
      </c>
      <c r="M297" s="158" t="s">
        <v>566</v>
      </c>
      <c r="N297" s="155" t="s">
        <v>569</v>
      </c>
      <c r="O297" s="155" t="s">
        <v>568</v>
      </c>
      <c r="P297" s="155" t="s">
        <v>568</v>
      </c>
      <c r="Q297" s="155" t="s">
        <v>566</v>
      </c>
      <c r="R297" s="155" t="s">
        <v>570</v>
      </c>
      <c r="S297" s="155" t="s">
        <v>568</v>
      </c>
      <c r="T297" s="156" t="s">
        <v>568</v>
      </c>
      <c r="U297" s="156" t="s">
        <v>568</v>
      </c>
      <c r="V297" s="156" t="s">
        <v>568</v>
      </c>
      <c r="W297" s="156" t="s">
        <v>568</v>
      </c>
      <c r="X297" s="156" t="s">
        <v>563</v>
      </c>
      <c r="Y297" s="157" t="s">
        <v>565</v>
      </c>
      <c r="Z297" s="158" t="s">
        <v>564</v>
      </c>
      <c r="AA297" s="159">
        <v>-86346</v>
      </c>
      <c r="AB297" s="155" t="s">
        <v>568</v>
      </c>
      <c r="AC297" s="155" t="s">
        <v>565</v>
      </c>
      <c r="AD297" s="155" t="s">
        <v>568</v>
      </c>
      <c r="AE297" s="155" t="s">
        <v>568</v>
      </c>
      <c r="AF297" s="157" t="s">
        <v>568</v>
      </c>
      <c r="AG297" s="157" t="s">
        <v>568</v>
      </c>
      <c r="AH297" s="157" t="s">
        <v>568</v>
      </c>
      <c r="AI297" s="157" t="s">
        <v>571</v>
      </c>
      <c r="AJ297" s="157" t="s">
        <v>571</v>
      </c>
      <c r="AK297" s="157" t="s">
        <v>568</v>
      </c>
      <c r="AL297" s="157" t="s">
        <v>568</v>
      </c>
      <c r="AM297" s="158" t="s">
        <v>568</v>
      </c>
      <c r="AN297" s="158" t="s">
        <v>568</v>
      </c>
      <c r="AO297" s="158" t="s">
        <v>568</v>
      </c>
      <c r="AP297" s="160">
        <v>-640</v>
      </c>
      <c r="AQ297" s="161"/>
      <c r="AR297" s="162">
        <v>-29725</v>
      </c>
      <c r="AS297" s="163">
        <v>-86346</v>
      </c>
      <c r="AT297" s="164">
        <v>-29725</v>
      </c>
      <c r="AU297" s="165">
        <v>-32289</v>
      </c>
      <c r="AV297" s="140">
        <v>0</v>
      </c>
      <c r="AW297" s="139" t="s">
        <v>618</v>
      </c>
      <c r="AX297" s="139" t="s">
        <v>746</v>
      </c>
      <c r="AY297" s="184" t="s">
        <v>855</v>
      </c>
      <c r="AZ297" s="139"/>
      <c r="BA297" s="139"/>
      <c r="BB297" s="139"/>
    </row>
    <row r="298" spans="1:54" ht="18" customHeight="1" x14ac:dyDescent="0.2">
      <c r="A298" s="166" t="s">
        <v>894</v>
      </c>
      <c r="B298" s="166"/>
      <c r="C298" s="155">
        <v>-5502</v>
      </c>
      <c r="D298" s="155" t="s">
        <v>563</v>
      </c>
      <c r="E298" s="155" t="s">
        <v>564</v>
      </c>
      <c r="F298" s="155" t="s">
        <v>564</v>
      </c>
      <c r="G298" s="155">
        <v>-1514</v>
      </c>
      <c r="H298" s="155">
        <v>-644</v>
      </c>
      <c r="I298" s="155">
        <v>-702</v>
      </c>
      <c r="J298" s="156">
        <v>-150</v>
      </c>
      <c r="K298" s="156">
        <v>-2378</v>
      </c>
      <c r="L298" s="157">
        <v>-114</v>
      </c>
      <c r="M298" s="158" t="s">
        <v>566</v>
      </c>
      <c r="N298" s="155" t="s">
        <v>569</v>
      </c>
      <c r="O298" s="155" t="s">
        <v>568</v>
      </c>
      <c r="P298" s="155" t="s">
        <v>568</v>
      </c>
      <c r="Q298" s="155" t="s">
        <v>566</v>
      </c>
      <c r="R298" s="155" t="s">
        <v>570</v>
      </c>
      <c r="S298" s="155" t="s">
        <v>568</v>
      </c>
      <c r="T298" s="156" t="s">
        <v>568</v>
      </c>
      <c r="U298" s="156" t="s">
        <v>568</v>
      </c>
      <c r="V298" s="156" t="s">
        <v>568</v>
      </c>
      <c r="W298" s="156" t="s">
        <v>568</v>
      </c>
      <c r="X298" s="156" t="s">
        <v>563</v>
      </c>
      <c r="Y298" s="157" t="s">
        <v>565</v>
      </c>
      <c r="Z298" s="158" t="s">
        <v>564</v>
      </c>
      <c r="AA298" s="159" t="s">
        <v>568</v>
      </c>
      <c r="AB298" s="155" t="s">
        <v>568</v>
      </c>
      <c r="AC298" s="155" t="s">
        <v>565</v>
      </c>
      <c r="AD298" s="155" t="s">
        <v>568</v>
      </c>
      <c r="AE298" s="155" t="s">
        <v>568</v>
      </c>
      <c r="AF298" s="157" t="s">
        <v>568</v>
      </c>
      <c r="AG298" s="157" t="s">
        <v>568</v>
      </c>
      <c r="AH298" s="157" t="s">
        <v>568</v>
      </c>
      <c r="AI298" s="157" t="s">
        <v>571</v>
      </c>
      <c r="AJ298" s="157" t="s">
        <v>571</v>
      </c>
      <c r="AK298" s="157" t="s">
        <v>568</v>
      </c>
      <c r="AL298" s="157" t="s">
        <v>568</v>
      </c>
      <c r="AM298" s="158" t="s">
        <v>568</v>
      </c>
      <c r="AN298" s="158" t="s">
        <v>568</v>
      </c>
      <c r="AO298" s="158" t="s">
        <v>568</v>
      </c>
      <c r="AP298" s="160" t="s">
        <v>565</v>
      </c>
      <c r="AQ298" s="161"/>
      <c r="AR298" s="162">
        <v>-954</v>
      </c>
      <c r="AS298" s="163" t="s">
        <v>563</v>
      </c>
      <c r="AT298" s="164">
        <v>-1067</v>
      </c>
      <c r="AU298" s="165">
        <v>-3482</v>
      </c>
      <c r="AV298" s="140" t="s">
        <v>574</v>
      </c>
      <c r="AW298" s="139"/>
      <c r="AX298" s="139"/>
      <c r="AY298" s="184" t="s">
        <v>855</v>
      </c>
      <c r="AZ298" s="139"/>
      <c r="BA298" s="139"/>
      <c r="BB298" s="139"/>
    </row>
    <row r="299" spans="1:54" ht="18" customHeight="1" x14ac:dyDescent="0.2">
      <c r="A299" s="166" t="s">
        <v>895</v>
      </c>
      <c r="B299" s="166"/>
      <c r="C299" s="155">
        <v>-4931</v>
      </c>
      <c r="D299" s="155" t="s">
        <v>563</v>
      </c>
      <c r="E299" s="155" t="s">
        <v>564</v>
      </c>
      <c r="F299" s="155" t="s">
        <v>564</v>
      </c>
      <c r="G299" s="155" t="s">
        <v>565</v>
      </c>
      <c r="H299" s="155" t="s">
        <v>566</v>
      </c>
      <c r="I299" s="155" t="s">
        <v>565</v>
      </c>
      <c r="J299" s="156" t="s">
        <v>567</v>
      </c>
      <c r="K299" s="156" t="s">
        <v>566</v>
      </c>
      <c r="L299" s="157" t="s">
        <v>568</v>
      </c>
      <c r="M299" s="158" t="s">
        <v>566</v>
      </c>
      <c r="N299" s="155" t="s">
        <v>569</v>
      </c>
      <c r="O299" s="155" t="s">
        <v>568</v>
      </c>
      <c r="P299" s="155" t="s">
        <v>568</v>
      </c>
      <c r="Q299" s="155" t="s">
        <v>566</v>
      </c>
      <c r="R299" s="155" t="s">
        <v>570</v>
      </c>
      <c r="S299" s="155" t="s">
        <v>568</v>
      </c>
      <c r="T299" s="156" t="s">
        <v>568</v>
      </c>
      <c r="U299" s="156" t="s">
        <v>568</v>
      </c>
      <c r="V299" s="156" t="s">
        <v>568</v>
      </c>
      <c r="W299" s="156" t="s">
        <v>568</v>
      </c>
      <c r="X299" s="156" t="s">
        <v>563</v>
      </c>
      <c r="Y299" s="157" t="s">
        <v>565</v>
      </c>
      <c r="Z299" s="158" t="s">
        <v>564</v>
      </c>
      <c r="AA299" s="159" t="s">
        <v>568</v>
      </c>
      <c r="AB299" s="155" t="s">
        <v>568</v>
      </c>
      <c r="AC299" s="155" t="s">
        <v>565</v>
      </c>
      <c r="AD299" s="155" t="s">
        <v>568</v>
      </c>
      <c r="AE299" s="155" t="s">
        <v>568</v>
      </c>
      <c r="AF299" s="157" t="s">
        <v>568</v>
      </c>
      <c r="AG299" s="157" t="s">
        <v>568</v>
      </c>
      <c r="AH299" s="157" t="s">
        <v>568</v>
      </c>
      <c r="AI299" s="157" t="s">
        <v>571</v>
      </c>
      <c r="AJ299" s="157" t="s">
        <v>571</v>
      </c>
      <c r="AK299" s="157" t="s">
        <v>568</v>
      </c>
      <c r="AL299" s="157" t="s">
        <v>568</v>
      </c>
      <c r="AM299" s="158" t="s">
        <v>568</v>
      </c>
      <c r="AN299" s="158" t="s">
        <v>568</v>
      </c>
      <c r="AO299" s="158" t="s">
        <v>568</v>
      </c>
      <c r="AP299" s="160">
        <v>-4931</v>
      </c>
      <c r="AQ299" s="161"/>
      <c r="AR299" s="162" t="s">
        <v>572</v>
      </c>
      <c r="AS299" s="163" t="s">
        <v>563</v>
      </c>
      <c r="AT299" s="164" t="s">
        <v>573</v>
      </c>
      <c r="AU299" s="165" t="s">
        <v>574</v>
      </c>
      <c r="AV299" s="140" t="s">
        <v>574</v>
      </c>
      <c r="AW299" s="139"/>
      <c r="AX299" s="139"/>
      <c r="AY299" s="139"/>
      <c r="AZ299" s="139"/>
      <c r="BA299" s="139"/>
      <c r="BB299" s="139"/>
    </row>
    <row r="300" spans="1:54" ht="18" customHeight="1" x14ac:dyDescent="0.2">
      <c r="A300" s="166" t="s">
        <v>896</v>
      </c>
      <c r="B300" s="166"/>
      <c r="C300" s="155">
        <v>-56897</v>
      </c>
      <c r="D300" s="155" t="s">
        <v>563</v>
      </c>
      <c r="E300" s="155" t="s">
        <v>564</v>
      </c>
      <c r="F300" s="155" t="s">
        <v>564</v>
      </c>
      <c r="G300" s="155" t="s">
        <v>565</v>
      </c>
      <c r="H300" s="155" t="s">
        <v>566</v>
      </c>
      <c r="I300" s="155" t="s">
        <v>565</v>
      </c>
      <c r="J300" s="156" t="s">
        <v>567</v>
      </c>
      <c r="K300" s="156" t="s">
        <v>566</v>
      </c>
      <c r="L300" s="157" t="s">
        <v>568</v>
      </c>
      <c r="M300" s="158" t="s">
        <v>566</v>
      </c>
      <c r="N300" s="155" t="s">
        <v>569</v>
      </c>
      <c r="O300" s="155" t="s">
        <v>568</v>
      </c>
      <c r="P300" s="155" t="s">
        <v>568</v>
      </c>
      <c r="Q300" s="155" t="s">
        <v>566</v>
      </c>
      <c r="R300" s="155" t="s">
        <v>570</v>
      </c>
      <c r="S300" s="155" t="s">
        <v>568</v>
      </c>
      <c r="T300" s="156" t="s">
        <v>568</v>
      </c>
      <c r="U300" s="156" t="s">
        <v>568</v>
      </c>
      <c r="V300" s="156" t="s">
        <v>568</v>
      </c>
      <c r="W300" s="156" t="s">
        <v>568</v>
      </c>
      <c r="X300" s="156" t="s">
        <v>563</v>
      </c>
      <c r="Y300" s="157" t="s">
        <v>565</v>
      </c>
      <c r="Z300" s="158" t="s">
        <v>564</v>
      </c>
      <c r="AA300" s="159" t="s">
        <v>568</v>
      </c>
      <c r="AB300" s="155" t="s">
        <v>568</v>
      </c>
      <c r="AC300" s="155" t="s">
        <v>565</v>
      </c>
      <c r="AD300" s="155" t="s">
        <v>568</v>
      </c>
      <c r="AE300" s="155" t="s">
        <v>568</v>
      </c>
      <c r="AF300" s="157" t="s">
        <v>568</v>
      </c>
      <c r="AG300" s="157" t="s">
        <v>568</v>
      </c>
      <c r="AH300" s="157">
        <v>-45500</v>
      </c>
      <c r="AI300" s="157">
        <v>-2072</v>
      </c>
      <c r="AJ300" s="157">
        <v>-2072</v>
      </c>
      <c r="AK300" s="157" t="s">
        <v>568</v>
      </c>
      <c r="AL300" s="157">
        <v>-7253</v>
      </c>
      <c r="AM300" s="158" t="s">
        <v>568</v>
      </c>
      <c r="AN300" s="158" t="s">
        <v>568</v>
      </c>
      <c r="AO300" s="158" t="s">
        <v>568</v>
      </c>
      <c r="AP300" s="160" t="s">
        <v>565</v>
      </c>
      <c r="AQ300" s="161"/>
      <c r="AR300" s="162" t="s">
        <v>572</v>
      </c>
      <c r="AS300" s="163" t="s">
        <v>563</v>
      </c>
      <c r="AT300" s="164">
        <v>-56897</v>
      </c>
      <c r="AU300" s="165" t="s">
        <v>574</v>
      </c>
      <c r="AV300" s="140" t="s">
        <v>574</v>
      </c>
      <c r="AW300" s="139"/>
      <c r="AX300" s="139"/>
      <c r="AY300" s="184"/>
      <c r="AZ300" s="139"/>
      <c r="BA300" s="139"/>
      <c r="BB300" s="139"/>
    </row>
    <row r="301" spans="1:54" ht="18" customHeight="1" x14ac:dyDescent="0.2">
      <c r="A301" s="166" t="s">
        <v>897</v>
      </c>
      <c r="B301" s="166"/>
      <c r="C301" s="155">
        <v>-355592</v>
      </c>
      <c r="D301" s="155" t="s">
        <v>563</v>
      </c>
      <c r="E301" s="155" t="s">
        <v>564</v>
      </c>
      <c r="F301" s="155" t="s">
        <v>564</v>
      </c>
      <c r="G301" s="155">
        <v>-88628</v>
      </c>
      <c r="H301" s="155">
        <v>-58197</v>
      </c>
      <c r="I301" s="155">
        <v>-125310</v>
      </c>
      <c r="J301" s="156">
        <v>-14565</v>
      </c>
      <c r="K301" s="156">
        <v>-32901</v>
      </c>
      <c r="L301" s="157">
        <v>-22037</v>
      </c>
      <c r="M301" s="158">
        <v>-9322</v>
      </c>
      <c r="N301" s="155">
        <v>-2518</v>
      </c>
      <c r="O301" s="155" t="s">
        <v>568</v>
      </c>
      <c r="P301" s="155" t="s">
        <v>568</v>
      </c>
      <c r="Q301" s="155" t="s">
        <v>566</v>
      </c>
      <c r="R301" s="155" t="s">
        <v>570</v>
      </c>
      <c r="S301" s="155" t="s">
        <v>568</v>
      </c>
      <c r="T301" s="156" t="s">
        <v>568</v>
      </c>
      <c r="U301" s="156" t="s">
        <v>568</v>
      </c>
      <c r="V301" s="156" t="s">
        <v>568</v>
      </c>
      <c r="W301" s="156" t="s">
        <v>568</v>
      </c>
      <c r="X301" s="156" t="s">
        <v>563</v>
      </c>
      <c r="Y301" s="157" t="s">
        <v>565</v>
      </c>
      <c r="Z301" s="158" t="s">
        <v>564</v>
      </c>
      <c r="AA301" s="159">
        <v>-2113</v>
      </c>
      <c r="AB301" s="155" t="s">
        <v>568</v>
      </c>
      <c r="AC301" s="155" t="s">
        <v>565</v>
      </c>
      <c r="AD301" s="155" t="s">
        <v>568</v>
      </c>
      <c r="AE301" s="155" t="s">
        <v>568</v>
      </c>
      <c r="AF301" s="157" t="s">
        <v>568</v>
      </c>
      <c r="AG301" s="157" t="s">
        <v>568</v>
      </c>
      <c r="AH301" s="157" t="s">
        <v>568</v>
      </c>
      <c r="AI301" s="157" t="s">
        <v>571</v>
      </c>
      <c r="AJ301" s="157" t="s">
        <v>571</v>
      </c>
      <c r="AK301" s="157" t="s">
        <v>568</v>
      </c>
      <c r="AL301" s="157" t="s">
        <v>568</v>
      </c>
      <c r="AM301" s="158" t="s">
        <v>568</v>
      </c>
      <c r="AN301" s="158" t="s">
        <v>568</v>
      </c>
      <c r="AO301" s="158" t="s">
        <v>568</v>
      </c>
      <c r="AP301" s="160" t="s">
        <v>565</v>
      </c>
      <c r="AQ301" s="161"/>
      <c r="AR301" s="162">
        <v>-100034</v>
      </c>
      <c r="AS301" s="163">
        <v>-2113</v>
      </c>
      <c r="AT301" s="164">
        <v>-112749</v>
      </c>
      <c r="AU301" s="165">
        <v>-138178</v>
      </c>
      <c r="AV301" s="140">
        <v>-2518</v>
      </c>
      <c r="AW301" s="139" t="s">
        <v>618</v>
      </c>
      <c r="AX301" s="139" t="s">
        <v>746</v>
      </c>
      <c r="AY301" s="184" t="s">
        <v>855</v>
      </c>
      <c r="AZ301" s="139"/>
      <c r="BA301" s="139"/>
      <c r="BB301" s="139"/>
    </row>
    <row r="302" spans="1:54" ht="18" customHeight="1" x14ac:dyDescent="0.2">
      <c r="A302" s="166" t="s">
        <v>898</v>
      </c>
      <c r="B302" s="166"/>
      <c r="C302" s="155">
        <v>-4964</v>
      </c>
      <c r="D302" s="155" t="s">
        <v>563</v>
      </c>
      <c r="E302" s="155" t="s">
        <v>564</v>
      </c>
      <c r="F302" s="155" t="s">
        <v>564</v>
      </c>
      <c r="G302" s="155">
        <v>-1503</v>
      </c>
      <c r="H302" s="155" t="s">
        <v>566</v>
      </c>
      <c r="I302" s="155">
        <v>-3461</v>
      </c>
      <c r="J302" s="156" t="s">
        <v>567</v>
      </c>
      <c r="K302" s="156" t="s">
        <v>566</v>
      </c>
      <c r="L302" s="157" t="s">
        <v>568</v>
      </c>
      <c r="M302" s="158" t="s">
        <v>566</v>
      </c>
      <c r="N302" s="155" t="s">
        <v>569</v>
      </c>
      <c r="O302" s="155" t="s">
        <v>568</v>
      </c>
      <c r="P302" s="155" t="s">
        <v>568</v>
      </c>
      <c r="Q302" s="155" t="s">
        <v>566</v>
      </c>
      <c r="R302" s="155" t="s">
        <v>570</v>
      </c>
      <c r="S302" s="155" t="s">
        <v>568</v>
      </c>
      <c r="T302" s="156" t="s">
        <v>568</v>
      </c>
      <c r="U302" s="156" t="s">
        <v>568</v>
      </c>
      <c r="V302" s="156" t="s">
        <v>568</v>
      </c>
      <c r="W302" s="156" t="s">
        <v>568</v>
      </c>
      <c r="X302" s="156" t="s">
        <v>563</v>
      </c>
      <c r="Y302" s="157" t="s">
        <v>565</v>
      </c>
      <c r="Z302" s="158" t="s">
        <v>564</v>
      </c>
      <c r="AA302" s="159" t="s">
        <v>568</v>
      </c>
      <c r="AB302" s="155" t="s">
        <v>568</v>
      </c>
      <c r="AC302" s="155" t="s">
        <v>565</v>
      </c>
      <c r="AD302" s="155" t="s">
        <v>568</v>
      </c>
      <c r="AE302" s="155" t="s">
        <v>568</v>
      </c>
      <c r="AF302" s="157" t="s">
        <v>568</v>
      </c>
      <c r="AG302" s="157" t="s">
        <v>568</v>
      </c>
      <c r="AH302" s="157" t="s">
        <v>568</v>
      </c>
      <c r="AI302" s="157" t="s">
        <v>571</v>
      </c>
      <c r="AJ302" s="157" t="s">
        <v>571</v>
      </c>
      <c r="AK302" s="157" t="s">
        <v>568</v>
      </c>
      <c r="AL302" s="157" t="s">
        <v>568</v>
      </c>
      <c r="AM302" s="158" t="s">
        <v>568</v>
      </c>
      <c r="AN302" s="158" t="s">
        <v>568</v>
      </c>
      <c r="AO302" s="158" t="s">
        <v>568</v>
      </c>
      <c r="AP302" s="160" t="s">
        <v>565</v>
      </c>
      <c r="AQ302" s="161"/>
      <c r="AR302" s="162">
        <v>-1655</v>
      </c>
      <c r="AS302" s="163" t="s">
        <v>563</v>
      </c>
      <c r="AT302" s="164">
        <v>-1655</v>
      </c>
      <c r="AU302" s="165">
        <v>-1655</v>
      </c>
      <c r="AV302" s="140">
        <v>0</v>
      </c>
      <c r="AW302" s="139" t="s">
        <v>618</v>
      </c>
      <c r="AX302" s="139" t="s">
        <v>746</v>
      </c>
      <c r="AY302" s="184" t="s">
        <v>855</v>
      </c>
      <c r="AZ302" s="139"/>
      <c r="BA302" s="139"/>
      <c r="BB302" s="139"/>
    </row>
    <row r="303" spans="1:54" ht="18" customHeight="1" x14ac:dyDescent="0.2">
      <c r="A303" s="166" t="s">
        <v>899</v>
      </c>
      <c r="B303" s="166"/>
      <c r="C303" s="155">
        <v>-154101</v>
      </c>
      <c r="D303" s="155" t="s">
        <v>563</v>
      </c>
      <c r="E303" s="155" t="s">
        <v>564</v>
      </c>
      <c r="F303" s="155" t="s">
        <v>564</v>
      </c>
      <c r="G303" s="155">
        <v>-28817</v>
      </c>
      <c r="H303" s="155">
        <v>-64854</v>
      </c>
      <c r="I303" s="155">
        <v>-43327</v>
      </c>
      <c r="J303" s="156" t="s">
        <v>567</v>
      </c>
      <c r="K303" s="156">
        <v>-6732</v>
      </c>
      <c r="L303" s="157">
        <v>-1344</v>
      </c>
      <c r="M303" s="158" t="s">
        <v>566</v>
      </c>
      <c r="N303" s="155" t="s">
        <v>569</v>
      </c>
      <c r="O303" s="155" t="s">
        <v>568</v>
      </c>
      <c r="P303" s="155" t="s">
        <v>568</v>
      </c>
      <c r="Q303" s="155" t="s">
        <v>566</v>
      </c>
      <c r="R303" s="155" t="s">
        <v>570</v>
      </c>
      <c r="S303" s="155" t="s">
        <v>568</v>
      </c>
      <c r="T303" s="156" t="s">
        <v>568</v>
      </c>
      <c r="U303" s="156" t="s">
        <v>568</v>
      </c>
      <c r="V303" s="156" t="s">
        <v>568</v>
      </c>
      <c r="W303" s="156" t="s">
        <v>568</v>
      </c>
      <c r="X303" s="156" t="s">
        <v>563</v>
      </c>
      <c r="Y303" s="157" t="s">
        <v>565</v>
      </c>
      <c r="Z303" s="158" t="s">
        <v>564</v>
      </c>
      <c r="AA303" s="159">
        <v>-9028</v>
      </c>
      <c r="AB303" s="155" t="s">
        <v>568</v>
      </c>
      <c r="AC303" s="155" t="s">
        <v>565</v>
      </c>
      <c r="AD303" s="155" t="s">
        <v>568</v>
      </c>
      <c r="AE303" s="155" t="s">
        <v>568</v>
      </c>
      <c r="AF303" s="157" t="s">
        <v>568</v>
      </c>
      <c r="AG303" s="157" t="s">
        <v>568</v>
      </c>
      <c r="AH303" s="157" t="s">
        <v>568</v>
      </c>
      <c r="AI303" s="157" t="s">
        <v>571</v>
      </c>
      <c r="AJ303" s="157" t="s">
        <v>571</v>
      </c>
      <c r="AK303" s="157" t="s">
        <v>568</v>
      </c>
      <c r="AL303" s="157" t="s">
        <v>568</v>
      </c>
      <c r="AM303" s="158" t="s">
        <v>568</v>
      </c>
      <c r="AN303" s="158" t="s">
        <v>568</v>
      </c>
      <c r="AO303" s="158" t="s">
        <v>568</v>
      </c>
      <c r="AP303" s="160" t="s">
        <v>565</v>
      </c>
      <c r="AQ303" s="161"/>
      <c r="AR303" s="162">
        <v>-45666</v>
      </c>
      <c r="AS303" s="163">
        <v>-9028</v>
      </c>
      <c r="AT303" s="164">
        <v>-47010</v>
      </c>
      <c r="AU303" s="165">
        <v>-52398</v>
      </c>
      <c r="AV303" s="140" t="s">
        <v>574</v>
      </c>
      <c r="AW303" s="139" t="s">
        <v>618</v>
      </c>
      <c r="AX303" s="139" t="s">
        <v>746</v>
      </c>
      <c r="AY303" s="184" t="s">
        <v>855</v>
      </c>
      <c r="AZ303" s="139"/>
      <c r="BA303" s="139"/>
      <c r="BB303" s="139"/>
    </row>
    <row r="304" spans="1:54" ht="18" customHeight="1" x14ac:dyDescent="0.2">
      <c r="A304" s="166" t="s">
        <v>900</v>
      </c>
      <c r="B304" s="166"/>
      <c r="C304" s="155">
        <v>-27015</v>
      </c>
      <c r="D304" s="155" t="s">
        <v>563</v>
      </c>
      <c r="E304" s="155" t="s">
        <v>564</v>
      </c>
      <c r="F304" s="155" t="s">
        <v>564</v>
      </c>
      <c r="G304" s="155">
        <v>-8368</v>
      </c>
      <c r="H304" s="155" t="s">
        <v>566</v>
      </c>
      <c r="I304" s="155">
        <v>-18647</v>
      </c>
      <c r="J304" s="156" t="s">
        <v>567</v>
      </c>
      <c r="K304" s="156" t="s">
        <v>566</v>
      </c>
      <c r="L304" s="157" t="s">
        <v>568</v>
      </c>
      <c r="M304" s="158" t="s">
        <v>566</v>
      </c>
      <c r="N304" s="155" t="s">
        <v>569</v>
      </c>
      <c r="O304" s="155" t="s">
        <v>568</v>
      </c>
      <c r="P304" s="155" t="s">
        <v>568</v>
      </c>
      <c r="Q304" s="155" t="s">
        <v>566</v>
      </c>
      <c r="R304" s="155" t="s">
        <v>570</v>
      </c>
      <c r="S304" s="155" t="s">
        <v>568</v>
      </c>
      <c r="T304" s="156" t="s">
        <v>568</v>
      </c>
      <c r="U304" s="156" t="s">
        <v>568</v>
      </c>
      <c r="V304" s="156" t="s">
        <v>568</v>
      </c>
      <c r="W304" s="156" t="s">
        <v>568</v>
      </c>
      <c r="X304" s="156" t="s">
        <v>563</v>
      </c>
      <c r="Y304" s="157" t="s">
        <v>565</v>
      </c>
      <c r="Z304" s="158" t="s">
        <v>564</v>
      </c>
      <c r="AA304" s="159" t="s">
        <v>568</v>
      </c>
      <c r="AB304" s="155" t="s">
        <v>568</v>
      </c>
      <c r="AC304" s="155" t="s">
        <v>565</v>
      </c>
      <c r="AD304" s="155" t="s">
        <v>568</v>
      </c>
      <c r="AE304" s="155" t="s">
        <v>568</v>
      </c>
      <c r="AF304" s="157" t="s">
        <v>568</v>
      </c>
      <c r="AG304" s="157" t="s">
        <v>568</v>
      </c>
      <c r="AH304" s="157" t="s">
        <v>568</v>
      </c>
      <c r="AI304" s="157" t="s">
        <v>571</v>
      </c>
      <c r="AJ304" s="157" t="s">
        <v>571</v>
      </c>
      <c r="AK304" s="157" t="s">
        <v>568</v>
      </c>
      <c r="AL304" s="157" t="s">
        <v>568</v>
      </c>
      <c r="AM304" s="158" t="s">
        <v>568</v>
      </c>
      <c r="AN304" s="158" t="s">
        <v>568</v>
      </c>
      <c r="AO304" s="158" t="s">
        <v>568</v>
      </c>
      <c r="AP304" s="160" t="s">
        <v>565</v>
      </c>
      <c r="AQ304" s="161"/>
      <c r="AR304" s="162">
        <v>-9005</v>
      </c>
      <c r="AS304" s="163" t="s">
        <v>563</v>
      </c>
      <c r="AT304" s="164">
        <v>-9005</v>
      </c>
      <c r="AU304" s="165">
        <v>-9005</v>
      </c>
      <c r="AV304" s="140">
        <v>0</v>
      </c>
      <c r="AW304" s="139" t="s">
        <v>618</v>
      </c>
      <c r="AX304" s="139" t="s">
        <v>746</v>
      </c>
      <c r="AY304" s="184" t="s">
        <v>855</v>
      </c>
      <c r="AZ304" s="139"/>
      <c r="BA304" s="139"/>
      <c r="BB304" s="139"/>
    </row>
    <row r="305" spans="1:54" ht="18" customHeight="1" x14ac:dyDescent="0.2">
      <c r="A305" s="166" t="s">
        <v>901</v>
      </c>
      <c r="B305" s="166"/>
      <c r="C305" s="155">
        <v>-198200</v>
      </c>
      <c r="D305" s="155" t="s">
        <v>563</v>
      </c>
      <c r="E305" s="155" t="s">
        <v>564</v>
      </c>
      <c r="F305" s="155" t="s">
        <v>564</v>
      </c>
      <c r="G305" s="155">
        <v>-109791</v>
      </c>
      <c r="H305" s="155">
        <v>-351</v>
      </c>
      <c r="I305" s="155">
        <v>-79293</v>
      </c>
      <c r="J305" s="156">
        <v>-468</v>
      </c>
      <c r="K305" s="156">
        <v>-5388</v>
      </c>
      <c r="L305" s="157">
        <v>-2910</v>
      </c>
      <c r="M305" s="158" t="s">
        <v>566</v>
      </c>
      <c r="N305" s="155" t="s">
        <v>569</v>
      </c>
      <c r="O305" s="155" t="s">
        <v>568</v>
      </c>
      <c r="P305" s="155" t="s">
        <v>568</v>
      </c>
      <c r="Q305" s="155" t="s">
        <v>566</v>
      </c>
      <c r="R305" s="155" t="s">
        <v>570</v>
      </c>
      <c r="S305" s="155" t="s">
        <v>568</v>
      </c>
      <c r="T305" s="156" t="s">
        <v>568</v>
      </c>
      <c r="U305" s="156" t="s">
        <v>568</v>
      </c>
      <c r="V305" s="156" t="s">
        <v>568</v>
      </c>
      <c r="W305" s="156" t="s">
        <v>568</v>
      </c>
      <c r="X305" s="156" t="s">
        <v>563</v>
      </c>
      <c r="Y305" s="157" t="s">
        <v>565</v>
      </c>
      <c r="Z305" s="158" t="s">
        <v>564</v>
      </c>
      <c r="AA305" s="159" t="s">
        <v>568</v>
      </c>
      <c r="AB305" s="155" t="s">
        <v>568</v>
      </c>
      <c r="AC305" s="155" t="s">
        <v>565</v>
      </c>
      <c r="AD305" s="155" t="s">
        <v>568</v>
      </c>
      <c r="AE305" s="155" t="s">
        <v>568</v>
      </c>
      <c r="AF305" s="157" t="s">
        <v>568</v>
      </c>
      <c r="AG305" s="157" t="s">
        <v>568</v>
      </c>
      <c r="AH305" s="157" t="s">
        <v>568</v>
      </c>
      <c r="AI305" s="157" t="s">
        <v>571</v>
      </c>
      <c r="AJ305" s="157" t="s">
        <v>571</v>
      </c>
      <c r="AK305" s="157" t="s">
        <v>568</v>
      </c>
      <c r="AL305" s="157" t="s">
        <v>568</v>
      </c>
      <c r="AM305" s="158" t="s">
        <v>568</v>
      </c>
      <c r="AN305" s="158" t="s">
        <v>568</v>
      </c>
      <c r="AO305" s="158" t="s">
        <v>568</v>
      </c>
      <c r="AP305" s="160" t="s">
        <v>565</v>
      </c>
      <c r="AQ305" s="161"/>
      <c r="AR305" s="162">
        <v>-63145</v>
      </c>
      <c r="AS305" s="163" t="s">
        <v>563</v>
      </c>
      <c r="AT305" s="164">
        <v>-66055</v>
      </c>
      <c r="AU305" s="165">
        <v>-69001</v>
      </c>
      <c r="AV305" s="140">
        <v>0</v>
      </c>
      <c r="AW305" s="139" t="s">
        <v>618</v>
      </c>
      <c r="AX305" s="139" t="s">
        <v>746</v>
      </c>
      <c r="AY305" s="184" t="s">
        <v>855</v>
      </c>
      <c r="AZ305" s="139"/>
      <c r="BA305" s="139"/>
      <c r="BB305" s="139"/>
    </row>
    <row r="306" spans="1:54" ht="18" customHeight="1" x14ac:dyDescent="0.2">
      <c r="A306" s="166" t="s">
        <v>902</v>
      </c>
      <c r="B306" s="166"/>
      <c r="C306" s="155">
        <v>-49603</v>
      </c>
      <c r="D306" s="155" t="s">
        <v>563</v>
      </c>
      <c r="E306" s="155" t="s">
        <v>564</v>
      </c>
      <c r="F306" s="155" t="s">
        <v>564</v>
      </c>
      <c r="G306" s="155">
        <v>-21414</v>
      </c>
      <c r="H306" s="155" t="s">
        <v>566</v>
      </c>
      <c r="I306" s="155">
        <v>-28172</v>
      </c>
      <c r="J306" s="156">
        <v>-17</v>
      </c>
      <c r="K306" s="156" t="s">
        <v>566</v>
      </c>
      <c r="L306" s="157" t="s">
        <v>568</v>
      </c>
      <c r="M306" s="158" t="s">
        <v>566</v>
      </c>
      <c r="N306" s="155" t="s">
        <v>569</v>
      </c>
      <c r="O306" s="155" t="s">
        <v>568</v>
      </c>
      <c r="P306" s="155" t="s">
        <v>568</v>
      </c>
      <c r="Q306" s="155" t="s">
        <v>566</v>
      </c>
      <c r="R306" s="155" t="s">
        <v>570</v>
      </c>
      <c r="S306" s="155" t="s">
        <v>568</v>
      </c>
      <c r="T306" s="156" t="s">
        <v>568</v>
      </c>
      <c r="U306" s="156" t="s">
        <v>568</v>
      </c>
      <c r="V306" s="156" t="s">
        <v>568</v>
      </c>
      <c r="W306" s="156" t="s">
        <v>568</v>
      </c>
      <c r="X306" s="156" t="s">
        <v>563</v>
      </c>
      <c r="Y306" s="157" t="s">
        <v>565</v>
      </c>
      <c r="Z306" s="158" t="s">
        <v>564</v>
      </c>
      <c r="AA306" s="159" t="s">
        <v>568</v>
      </c>
      <c r="AB306" s="155" t="s">
        <v>568</v>
      </c>
      <c r="AC306" s="155" t="s">
        <v>565</v>
      </c>
      <c r="AD306" s="155" t="s">
        <v>568</v>
      </c>
      <c r="AE306" s="155" t="s">
        <v>568</v>
      </c>
      <c r="AF306" s="157" t="s">
        <v>568</v>
      </c>
      <c r="AG306" s="157" t="s">
        <v>568</v>
      </c>
      <c r="AH306" s="157" t="s">
        <v>568</v>
      </c>
      <c r="AI306" s="157" t="s">
        <v>571</v>
      </c>
      <c r="AJ306" s="157" t="s">
        <v>571</v>
      </c>
      <c r="AK306" s="157" t="s">
        <v>568</v>
      </c>
      <c r="AL306" s="157" t="s">
        <v>568</v>
      </c>
      <c r="AM306" s="158" t="s">
        <v>568</v>
      </c>
      <c r="AN306" s="158" t="s">
        <v>568</v>
      </c>
      <c r="AO306" s="158" t="s">
        <v>568</v>
      </c>
      <c r="AP306" s="160" t="s">
        <v>565</v>
      </c>
      <c r="AQ306" s="161"/>
      <c r="AR306" s="162">
        <v>-16529</v>
      </c>
      <c r="AS306" s="163" t="s">
        <v>563</v>
      </c>
      <c r="AT306" s="164">
        <v>-16529</v>
      </c>
      <c r="AU306" s="165">
        <v>-16546</v>
      </c>
      <c r="AV306" s="140" t="s">
        <v>574</v>
      </c>
      <c r="AW306" s="139" t="s">
        <v>618</v>
      </c>
      <c r="AX306" s="139" t="s">
        <v>746</v>
      </c>
      <c r="AY306" s="184" t="s">
        <v>855</v>
      </c>
      <c r="AZ306" s="139"/>
      <c r="BA306" s="139"/>
      <c r="BB306" s="139"/>
    </row>
    <row r="307" spans="1:54" ht="18" customHeight="1" x14ac:dyDescent="0.2">
      <c r="A307" s="166" t="s">
        <v>903</v>
      </c>
      <c r="B307" s="166"/>
      <c r="C307" s="155">
        <v>-21522</v>
      </c>
      <c r="D307" s="155" t="s">
        <v>563</v>
      </c>
      <c r="E307" s="155" t="s">
        <v>564</v>
      </c>
      <c r="F307" s="155" t="s">
        <v>564</v>
      </c>
      <c r="G307" s="155">
        <v>-4859</v>
      </c>
      <c r="H307" s="155">
        <v>-163</v>
      </c>
      <c r="I307" s="155">
        <v>-16500</v>
      </c>
      <c r="J307" s="156" t="s">
        <v>567</v>
      </c>
      <c r="K307" s="156" t="s">
        <v>566</v>
      </c>
      <c r="L307" s="157" t="s">
        <v>568</v>
      </c>
      <c r="M307" s="158" t="s">
        <v>566</v>
      </c>
      <c r="N307" s="155" t="s">
        <v>569</v>
      </c>
      <c r="O307" s="155" t="s">
        <v>568</v>
      </c>
      <c r="P307" s="155" t="s">
        <v>568</v>
      </c>
      <c r="Q307" s="155" t="s">
        <v>566</v>
      </c>
      <c r="R307" s="155" t="s">
        <v>570</v>
      </c>
      <c r="S307" s="155" t="s">
        <v>568</v>
      </c>
      <c r="T307" s="156" t="s">
        <v>568</v>
      </c>
      <c r="U307" s="156" t="s">
        <v>568</v>
      </c>
      <c r="V307" s="156" t="s">
        <v>568</v>
      </c>
      <c r="W307" s="156" t="s">
        <v>568</v>
      </c>
      <c r="X307" s="156" t="s">
        <v>563</v>
      </c>
      <c r="Y307" s="157" t="s">
        <v>565</v>
      </c>
      <c r="Z307" s="158" t="s">
        <v>564</v>
      </c>
      <c r="AA307" s="159" t="s">
        <v>568</v>
      </c>
      <c r="AB307" s="155" t="s">
        <v>568</v>
      </c>
      <c r="AC307" s="155" t="s">
        <v>565</v>
      </c>
      <c r="AD307" s="155" t="s">
        <v>568</v>
      </c>
      <c r="AE307" s="155" t="s">
        <v>568</v>
      </c>
      <c r="AF307" s="157" t="s">
        <v>568</v>
      </c>
      <c r="AG307" s="157" t="s">
        <v>568</v>
      </c>
      <c r="AH307" s="157" t="s">
        <v>568</v>
      </c>
      <c r="AI307" s="157" t="s">
        <v>571</v>
      </c>
      <c r="AJ307" s="157" t="s">
        <v>571</v>
      </c>
      <c r="AK307" s="157" t="s">
        <v>568</v>
      </c>
      <c r="AL307" s="157" t="s">
        <v>568</v>
      </c>
      <c r="AM307" s="158" t="s">
        <v>568</v>
      </c>
      <c r="AN307" s="158" t="s">
        <v>568</v>
      </c>
      <c r="AO307" s="158" t="s">
        <v>568</v>
      </c>
      <c r="AP307" s="160" t="s">
        <v>565</v>
      </c>
      <c r="AQ307" s="161"/>
      <c r="AR307" s="162">
        <v>-7174</v>
      </c>
      <c r="AS307" s="163" t="s">
        <v>563</v>
      </c>
      <c r="AT307" s="164">
        <v>-7174</v>
      </c>
      <c r="AU307" s="165">
        <v>-7174</v>
      </c>
      <c r="AV307" s="140" t="s">
        <v>574</v>
      </c>
      <c r="AW307" s="139" t="s">
        <v>618</v>
      </c>
      <c r="AX307" s="139" t="s">
        <v>746</v>
      </c>
      <c r="AY307" s="184" t="s">
        <v>855</v>
      </c>
      <c r="AZ307" s="139"/>
      <c r="BA307" s="139"/>
      <c r="BB307" s="139"/>
    </row>
    <row r="308" spans="1:54" ht="18" customHeight="1" x14ac:dyDescent="0.2">
      <c r="A308" s="166" t="s">
        <v>904</v>
      </c>
      <c r="B308" s="166"/>
      <c r="C308" s="155">
        <v>-21998</v>
      </c>
      <c r="D308" s="155" t="s">
        <v>563</v>
      </c>
      <c r="E308" s="155" t="s">
        <v>564</v>
      </c>
      <c r="F308" s="155" t="s">
        <v>564</v>
      </c>
      <c r="G308" s="155">
        <v>-1724</v>
      </c>
      <c r="H308" s="155">
        <v>-8519</v>
      </c>
      <c r="I308" s="155">
        <v>-7269</v>
      </c>
      <c r="J308" s="156" t="s">
        <v>567</v>
      </c>
      <c r="K308" s="156">
        <v>-307</v>
      </c>
      <c r="L308" s="157" t="s">
        <v>568</v>
      </c>
      <c r="M308" s="158" t="s">
        <v>566</v>
      </c>
      <c r="N308" s="155" t="s">
        <v>569</v>
      </c>
      <c r="O308" s="155" t="s">
        <v>568</v>
      </c>
      <c r="P308" s="155" t="s">
        <v>568</v>
      </c>
      <c r="Q308" s="155" t="s">
        <v>566</v>
      </c>
      <c r="R308" s="155" t="s">
        <v>570</v>
      </c>
      <c r="S308" s="155" t="s">
        <v>568</v>
      </c>
      <c r="T308" s="156" t="s">
        <v>568</v>
      </c>
      <c r="U308" s="156" t="s">
        <v>568</v>
      </c>
      <c r="V308" s="156" t="s">
        <v>568</v>
      </c>
      <c r="W308" s="156" t="s">
        <v>568</v>
      </c>
      <c r="X308" s="156" t="s">
        <v>563</v>
      </c>
      <c r="Y308" s="157" t="s">
        <v>565</v>
      </c>
      <c r="Z308" s="158" t="s">
        <v>564</v>
      </c>
      <c r="AA308" s="159">
        <v>-4179</v>
      </c>
      <c r="AB308" s="155" t="s">
        <v>568</v>
      </c>
      <c r="AC308" s="155" t="s">
        <v>565</v>
      </c>
      <c r="AD308" s="155" t="s">
        <v>568</v>
      </c>
      <c r="AE308" s="155" t="s">
        <v>568</v>
      </c>
      <c r="AF308" s="157" t="s">
        <v>568</v>
      </c>
      <c r="AG308" s="157" t="s">
        <v>568</v>
      </c>
      <c r="AH308" s="157" t="s">
        <v>568</v>
      </c>
      <c r="AI308" s="157" t="s">
        <v>571</v>
      </c>
      <c r="AJ308" s="157" t="s">
        <v>571</v>
      </c>
      <c r="AK308" s="157" t="s">
        <v>568</v>
      </c>
      <c r="AL308" s="157" t="s">
        <v>568</v>
      </c>
      <c r="AM308" s="158" t="s">
        <v>568</v>
      </c>
      <c r="AN308" s="158" t="s">
        <v>568</v>
      </c>
      <c r="AO308" s="158" t="s">
        <v>568</v>
      </c>
      <c r="AP308" s="160" t="s">
        <v>565</v>
      </c>
      <c r="AQ308" s="161"/>
      <c r="AR308" s="162">
        <v>-5837</v>
      </c>
      <c r="AS308" s="163">
        <v>-4179</v>
      </c>
      <c r="AT308" s="164">
        <v>-5837</v>
      </c>
      <c r="AU308" s="165">
        <v>-6145</v>
      </c>
      <c r="AV308" s="140">
        <v>0</v>
      </c>
      <c r="AW308" s="139" t="s">
        <v>618</v>
      </c>
      <c r="AX308" s="139" t="s">
        <v>746</v>
      </c>
      <c r="AY308" s="184" t="s">
        <v>855</v>
      </c>
      <c r="AZ308" s="139"/>
      <c r="BA308" s="139"/>
      <c r="BB308" s="139"/>
    </row>
    <row r="309" spans="1:54" ht="18" customHeight="1" x14ac:dyDescent="0.2">
      <c r="A309" s="166" t="s">
        <v>905</v>
      </c>
      <c r="B309" s="166"/>
      <c r="C309" s="155">
        <v>-70694</v>
      </c>
      <c r="D309" s="155" t="s">
        <v>563</v>
      </c>
      <c r="E309" s="155" t="s">
        <v>564</v>
      </c>
      <c r="F309" s="155" t="s">
        <v>564</v>
      </c>
      <c r="G309" s="155">
        <v>-24693</v>
      </c>
      <c r="H309" s="155">
        <v>-5595</v>
      </c>
      <c r="I309" s="155">
        <v>-32815</v>
      </c>
      <c r="J309" s="156">
        <v>-1225</v>
      </c>
      <c r="K309" s="156">
        <v>-1202</v>
      </c>
      <c r="L309" s="157">
        <v>-5163</v>
      </c>
      <c r="M309" s="158" t="s">
        <v>566</v>
      </c>
      <c r="N309" s="155" t="s">
        <v>569</v>
      </c>
      <c r="O309" s="155" t="s">
        <v>568</v>
      </c>
      <c r="P309" s="155" t="s">
        <v>568</v>
      </c>
      <c r="Q309" s="155" t="s">
        <v>566</v>
      </c>
      <c r="R309" s="155" t="s">
        <v>570</v>
      </c>
      <c r="S309" s="155" t="s">
        <v>568</v>
      </c>
      <c r="T309" s="156" t="s">
        <v>568</v>
      </c>
      <c r="U309" s="156" t="s">
        <v>568</v>
      </c>
      <c r="V309" s="156" t="s">
        <v>568</v>
      </c>
      <c r="W309" s="156" t="s">
        <v>568</v>
      </c>
      <c r="X309" s="156" t="s">
        <v>563</v>
      </c>
      <c r="Y309" s="157" t="s">
        <v>565</v>
      </c>
      <c r="Z309" s="158" t="s">
        <v>564</v>
      </c>
      <c r="AA309" s="159" t="s">
        <v>568</v>
      </c>
      <c r="AB309" s="155" t="s">
        <v>568</v>
      </c>
      <c r="AC309" s="155" t="s">
        <v>565</v>
      </c>
      <c r="AD309" s="155" t="s">
        <v>568</v>
      </c>
      <c r="AE309" s="155" t="s">
        <v>568</v>
      </c>
      <c r="AF309" s="157" t="s">
        <v>568</v>
      </c>
      <c r="AG309" s="157" t="s">
        <v>568</v>
      </c>
      <c r="AH309" s="157" t="s">
        <v>568</v>
      </c>
      <c r="AI309" s="157" t="s">
        <v>571</v>
      </c>
      <c r="AJ309" s="157" t="s">
        <v>571</v>
      </c>
      <c r="AK309" s="157" t="s">
        <v>568</v>
      </c>
      <c r="AL309" s="157" t="s">
        <v>568</v>
      </c>
      <c r="AM309" s="158" t="s">
        <v>568</v>
      </c>
      <c r="AN309" s="158" t="s">
        <v>568</v>
      </c>
      <c r="AO309" s="158" t="s">
        <v>568</v>
      </c>
      <c r="AP309" s="160" t="s">
        <v>565</v>
      </c>
      <c r="AQ309" s="161"/>
      <c r="AR309" s="162">
        <v>-21035</v>
      </c>
      <c r="AS309" s="163" t="s">
        <v>563</v>
      </c>
      <c r="AT309" s="164">
        <v>-26197</v>
      </c>
      <c r="AU309" s="165">
        <v>-23462</v>
      </c>
      <c r="AV309" s="140" t="s">
        <v>574</v>
      </c>
      <c r="AW309" s="139" t="s">
        <v>618</v>
      </c>
      <c r="AX309" s="139" t="s">
        <v>746</v>
      </c>
      <c r="AY309" s="184" t="s">
        <v>855</v>
      </c>
      <c r="AZ309" s="139"/>
      <c r="BA309" s="139"/>
      <c r="BB309" s="139"/>
    </row>
    <row r="310" spans="1:54" ht="18" customHeight="1" x14ac:dyDescent="0.2">
      <c r="A310" s="166" t="s">
        <v>906</v>
      </c>
      <c r="B310" s="166"/>
      <c r="C310" s="155">
        <v>-8921</v>
      </c>
      <c r="D310" s="155" t="s">
        <v>563</v>
      </c>
      <c r="E310" s="155" t="s">
        <v>564</v>
      </c>
      <c r="F310" s="155" t="s">
        <v>564</v>
      </c>
      <c r="G310" s="155">
        <v>-553</v>
      </c>
      <c r="H310" s="155" t="s">
        <v>566</v>
      </c>
      <c r="I310" s="155">
        <v>-7961</v>
      </c>
      <c r="J310" s="156">
        <v>-407</v>
      </c>
      <c r="K310" s="156" t="s">
        <v>566</v>
      </c>
      <c r="L310" s="157" t="s">
        <v>568</v>
      </c>
      <c r="M310" s="158" t="s">
        <v>566</v>
      </c>
      <c r="N310" s="155" t="s">
        <v>569</v>
      </c>
      <c r="O310" s="155" t="s">
        <v>568</v>
      </c>
      <c r="P310" s="155" t="s">
        <v>568</v>
      </c>
      <c r="Q310" s="155" t="s">
        <v>566</v>
      </c>
      <c r="R310" s="155" t="s">
        <v>570</v>
      </c>
      <c r="S310" s="155" t="s">
        <v>568</v>
      </c>
      <c r="T310" s="156" t="s">
        <v>568</v>
      </c>
      <c r="U310" s="156" t="s">
        <v>568</v>
      </c>
      <c r="V310" s="156" t="s">
        <v>568</v>
      </c>
      <c r="W310" s="156" t="s">
        <v>568</v>
      </c>
      <c r="X310" s="156" t="s">
        <v>563</v>
      </c>
      <c r="Y310" s="157" t="s">
        <v>565</v>
      </c>
      <c r="Z310" s="158" t="s">
        <v>564</v>
      </c>
      <c r="AA310" s="159" t="s">
        <v>568</v>
      </c>
      <c r="AB310" s="155" t="s">
        <v>568</v>
      </c>
      <c r="AC310" s="155" t="s">
        <v>565</v>
      </c>
      <c r="AD310" s="155" t="s">
        <v>568</v>
      </c>
      <c r="AE310" s="155" t="s">
        <v>568</v>
      </c>
      <c r="AF310" s="157" t="s">
        <v>568</v>
      </c>
      <c r="AG310" s="157" t="s">
        <v>568</v>
      </c>
      <c r="AH310" s="157" t="s">
        <v>568</v>
      </c>
      <c r="AI310" s="157" t="s">
        <v>571</v>
      </c>
      <c r="AJ310" s="157" t="s">
        <v>571</v>
      </c>
      <c r="AK310" s="157" t="s">
        <v>568</v>
      </c>
      <c r="AL310" s="157" t="s">
        <v>568</v>
      </c>
      <c r="AM310" s="158" t="s">
        <v>568</v>
      </c>
      <c r="AN310" s="158" t="s">
        <v>568</v>
      </c>
      <c r="AO310" s="158" t="s">
        <v>568</v>
      </c>
      <c r="AP310" s="160" t="s">
        <v>565</v>
      </c>
      <c r="AQ310" s="161"/>
      <c r="AR310" s="162">
        <v>-2838</v>
      </c>
      <c r="AS310" s="163" t="s">
        <v>563</v>
      </c>
      <c r="AT310" s="164">
        <v>-2838</v>
      </c>
      <c r="AU310" s="165">
        <v>-3245</v>
      </c>
      <c r="AV310" s="140">
        <v>0</v>
      </c>
      <c r="AW310" s="139" t="s">
        <v>618</v>
      </c>
      <c r="AX310" s="139" t="s">
        <v>746</v>
      </c>
      <c r="AY310" s="184" t="s">
        <v>855</v>
      </c>
      <c r="AZ310" s="139"/>
      <c r="BA310" s="139"/>
      <c r="BB310" s="139"/>
    </row>
    <row r="311" spans="1:54" ht="18" customHeight="1" x14ac:dyDescent="0.2">
      <c r="A311" s="166" t="s">
        <v>907</v>
      </c>
      <c r="B311" s="166"/>
      <c r="C311" s="155">
        <v>-36607</v>
      </c>
      <c r="D311" s="155" t="s">
        <v>563</v>
      </c>
      <c r="E311" s="155" t="s">
        <v>564</v>
      </c>
      <c r="F311" s="155" t="s">
        <v>564</v>
      </c>
      <c r="G311" s="155">
        <v>-14388</v>
      </c>
      <c r="H311" s="155" t="s">
        <v>566</v>
      </c>
      <c r="I311" s="155">
        <v>-22219</v>
      </c>
      <c r="J311" s="156" t="s">
        <v>567</v>
      </c>
      <c r="K311" s="156" t="s">
        <v>566</v>
      </c>
      <c r="L311" s="157" t="s">
        <v>568</v>
      </c>
      <c r="M311" s="158" t="s">
        <v>566</v>
      </c>
      <c r="N311" s="155" t="s">
        <v>569</v>
      </c>
      <c r="O311" s="155" t="s">
        <v>568</v>
      </c>
      <c r="P311" s="155" t="s">
        <v>568</v>
      </c>
      <c r="Q311" s="155" t="s">
        <v>566</v>
      </c>
      <c r="R311" s="155" t="s">
        <v>570</v>
      </c>
      <c r="S311" s="155" t="s">
        <v>568</v>
      </c>
      <c r="T311" s="156" t="s">
        <v>568</v>
      </c>
      <c r="U311" s="156" t="s">
        <v>568</v>
      </c>
      <c r="V311" s="156" t="s">
        <v>568</v>
      </c>
      <c r="W311" s="156" t="s">
        <v>568</v>
      </c>
      <c r="X311" s="156" t="s">
        <v>563</v>
      </c>
      <c r="Y311" s="157" t="s">
        <v>565</v>
      </c>
      <c r="Z311" s="158" t="s">
        <v>564</v>
      </c>
      <c r="AA311" s="159" t="s">
        <v>568</v>
      </c>
      <c r="AB311" s="155" t="s">
        <v>568</v>
      </c>
      <c r="AC311" s="155" t="s">
        <v>565</v>
      </c>
      <c r="AD311" s="155" t="s">
        <v>568</v>
      </c>
      <c r="AE311" s="155" t="s">
        <v>568</v>
      </c>
      <c r="AF311" s="157" t="s">
        <v>568</v>
      </c>
      <c r="AG311" s="157" t="s">
        <v>568</v>
      </c>
      <c r="AH311" s="157" t="s">
        <v>568</v>
      </c>
      <c r="AI311" s="157" t="s">
        <v>571</v>
      </c>
      <c r="AJ311" s="157" t="s">
        <v>571</v>
      </c>
      <c r="AK311" s="157" t="s">
        <v>568</v>
      </c>
      <c r="AL311" s="157" t="s">
        <v>568</v>
      </c>
      <c r="AM311" s="158" t="s">
        <v>568</v>
      </c>
      <c r="AN311" s="158" t="s">
        <v>568</v>
      </c>
      <c r="AO311" s="158" t="s">
        <v>568</v>
      </c>
      <c r="AP311" s="160" t="s">
        <v>565</v>
      </c>
      <c r="AQ311" s="161"/>
      <c r="AR311" s="162">
        <v>-12202</v>
      </c>
      <c r="AS311" s="163" t="s">
        <v>563</v>
      </c>
      <c r="AT311" s="164">
        <v>-12202</v>
      </c>
      <c r="AU311" s="165">
        <v>-12202</v>
      </c>
      <c r="AV311" s="140" t="s">
        <v>574</v>
      </c>
      <c r="AW311" s="139" t="s">
        <v>618</v>
      </c>
      <c r="AX311" s="139" t="s">
        <v>746</v>
      </c>
      <c r="AY311" s="184" t="s">
        <v>855</v>
      </c>
      <c r="AZ311" s="139"/>
      <c r="BA311" s="139"/>
      <c r="BB311" s="139"/>
    </row>
    <row r="312" spans="1:54" ht="18" customHeight="1" x14ac:dyDescent="0.2">
      <c r="A312" s="166" t="s">
        <v>908</v>
      </c>
      <c r="B312" s="166"/>
      <c r="C312" s="155">
        <v>-36564</v>
      </c>
      <c r="D312" s="155" t="s">
        <v>563</v>
      </c>
      <c r="E312" s="155" t="s">
        <v>564</v>
      </c>
      <c r="F312" s="155" t="s">
        <v>564</v>
      </c>
      <c r="G312" s="155">
        <v>-7395</v>
      </c>
      <c r="H312" s="155">
        <v>-2702</v>
      </c>
      <c r="I312" s="155">
        <v>-22558</v>
      </c>
      <c r="J312" s="156">
        <v>-189</v>
      </c>
      <c r="K312" s="156">
        <v>-912</v>
      </c>
      <c r="L312" s="157">
        <v>-1764</v>
      </c>
      <c r="M312" s="158" t="s">
        <v>566</v>
      </c>
      <c r="N312" s="155" t="s">
        <v>569</v>
      </c>
      <c r="O312" s="155" t="s">
        <v>568</v>
      </c>
      <c r="P312" s="155" t="s">
        <v>568</v>
      </c>
      <c r="Q312" s="155" t="s">
        <v>566</v>
      </c>
      <c r="R312" s="155" t="s">
        <v>570</v>
      </c>
      <c r="S312" s="155" t="s">
        <v>568</v>
      </c>
      <c r="T312" s="156" t="s">
        <v>568</v>
      </c>
      <c r="U312" s="156" t="s">
        <v>568</v>
      </c>
      <c r="V312" s="156" t="s">
        <v>568</v>
      </c>
      <c r="W312" s="156" t="s">
        <v>568</v>
      </c>
      <c r="X312" s="156" t="s">
        <v>563</v>
      </c>
      <c r="Y312" s="157" t="s">
        <v>565</v>
      </c>
      <c r="Z312" s="158" t="s">
        <v>564</v>
      </c>
      <c r="AA312" s="159">
        <v>-1045</v>
      </c>
      <c r="AB312" s="155" t="s">
        <v>568</v>
      </c>
      <c r="AC312" s="155" t="s">
        <v>565</v>
      </c>
      <c r="AD312" s="155" t="s">
        <v>568</v>
      </c>
      <c r="AE312" s="155" t="s">
        <v>568</v>
      </c>
      <c r="AF312" s="157" t="s">
        <v>568</v>
      </c>
      <c r="AG312" s="157" t="s">
        <v>568</v>
      </c>
      <c r="AH312" s="157" t="s">
        <v>568</v>
      </c>
      <c r="AI312" s="157" t="s">
        <v>571</v>
      </c>
      <c r="AJ312" s="157" t="s">
        <v>571</v>
      </c>
      <c r="AK312" s="157" t="s">
        <v>568</v>
      </c>
      <c r="AL312" s="157" t="s">
        <v>568</v>
      </c>
      <c r="AM312" s="158" t="s">
        <v>568</v>
      </c>
      <c r="AN312" s="158" t="s">
        <v>568</v>
      </c>
      <c r="AO312" s="158" t="s">
        <v>568</v>
      </c>
      <c r="AP312" s="160" t="s">
        <v>565</v>
      </c>
      <c r="AQ312" s="161"/>
      <c r="AR312" s="162">
        <v>-10885</v>
      </c>
      <c r="AS312" s="163">
        <v>-1045</v>
      </c>
      <c r="AT312" s="164">
        <v>-12649</v>
      </c>
      <c r="AU312" s="165">
        <v>-11985</v>
      </c>
      <c r="AV312" s="140">
        <v>0</v>
      </c>
      <c r="AW312" s="139" t="s">
        <v>618</v>
      </c>
      <c r="AX312" s="139" t="s">
        <v>746</v>
      </c>
      <c r="AY312" s="184" t="s">
        <v>855</v>
      </c>
      <c r="AZ312" s="139"/>
      <c r="BA312" s="139"/>
      <c r="BB312" s="139"/>
    </row>
    <row r="313" spans="1:54" ht="18" customHeight="1" x14ac:dyDescent="0.2">
      <c r="A313" s="166" t="s">
        <v>909</v>
      </c>
      <c r="B313" s="166"/>
      <c r="C313" s="155">
        <v>-12913</v>
      </c>
      <c r="D313" s="155" t="s">
        <v>563</v>
      </c>
      <c r="E313" s="155" t="s">
        <v>564</v>
      </c>
      <c r="F313" s="155" t="s">
        <v>564</v>
      </c>
      <c r="G313" s="155">
        <v>-3820</v>
      </c>
      <c r="H313" s="155" t="s">
        <v>566</v>
      </c>
      <c r="I313" s="155">
        <v>-8054</v>
      </c>
      <c r="J313" s="156" t="s">
        <v>567</v>
      </c>
      <c r="K313" s="156" t="s">
        <v>566</v>
      </c>
      <c r="L313" s="157" t="s">
        <v>568</v>
      </c>
      <c r="M313" s="158" t="s">
        <v>566</v>
      </c>
      <c r="N313" s="155" t="s">
        <v>569</v>
      </c>
      <c r="O313" s="155" t="s">
        <v>568</v>
      </c>
      <c r="P313" s="155" t="s">
        <v>568</v>
      </c>
      <c r="Q313" s="155" t="s">
        <v>566</v>
      </c>
      <c r="R313" s="155" t="s">
        <v>570</v>
      </c>
      <c r="S313" s="155" t="s">
        <v>568</v>
      </c>
      <c r="T313" s="156" t="s">
        <v>568</v>
      </c>
      <c r="U313" s="156" t="s">
        <v>568</v>
      </c>
      <c r="V313" s="156" t="s">
        <v>568</v>
      </c>
      <c r="W313" s="156" t="s">
        <v>568</v>
      </c>
      <c r="X313" s="156" t="s">
        <v>563</v>
      </c>
      <c r="Y313" s="157" t="s">
        <v>565</v>
      </c>
      <c r="Z313" s="158" t="s">
        <v>564</v>
      </c>
      <c r="AA313" s="159">
        <v>-1040</v>
      </c>
      <c r="AB313" s="155" t="s">
        <v>568</v>
      </c>
      <c r="AC313" s="155" t="s">
        <v>565</v>
      </c>
      <c r="AD313" s="155" t="s">
        <v>568</v>
      </c>
      <c r="AE313" s="155" t="s">
        <v>568</v>
      </c>
      <c r="AF313" s="157" t="s">
        <v>568</v>
      </c>
      <c r="AG313" s="157" t="s">
        <v>568</v>
      </c>
      <c r="AH313" s="157" t="s">
        <v>568</v>
      </c>
      <c r="AI313" s="157" t="s">
        <v>571</v>
      </c>
      <c r="AJ313" s="157" t="s">
        <v>571</v>
      </c>
      <c r="AK313" s="157" t="s">
        <v>568</v>
      </c>
      <c r="AL313" s="157" t="s">
        <v>568</v>
      </c>
      <c r="AM313" s="158" t="s">
        <v>568</v>
      </c>
      <c r="AN313" s="158" t="s">
        <v>568</v>
      </c>
      <c r="AO313" s="158" t="s">
        <v>568</v>
      </c>
      <c r="AP313" s="160" t="s">
        <v>565</v>
      </c>
      <c r="AQ313" s="161"/>
      <c r="AR313" s="162">
        <v>-3958</v>
      </c>
      <c r="AS313" s="163">
        <v>-1040</v>
      </c>
      <c r="AT313" s="164">
        <v>-3958</v>
      </c>
      <c r="AU313" s="165">
        <v>-3958</v>
      </c>
      <c r="AV313" s="140">
        <v>0</v>
      </c>
      <c r="AW313" s="139" t="s">
        <v>618</v>
      </c>
      <c r="AX313" s="139" t="s">
        <v>746</v>
      </c>
      <c r="AY313" s="184" t="s">
        <v>855</v>
      </c>
      <c r="AZ313" s="139"/>
      <c r="BA313" s="139"/>
      <c r="BB313" s="139"/>
    </row>
    <row r="314" spans="1:54" ht="18" customHeight="1" x14ac:dyDescent="0.2">
      <c r="A314" s="166" t="s">
        <v>910</v>
      </c>
      <c r="B314" s="166"/>
      <c r="C314" s="155">
        <v>-2994</v>
      </c>
      <c r="D314" s="155" t="s">
        <v>563</v>
      </c>
      <c r="E314" s="155" t="s">
        <v>564</v>
      </c>
      <c r="F314" s="155" t="s">
        <v>564</v>
      </c>
      <c r="G314" s="155">
        <v>-1851</v>
      </c>
      <c r="H314" s="155" t="s">
        <v>566</v>
      </c>
      <c r="I314" s="155">
        <v>-1142</v>
      </c>
      <c r="J314" s="156" t="s">
        <v>567</v>
      </c>
      <c r="K314" s="156" t="s">
        <v>566</v>
      </c>
      <c r="L314" s="157" t="s">
        <v>568</v>
      </c>
      <c r="M314" s="158" t="s">
        <v>566</v>
      </c>
      <c r="N314" s="155" t="s">
        <v>569</v>
      </c>
      <c r="O314" s="155" t="s">
        <v>568</v>
      </c>
      <c r="P314" s="155" t="s">
        <v>568</v>
      </c>
      <c r="Q314" s="155" t="s">
        <v>566</v>
      </c>
      <c r="R314" s="155" t="s">
        <v>570</v>
      </c>
      <c r="S314" s="155" t="s">
        <v>568</v>
      </c>
      <c r="T314" s="156" t="s">
        <v>568</v>
      </c>
      <c r="U314" s="156" t="s">
        <v>568</v>
      </c>
      <c r="V314" s="156" t="s">
        <v>568</v>
      </c>
      <c r="W314" s="156" t="s">
        <v>568</v>
      </c>
      <c r="X314" s="156" t="s">
        <v>563</v>
      </c>
      <c r="Y314" s="157" t="s">
        <v>565</v>
      </c>
      <c r="Z314" s="158" t="s">
        <v>564</v>
      </c>
      <c r="AA314" s="159" t="s">
        <v>568</v>
      </c>
      <c r="AB314" s="155" t="s">
        <v>568</v>
      </c>
      <c r="AC314" s="155" t="s">
        <v>565</v>
      </c>
      <c r="AD314" s="155" t="s">
        <v>568</v>
      </c>
      <c r="AE314" s="155" t="s">
        <v>568</v>
      </c>
      <c r="AF314" s="157" t="s">
        <v>568</v>
      </c>
      <c r="AG314" s="157" t="s">
        <v>568</v>
      </c>
      <c r="AH314" s="157" t="s">
        <v>568</v>
      </c>
      <c r="AI314" s="157" t="s">
        <v>571</v>
      </c>
      <c r="AJ314" s="157" t="s">
        <v>571</v>
      </c>
      <c r="AK314" s="157" t="s">
        <v>568</v>
      </c>
      <c r="AL314" s="157" t="s">
        <v>568</v>
      </c>
      <c r="AM314" s="158" t="s">
        <v>568</v>
      </c>
      <c r="AN314" s="158" t="s">
        <v>568</v>
      </c>
      <c r="AO314" s="158" t="s">
        <v>568</v>
      </c>
      <c r="AP314" s="160" t="s">
        <v>565</v>
      </c>
      <c r="AQ314" s="161"/>
      <c r="AR314" s="162">
        <v>-998</v>
      </c>
      <c r="AS314" s="163" t="s">
        <v>563</v>
      </c>
      <c r="AT314" s="164">
        <v>-998</v>
      </c>
      <c r="AU314" s="165">
        <v>-998</v>
      </c>
      <c r="AV314" s="140">
        <v>0</v>
      </c>
      <c r="AW314" s="139" t="s">
        <v>618</v>
      </c>
      <c r="AX314" s="139" t="s">
        <v>746</v>
      </c>
      <c r="AY314" s="184" t="s">
        <v>855</v>
      </c>
      <c r="AZ314" s="139"/>
      <c r="BA314" s="139"/>
      <c r="BB314" s="139"/>
    </row>
    <row r="315" spans="1:54" ht="18" customHeight="1" x14ac:dyDescent="0.2">
      <c r="A315" s="166" t="s">
        <v>911</v>
      </c>
      <c r="B315" s="166"/>
      <c r="C315" s="155">
        <v>-2907</v>
      </c>
      <c r="D315" s="155" t="s">
        <v>563</v>
      </c>
      <c r="E315" s="155" t="s">
        <v>564</v>
      </c>
      <c r="F315" s="155" t="s">
        <v>564</v>
      </c>
      <c r="G315" s="155">
        <v>-2907</v>
      </c>
      <c r="H315" s="155" t="s">
        <v>566</v>
      </c>
      <c r="I315" s="155" t="s">
        <v>565</v>
      </c>
      <c r="J315" s="156" t="s">
        <v>567</v>
      </c>
      <c r="K315" s="156" t="s">
        <v>566</v>
      </c>
      <c r="L315" s="157" t="s">
        <v>568</v>
      </c>
      <c r="M315" s="158" t="s">
        <v>566</v>
      </c>
      <c r="N315" s="155" t="s">
        <v>569</v>
      </c>
      <c r="O315" s="155" t="s">
        <v>568</v>
      </c>
      <c r="P315" s="155" t="s">
        <v>568</v>
      </c>
      <c r="Q315" s="155" t="s">
        <v>566</v>
      </c>
      <c r="R315" s="155" t="s">
        <v>570</v>
      </c>
      <c r="S315" s="155" t="s">
        <v>568</v>
      </c>
      <c r="T315" s="156" t="s">
        <v>568</v>
      </c>
      <c r="U315" s="156" t="s">
        <v>568</v>
      </c>
      <c r="V315" s="156" t="s">
        <v>568</v>
      </c>
      <c r="W315" s="156" t="s">
        <v>568</v>
      </c>
      <c r="X315" s="156" t="s">
        <v>563</v>
      </c>
      <c r="Y315" s="157" t="s">
        <v>565</v>
      </c>
      <c r="Z315" s="158" t="s">
        <v>564</v>
      </c>
      <c r="AA315" s="159" t="s">
        <v>568</v>
      </c>
      <c r="AB315" s="155" t="s">
        <v>568</v>
      </c>
      <c r="AC315" s="155" t="s">
        <v>565</v>
      </c>
      <c r="AD315" s="155" t="s">
        <v>568</v>
      </c>
      <c r="AE315" s="155" t="s">
        <v>568</v>
      </c>
      <c r="AF315" s="157" t="s">
        <v>568</v>
      </c>
      <c r="AG315" s="157" t="s">
        <v>568</v>
      </c>
      <c r="AH315" s="157" t="s">
        <v>568</v>
      </c>
      <c r="AI315" s="157" t="s">
        <v>571</v>
      </c>
      <c r="AJ315" s="157" t="s">
        <v>571</v>
      </c>
      <c r="AK315" s="157" t="s">
        <v>568</v>
      </c>
      <c r="AL315" s="157" t="s">
        <v>568</v>
      </c>
      <c r="AM315" s="158" t="s">
        <v>568</v>
      </c>
      <c r="AN315" s="158" t="s">
        <v>568</v>
      </c>
      <c r="AO315" s="158" t="s">
        <v>568</v>
      </c>
      <c r="AP315" s="160" t="s">
        <v>565</v>
      </c>
      <c r="AQ315" s="161"/>
      <c r="AR315" s="162">
        <v>-969</v>
      </c>
      <c r="AS315" s="163" t="s">
        <v>563</v>
      </c>
      <c r="AT315" s="164">
        <v>-969</v>
      </c>
      <c r="AU315" s="165">
        <v>-969</v>
      </c>
      <c r="AV315" s="140" t="s">
        <v>574</v>
      </c>
      <c r="AW315" s="139" t="s">
        <v>618</v>
      </c>
      <c r="AX315" s="139" t="s">
        <v>746</v>
      </c>
      <c r="AY315" s="184" t="s">
        <v>855</v>
      </c>
      <c r="AZ315" s="139"/>
      <c r="BA315" s="139"/>
      <c r="BB315" s="139"/>
    </row>
    <row r="316" spans="1:54" ht="18" customHeight="1" x14ac:dyDescent="0.2">
      <c r="A316" s="166" t="s">
        <v>912</v>
      </c>
      <c r="B316" s="166"/>
      <c r="C316" s="155">
        <v>-5894</v>
      </c>
      <c r="D316" s="155" t="s">
        <v>563</v>
      </c>
      <c r="E316" s="155" t="s">
        <v>564</v>
      </c>
      <c r="F316" s="155" t="s">
        <v>564</v>
      </c>
      <c r="G316" s="155">
        <v>-2246</v>
      </c>
      <c r="H316" s="155" t="s">
        <v>566</v>
      </c>
      <c r="I316" s="155">
        <v>-1906</v>
      </c>
      <c r="J316" s="156" t="s">
        <v>567</v>
      </c>
      <c r="K316" s="156">
        <v>-1531</v>
      </c>
      <c r="L316" s="157" t="s">
        <v>568</v>
      </c>
      <c r="M316" s="158" t="s">
        <v>566</v>
      </c>
      <c r="N316" s="155" t="s">
        <v>569</v>
      </c>
      <c r="O316" s="155" t="s">
        <v>568</v>
      </c>
      <c r="P316" s="155" t="s">
        <v>568</v>
      </c>
      <c r="Q316" s="155" t="s">
        <v>566</v>
      </c>
      <c r="R316" s="155" t="s">
        <v>570</v>
      </c>
      <c r="S316" s="155" t="s">
        <v>568</v>
      </c>
      <c r="T316" s="156" t="s">
        <v>568</v>
      </c>
      <c r="U316" s="156" t="s">
        <v>568</v>
      </c>
      <c r="V316" s="156" t="s">
        <v>568</v>
      </c>
      <c r="W316" s="156" t="s">
        <v>568</v>
      </c>
      <c r="X316" s="156" t="s">
        <v>563</v>
      </c>
      <c r="Y316" s="157" t="s">
        <v>565</v>
      </c>
      <c r="Z316" s="158" t="s">
        <v>564</v>
      </c>
      <c r="AA316" s="159">
        <v>-212</v>
      </c>
      <c r="AB316" s="155" t="s">
        <v>568</v>
      </c>
      <c r="AC316" s="155" t="s">
        <v>565</v>
      </c>
      <c r="AD316" s="155" t="s">
        <v>568</v>
      </c>
      <c r="AE316" s="155" t="s">
        <v>568</v>
      </c>
      <c r="AF316" s="157" t="s">
        <v>568</v>
      </c>
      <c r="AG316" s="157" t="s">
        <v>568</v>
      </c>
      <c r="AH316" s="157" t="s">
        <v>568</v>
      </c>
      <c r="AI316" s="157" t="s">
        <v>571</v>
      </c>
      <c r="AJ316" s="157" t="s">
        <v>571</v>
      </c>
      <c r="AK316" s="157" t="s">
        <v>568</v>
      </c>
      <c r="AL316" s="157" t="s">
        <v>568</v>
      </c>
      <c r="AM316" s="158" t="s">
        <v>568</v>
      </c>
      <c r="AN316" s="158" t="s">
        <v>568</v>
      </c>
      <c r="AO316" s="158" t="s">
        <v>568</v>
      </c>
      <c r="AP316" s="160" t="s">
        <v>565</v>
      </c>
      <c r="AQ316" s="161"/>
      <c r="AR316" s="162">
        <v>-1384</v>
      </c>
      <c r="AS316" s="163">
        <v>-212</v>
      </c>
      <c r="AT316" s="164">
        <v>-1384</v>
      </c>
      <c r="AU316" s="165">
        <v>-2915</v>
      </c>
      <c r="AV316" s="140">
        <v>0</v>
      </c>
      <c r="AW316" s="139" t="s">
        <v>618</v>
      </c>
      <c r="AX316" s="139" t="s">
        <v>746</v>
      </c>
      <c r="AY316" s="184" t="s">
        <v>855</v>
      </c>
      <c r="AZ316" s="139"/>
      <c r="BA316" s="139"/>
      <c r="BB316" s="139"/>
    </row>
    <row r="317" spans="1:54" ht="18" customHeight="1" x14ac:dyDescent="0.2">
      <c r="A317" s="166" t="s">
        <v>913</v>
      </c>
      <c r="B317" s="166"/>
      <c r="C317" s="155">
        <v>-21098</v>
      </c>
      <c r="D317" s="155" t="s">
        <v>563</v>
      </c>
      <c r="E317" s="155" t="s">
        <v>564</v>
      </c>
      <c r="F317" s="155" t="s">
        <v>564</v>
      </c>
      <c r="G317" s="155">
        <v>-8185</v>
      </c>
      <c r="H317" s="155">
        <v>-1621</v>
      </c>
      <c r="I317" s="155">
        <v>-2625</v>
      </c>
      <c r="J317" s="156">
        <v>-1324</v>
      </c>
      <c r="K317" s="156">
        <v>-7216</v>
      </c>
      <c r="L317" s="157">
        <v>-127</v>
      </c>
      <c r="M317" s="158" t="s">
        <v>566</v>
      </c>
      <c r="N317" s="155" t="s">
        <v>569</v>
      </c>
      <c r="O317" s="155" t="s">
        <v>568</v>
      </c>
      <c r="P317" s="155" t="s">
        <v>568</v>
      </c>
      <c r="Q317" s="155" t="s">
        <v>566</v>
      </c>
      <c r="R317" s="155" t="s">
        <v>570</v>
      </c>
      <c r="S317" s="155" t="s">
        <v>568</v>
      </c>
      <c r="T317" s="156" t="s">
        <v>568</v>
      </c>
      <c r="U317" s="156" t="s">
        <v>568</v>
      </c>
      <c r="V317" s="156" t="s">
        <v>568</v>
      </c>
      <c r="W317" s="156" t="s">
        <v>568</v>
      </c>
      <c r="X317" s="156" t="s">
        <v>563</v>
      </c>
      <c r="Y317" s="157" t="s">
        <v>565</v>
      </c>
      <c r="Z317" s="158" t="s">
        <v>564</v>
      </c>
      <c r="AA317" s="159" t="s">
        <v>568</v>
      </c>
      <c r="AB317" s="155" t="s">
        <v>568</v>
      </c>
      <c r="AC317" s="155" t="s">
        <v>565</v>
      </c>
      <c r="AD317" s="155" t="s">
        <v>568</v>
      </c>
      <c r="AE317" s="155" t="s">
        <v>568</v>
      </c>
      <c r="AF317" s="157" t="s">
        <v>568</v>
      </c>
      <c r="AG317" s="157" t="s">
        <v>568</v>
      </c>
      <c r="AH317" s="157" t="s">
        <v>568</v>
      </c>
      <c r="AI317" s="157" t="s">
        <v>571</v>
      </c>
      <c r="AJ317" s="157" t="s">
        <v>571</v>
      </c>
      <c r="AK317" s="157" t="s">
        <v>568</v>
      </c>
      <c r="AL317" s="157" t="s">
        <v>568</v>
      </c>
      <c r="AM317" s="158" t="s">
        <v>568</v>
      </c>
      <c r="AN317" s="158" t="s">
        <v>568</v>
      </c>
      <c r="AO317" s="158" t="s">
        <v>568</v>
      </c>
      <c r="AP317" s="160" t="s">
        <v>565</v>
      </c>
      <c r="AQ317" s="161"/>
      <c r="AR317" s="162">
        <v>-4144</v>
      </c>
      <c r="AS317" s="163" t="s">
        <v>563</v>
      </c>
      <c r="AT317" s="164">
        <v>-4271</v>
      </c>
      <c r="AU317" s="165">
        <v>-12684</v>
      </c>
      <c r="AV317" s="140">
        <v>0</v>
      </c>
      <c r="AW317" s="139" t="s">
        <v>618</v>
      </c>
      <c r="AX317" s="139" t="s">
        <v>746</v>
      </c>
      <c r="AY317" s="184" t="s">
        <v>855</v>
      </c>
      <c r="AZ317" s="139"/>
      <c r="BA317" s="139"/>
      <c r="BB317" s="139"/>
    </row>
    <row r="318" spans="1:54" ht="18" customHeight="1" x14ac:dyDescent="0.2">
      <c r="A318" s="166" t="s">
        <v>914</v>
      </c>
      <c r="B318" s="166"/>
      <c r="C318" s="155">
        <v>-81</v>
      </c>
      <c r="D318" s="155" t="s">
        <v>563</v>
      </c>
      <c r="E318" s="155" t="s">
        <v>564</v>
      </c>
      <c r="F318" s="155" t="s">
        <v>564</v>
      </c>
      <c r="G318" s="155" t="s">
        <v>565</v>
      </c>
      <c r="H318" s="155" t="s">
        <v>566</v>
      </c>
      <c r="I318" s="155">
        <v>-81</v>
      </c>
      <c r="J318" s="156" t="s">
        <v>567</v>
      </c>
      <c r="K318" s="156" t="s">
        <v>566</v>
      </c>
      <c r="L318" s="157" t="s">
        <v>568</v>
      </c>
      <c r="M318" s="158" t="s">
        <v>566</v>
      </c>
      <c r="N318" s="155" t="s">
        <v>569</v>
      </c>
      <c r="O318" s="155" t="s">
        <v>568</v>
      </c>
      <c r="P318" s="155" t="s">
        <v>568</v>
      </c>
      <c r="Q318" s="155" t="s">
        <v>566</v>
      </c>
      <c r="R318" s="155" t="s">
        <v>570</v>
      </c>
      <c r="S318" s="155" t="s">
        <v>568</v>
      </c>
      <c r="T318" s="156" t="s">
        <v>568</v>
      </c>
      <c r="U318" s="156" t="s">
        <v>568</v>
      </c>
      <c r="V318" s="156" t="s">
        <v>568</v>
      </c>
      <c r="W318" s="156" t="s">
        <v>568</v>
      </c>
      <c r="X318" s="156" t="s">
        <v>563</v>
      </c>
      <c r="Y318" s="157" t="s">
        <v>565</v>
      </c>
      <c r="Z318" s="158" t="s">
        <v>564</v>
      </c>
      <c r="AA318" s="159" t="s">
        <v>568</v>
      </c>
      <c r="AB318" s="155" t="s">
        <v>568</v>
      </c>
      <c r="AC318" s="155" t="s">
        <v>565</v>
      </c>
      <c r="AD318" s="155" t="s">
        <v>568</v>
      </c>
      <c r="AE318" s="155" t="s">
        <v>568</v>
      </c>
      <c r="AF318" s="157" t="s">
        <v>568</v>
      </c>
      <c r="AG318" s="157" t="s">
        <v>568</v>
      </c>
      <c r="AH318" s="157" t="s">
        <v>568</v>
      </c>
      <c r="AI318" s="157" t="s">
        <v>571</v>
      </c>
      <c r="AJ318" s="157" t="s">
        <v>571</v>
      </c>
      <c r="AK318" s="157" t="s">
        <v>568</v>
      </c>
      <c r="AL318" s="157" t="s">
        <v>568</v>
      </c>
      <c r="AM318" s="158" t="s">
        <v>568</v>
      </c>
      <c r="AN318" s="158" t="s">
        <v>568</v>
      </c>
      <c r="AO318" s="158" t="s">
        <v>568</v>
      </c>
      <c r="AP318" s="160" t="s">
        <v>565</v>
      </c>
      <c r="AQ318" s="161"/>
      <c r="AR318" s="162">
        <v>-27</v>
      </c>
      <c r="AS318" s="163" t="s">
        <v>563</v>
      </c>
      <c r="AT318" s="164">
        <v>-27</v>
      </c>
      <c r="AU318" s="165">
        <v>-27</v>
      </c>
      <c r="AV318" s="140">
        <v>0</v>
      </c>
      <c r="AW318" s="139" t="s">
        <v>618</v>
      </c>
      <c r="AX318" s="139" t="s">
        <v>746</v>
      </c>
      <c r="AY318" s="184" t="s">
        <v>855</v>
      </c>
      <c r="AZ318" s="139"/>
      <c r="BA318" s="139"/>
      <c r="BB318" s="139"/>
    </row>
    <row r="319" spans="1:54" ht="18" customHeight="1" x14ac:dyDescent="0.2">
      <c r="A319" s="166" t="s">
        <v>915</v>
      </c>
      <c r="B319" s="166"/>
      <c r="C319" s="155">
        <v>-28239</v>
      </c>
      <c r="D319" s="155" t="s">
        <v>563</v>
      </c>
      <c r="E319" s="155" t="s">
        <v>564</v>
      </c>
      <c r="F319" s="155" t="s">
        <v>564</v>
      </c>
      <c r="G319" s="155">
        <v>-4911</v>
      </c>
      <c r="H319" s="155">
        <v>-5761</v>
      </c>
      <c r="I319" s="155">
        <v>-6575</v>
      </c>
      <c r="J319" s="156" t="s">
        <v>567</v>
      </c>
      <c r="K319" s="156" t="s">
        <v>566</v>
      </c>
      <c r="L319" s="157">
        <v>-1294</v>
      </c>
      <c r="M319" s="158" t="s">
        <v>566</v>
      </c>
      <c r="N319" s="155" t="s">
        <v>569</v>
      </c>
      <c r="O319" s="155" t="s">
        <v>568</v>
      </c>
      <c r="P319" s="155" t="s">
        <v>568</v>
      </c>
      <c r="Q319" s="155" t="s">
        <v>566</v>
      </c>
      <c r="R319" s="155" t="s">
        <v>570</v>
      </c>
      <c r="S319" s="155" t="s">
        <v>568</v>
      </c>
      <c r="T319" s="156" t="s">
        <v>568</v>
      </c>
      <c r="U319" s="156" t="s">
        <v>568</v>
      </c>
      <c r="V319" s="156" t="s">
        <v>568</v>
      </c>
      <c r="W319" s="156" t="s">
        <v>568</v>
      </c>
      <c r="X319" s="156" t="s">
        <v>563</v>
      </c>
      <c r="Y319" s="157" t="s">
        <v>565</v>
      </c>
      <c r="Z319" s="158" t="s">
        <v>564</v>
      </c>
      <c r="AA319" s="159">
        <v>-9699</v>
      </c>
      <c r="AB319" s="155" t="s">
        <v>568</v>
      </c>
      <c r="AC319" s="155" t="s">
        <v>565</v>
      </c>
      <c r="AD319" s="155" t="s">
        <v>568</v>
      </c>
      <c r="AE319" s="155" t="s">
        <v>568</v>
      </c>
      <c r="AF319" s="157" t="s">
        <v>568</v>
      </c>
      <c r="AG319" s="157" t="s">
        <v>568</v>
      </c>
      <c r="AH319" s="157" t="s">
        <v>568</v>
      </c>
      <c r="AI319" s="157" t="s">
        <v>571</v>
      </c>
      <c r="AJ319" s="157" t="s">
        <v>571</v>
      </c>
      <c r="AK319" s="157" t="s">
        <v>568</v>
      </c>
      <c r="AL319" s="157" t="s">
        <v>568</v>
      </c>
      <c r="AM319" s="158" t="s">
        <v>568</v>
      </c>
      <c r="AN319" s="158" t="s">
        <v>568</v>
      </c>
      <c r="AO319" s="158" t="s">
        <v>568</v>
      </c>
      <c r="AP319" s="160" t="s">
        <v>565</v>
      </c>
      <c r="AQ319" s="161"/>
      <c r="AR319" s="162">
        <v>-5749</v>
      </c>
      <c r="AS319" s="163">
        <v>-9699</v>
      </c>
      <c r="AT319" s="164">
        <v>-7042</v>
      </c>
      <c r="AU319" s="165">
        <v>-5749</v>
      </c>
      <c r="AV319" s="140">
        <v>0</v>
      </c>
      <c r="AW319" s="139" t="s">
        <v>618</v>
      </c>
      <c r="AX319" s="139" t="s">
        <v>746</v>
      </c>
      <c r="AY319" s="184" t="s">
        <v>855</v>
      </c>
      <c r="AZ319" s="139"/>
      <c r="BA319" s="139"/>
      <c r="BB319" s="139"/>
    </row>
    <row r="320" spans="1:54" ht="18" customHeight="1" x14ac:dyDescent="0.2">
      <c r="A320" s="166" t="s">
        <v>916</v>
      </c>
      <c r="B320" s="166"/>
      <c r="C320" s="155">
        <v>-22077</v>
      </c>
      <c r="D320" s="155" t="s">
        <v>563</v>
      </c>
      <c r="E320" s="155" t="s">
        <v>564</v>
      </c>
      <c r="F320" s="155" t="s">
        <v>564</v>
      </c>
      <c r="G320" s="155">
        <v>-300</v>
      </c>
      <c r="H320" s="155">
        <v>-15552</v>
      </c>
      <c r="I320" s="155">
        <v>-3538</v>
      </c>
      <c r="J320" s="156" t="s">
        <v>567</v>
      </c>
      <c r="K320" s="156" t="s">
        <v>566</v>
      </c>
      <c r="L320" s="157">
        <v>-2687</v>
      </c>
      <c r="M320" s="158" t="s">
        <v>566</v>
      </c>
      <c r="N320" s="155" t="s">
        <v>569</v>
      </c>
      <c r="O320" s="155" t="s">
        <v>568</v>
      </c>
      <c r="P320" s="155" t="s">
        <v>568</v>
      </c>
      <c r="Q320" s="155" t="s">
        <v>566</v>
      </c>
      <c r="R320" s="155" t="s">
        <v>570</v>
      </c>
      <c r="S320" s="155" t="s">
        <v>568</v>
      </c>
      <c r="T320" s="156" t="s">
        <v>568</v>
      </c>
      <c r="U320" s="156" t="s">
        <v>568</v>
      </c>
      <c r="V320" s="156" t="s">
        <v>568</v>
      </c>
      <c r="W320" s="156" t="s">
        <v>568</v>
      </c>
      <c r="X320" s="156" t="s">
        <v>563</v>
      </c>
      <c r="Y320" s="157" t="s">
        <v>565</v>
      </c>
      <c r="Z320" s="158" t="s">
        <v>564</v>
      </c>
      <c r="AA320" s="159" t="s">
        <v>568</v>
      </c>
      <c r="AB320" s="155" t="s">
        <v>568</v>
      </c>
      <c r="AC320" s="155" t="s">
        <v>565</v>
      </c>
      <c r="AD320" s="155" t="s">
        <v>568</v>
      </c>
      <c r="AE320" s="155" t="s">
        <v>568</v>
      </c>
      <c r="AF320" s="157" t="s">
        <v>568</v>
      </c>
      <c r="AG320" s="157" t="s">
        <v>568</v>
      </c>
      <c r="AH320" s="157" t="s">
        <v>568</v>
      </c>
      <c r="AI320" s="157" t="s">
        <v>571</v>
      </c>
      <c r="AJ320" s="157" t="s">
        <v>571</v>
      </c>
      <c r="AK320" s="157" t="s">
        <v>568</v>
      </c>
      <c r="AL320" s="157" t="s">
        <v>568</v>
      </c>
      <c r="AM320" s="158" t="s">
        <v>568</v>
      </c>
      <c r="AN320" s="158" t="s">
        <v>568</v>
      </c>
      <c r="AO320" s="158" t="s">
        <v>568</v>
      </c>
      <c r="AP320" s="160" t="s">
        <v>565</v>
      </c>
      <c r="AQ320" s="161"/>
      <c r="AR320" s="162" t="s">
        <v>572</v>
      </c>
      <c r="AS320" s="163" t="s">
        <v>563</v>
      </c>
      <c r="AT320" s="164">
        <v>-22077</v>
      </c>
      <c r="AU320" s="165" t="s">
        <v>574</v>
      </c>
      <c r="AV320" s="140" t="s">
        <v>574</v>
      </c>
      <c r="AW320" s="139"/>
      <c r="AX320" s="139"/>
      <c r="AY320" s="139"/>
      <c r="AZ320" s="139"/>
      <c r="BA320" s="139"/>
      <c r="BB320" s="139"/>
    </row>
    <row r="321" spans="1:54" ht="18" customHeight="1" x14ac:dyDescent="0.2">
      <c r="A321" s="166" t="s">
        <v>917</v>
      </c>
      <c r="B321" s="166"/>
      <c r="C321" s="155">
        <v>-12804</v>
      </c>
      <c r="D321" s="155" t="s">
        <v>563</v>
      </c>
      <c r="E321" s="155" t="s">
        <v>564</v>
      </c>
      <c r="F321" s="155" t="s">
        <v>564</v>
      </c>
      <c r="G321" s="155">
        <v>-9971</v>
      </c>
      <c r="H321" s="155" t="s">
        <v>566</v>
      </c>
      <c r="I321" s="155">
        <v>-2518</v>
      </c>
      <c r="J321" s="156" t="s">
        <v>567</v>
      </c>
      <c r="K321" s="156" t="s">
        <v>566</v>
      </c>
      <c r="L321" s="157" t="s">
        <v>568</v>
      </c>
      <c r="M321" s="158">
        <v>-315</v>
      </c>
      <c r="N321" s="155" t="s">
        <v>569</v>
      </c>
      <c r="O321" s="155" t="s">
        <v>568</v>
      </c>
      <c r="P321" s="155" t="s">
        <v>568</v>
      </c>
      <c r="Q321" s="155" t="s">
        <v>566</v>
      </c>
      <c r="R321" s="155" t="s">
        <v>570</v>
      </c>
      <c r="S321" s="155" t="s">
        <v>568</v>
      </c>
      <c r="T321" s="156" t="s">
        <v>568</v>
      </c>
      <c r="U321" s="156" t="s">
        <v>568</v>
      </c>
      <c r="V321" s="156" t="s">
        <v>568</v>
      </c>
      <c r="W321" s="156" t="s">
        <v>568</v>
      </c>
      <c r="X321" s="156" t="s">
        <v>563</v>
      </c>
      <c r="Y321" s="157" t="s">
        <v>565</v>
      </c>
      <c r="Z321" s="158" t="s">
        <v>564</v>
      </c>
      <c r="AA321" s="159" t="s">
        <v>568</v>
      </c>
      <c r="AB321" s="155" t="s">
        <v>568</v>
      </c>
      <c r="AC321" s="155" t="s">
        <v>565</v>
      </c>
      <c r="AD321" s="155" t="s">
        <v>568</v>
      </c>
      <c r="AE321" s="155" t="s">
        <v>568</v>
      </c>
      <c r="AF321" s="157" t="s">
        <v>568</v>
      </c>
      <c r="AG321" s="157" t="s">
        <v>568</v>
      </c>
      <c r="AH321" s="157" t="s">
        <v>568</v>
      </c>
      <c r="AI321" s="157" t="s">
        <v>571</v>
      </c>
      <c r="AJ321" s="157" t="s">
        <v>571</v>
      </c>
      <c r="AK321" s="157" t="s">
        <v>568</v>
      </c>
      <c r="AL321" s="157" t="s">
        <v>568</v>
      </c>
      <c r="AM321" s="158" t="s">
        <v>568</v>
      </c>
      <c r="AN321" s="158" t="s">
        <v>568</v>
      </c>
      <c r="AO321" s="158" t="s">
        <v>568</v>
      </c>
      <c r="AP321" s="160" t="s">
        <v>565</v>
      </c>
      <c r="AQ321" s="161"/>
      <c r="AR321" s="162">
        <v>-12804</v>
      </c>
      <c r="AS321" s="163" t="s">
        <v>563</v>
      </c>
      <c r="AT321" s="164" t="s">
        <v>573</v>
      </c>
      <c r="AU321" s="165" t="s">
        <v>574</v>
      </c>
      <c r="AV321" s="140" t="s">
        <v>574</v>
      </c>
      <c r="AW321" s="139" t="s">
        <v>618</v>
      </c>
      <c r="AX321" s="139" t="s">
        <v>746</v>
      </c>
      <c r="AY321" s="139"/>
      <c r="AZ321" s="139"/>
      <c r="BA321" s="139"/>
      <c r="BB321" s="139"/>
    </row>
    <row r="322" spans="1:54" ht="18" customHeight="1" x14ac:dyDescent="0.2">
      <c r="A322" s="166" t="s">
        <v>918</v>
      </c>
      <c r="B322" s="166"/>
      <c r="C322" s="155">
        <v>-12234</v>
      </c>
      <c r="D322" s="155" t="s">
        <v>563</v>
      </c>
      <c r="E322" s="155" t="s">
        <v>564</v>
      </c>
      <c r="F322" s="155" t="s">
        <v>564</v>
      </c>
      <c r="G322" s="155" t="s">
        <v>565</v>
      </c>
      <c r="H322" s="155">
        <v>-12234</v>
      </c>
      <c r="I322" s="155" t="s">
        <v>565</v>
      </c>
      <c r="J322" s="156" t="s">
        <v>567</v>
      </c>
      <c r="K322" s="156" t="s">
        <v>566</v>
      </c>
      <c r="L322" s="157" t="s">
        <v>568</v>
      </c>
      <c r="M322" s="158" t="s">
        <v>566</v>
      </c>
      <c r="N322" s="155" t="s">
        <v>569</v>
      </c>
      <c r="O322" s="155" t="s">
        <v>568</v>
      </c>
      <c r="P322" s="155" t="s">
        <v>568</v>
      </c>
      <c r="Q322" s="155" t="s">
        <v>566</v>
      </c>
      <c r="R322" s="155" t="s">
        <v>570</v>
      </c>
      <c r="S322" s="155" t="s">
        <v>568</v>
      </c>
      <c r="T322" s="156" t="s">
        <v>568</v>
      </c>
      <c r="U322" s="156" t="s">
        <v>568</v>
      </c>
      <c r="V322" s="156" t="s">
        <v>568</v>
      </c>
      <c r="W322" s="156" t="s">
        <v>568</v>
      </c>
      <c r="X322" s="156" t="s">
        <v>563</v>
      </c>
      <c r="Y322" s="157" t="s">
        <v>565</v>
      </c>
      <c r="Z322" s="158" t="s">
        <v>564</v>
      </c>
      <c r="AA322" s="159" t="s">
        <v>568</v>
      </c>
      <c r="AB322" s="155" t="s">
        <v>568</v>
      </c>
      <c r="AC322" s="155" t="s">
        <v>565</v>
      </c>
      <c r="AD322" s="155" t="s">
        <v>568</v>
      </c>
      <c r="AE322" s="155" t="s">
        <v>568</v>
      </c>
      <c r="AF322" s="157" t="s">
        <v>568</v>
      </c>
      <c r="AG322" s="157" t="s">
        <v>568</v>
      </c>
      <c r="AH322" s="157" t="s">
        <v>568</v>
      </c>
      <c r="AI322" s="157" t="s">
        <v>571</v>
      </c>
      <c r="AJ322" s="157" t="s">
        <v>571</v>
      </c>
      <c r="AK322" s="157" t="s">
        <v>568</v>
      </c>
      <c r="AL322" s="157" t="s">
        <v>568</v>
      </c>
      <c r="AM322" s="158" t="s">
        <v>568</v>
      </c>
      <c r="AN322" s="158" t="s">
        <v>568</v>
      </c>
      <c r="AO322" s="158" t="s">
        <v>568</v>
      </c>
      <c r="AP322" s="160" t="s">
        <v>565</v>
      </c>
      <c r="AQ322" s="161"/>
      <c r="AR322" s="162" t="s">
        <v>572</v>
      </c>
      <c r="AS322" s="163" t="s">
        <v>563</v>
      </c>
      <c r="AT322" s="164" t="s">
        <v>573</v>
      </c>
      <c r="AU322" s="165">
        <v>-12234</v>
      </c>
      <c r="AV322" s="140" t="s">
        <v>574</v>
      </c>
      <c r="AW322" s="139"/>
      <c r="AX322" s="139"/>
      <c r="AY322" s="139"/>
      <c r="AZ322" s="139"/>
      <c r="BA322" s="139"/>
      <c r="BB322" s="139"/>
    </row>
    <row r="323" spans="1:54" ht="18" customHeight="1" x14ac:dyDescent="0.2">
      <c r="A323" s="166" t="s">
        <v>919</v>
      </c>
      <c r="B323" s="166"/>
      <c r="C323" s="155">
        <v>-58500</v>
      </c>
      <c r="D323" s="155" t="s">
        <v>563</v>
      </c>
      <c r="E323" s="155" t="s">
        <v>564</v>
      </c>
      <c r="F323" s="155" t="s">
        <v>564</v>
      </c>
      <c r="G323" s="155" t="s">
        <v>565</v>
      </c>
      <c r="H323" s="155" t="s">
        <v>566</v>
      </c>
      <c r="I323" s="155" t="s">
        <v>565</v>
      </c>
      <c r="J323" s="156" t="s">
        <v>567</v>
      </c>
      <c r="K323" s="156" t="s">
        <v>566</v>
      </c>
      <c r="L323" s="157" t="s">
        <v>568</v>
      </c>
      <c r="M323" s="158" t="s">
        <v>566</v>
      </c>
      <c r="N323" s="155" t="s">
        <v>569</v>
      </c>
      <c r="O323" s="155" t="s">
        <v>568</v>
      </c>
      <c r="P323" s="155" t="s">
        <v>568</v>
      </c>
      <c r="Q323" s="155" t="s">
        <v>566</v>
      </c>
      <c r="R323" s="155" t="s">
        <v>570</v>
      </c>
      <c r="S323" s="155" t="s">
        <v>568</v>
      </c>
      <c r="T323" s="156" t="s">
        <v>568</v>
      </c>
      <c r="U323" s="156" t="s">
        <v>568</v>
      </c>
      <c r="V323" s="156">
        <v>-6500</v>
      </c>
      <c r="W323" s="156" t="s">
        <v>568</v>
      </c>
      <c r="X323" s="156" t="s">
        <v>563</v>
      </c>
      <c r="Y323" s="157" t="s">
        <v>565</v>
      </c>
      <c r="Z323" s="158" t="s">
        <v>564</v>
      </c>
      <c r="AA323" s="159" t="s">
        <v>568</v>
      </c>
      <c r="AB323" s="155" t="s">
        <v>568</v>
      </c>
      <c r="AC323" s="155" t="s">
        <v>565</v>
      </c>
      <c r="AD323" s="155" t="s">
        <v>568</v>
      </c>
      <c r="AE323" s="155" t="s">
        <v>568</v>
      </c>
      <c r="AF323" s="157" t="s">
        <v>568</v>
      </c>
      <c r="AG323" s="157" t="s">
        <v>568</v>
      </c>
      <c r="AH323" s="157" t="s">
        <v>568</v>
      </c>
      <c r="AI323" s="157">
        <v>-3250</v>
      </c>
      <c r="AJ323" s="157" t="s">
        <v>571</v>
      </c>
      <c r="AK323" s="157">
        <v>-19500</v>
      </c>
      <c r="AL323" s="157">
        <v>-29250</v>
      </c>
      <c r="AM323" s="158" t="s">
        <v>568</v>
      </c>
      <c r="AN323" s="158" t="s">
        <v>568</v>
      </c>
      <c r="AO323" s="158" t="s">
        <v>568</v>
      </c>
      <c r="AP323" s="160" t="s">
        <v>565</v>
      </c>
      <c r="AQ323" s="161"/>
      <c r="AR323" s="162" t="s">
        <v>572</v>
      </c>
      <c r="AS323" s="163" t="s">
        <v>563</v>
      </c>
      <c r="AT323" s="164">
        <v>-52000</v>
      </c>
      <c r="AU323" s="165">
        <v>-6500</v>
      </c>
      <c r="AV323" s="140" t="s">
        <v>574</v>
      </c>
      <c r="AW323" s="139"/>
      <c r="AX323" s="139"/>
      <c r="AY323" s="139"/>
      <c r="AZ323" s="139"/>
      <c r="BA323" s="139"/>
      <c r="BB323" s="139"/>
    </row>
    <row r="324" spans="1:54" x14ac:dyDescent="0.2">
      <c r="A324" s="166"/>
      <c r="B324" s="166"/>
      <c r="C324" s="155"/>
      <c r="D324" s="155"/>
      <c r="E324" s="155"/>
      <c r="F324" s="155"/>
      <c r="G324" s="155"/>
      <c r="H324" s="155"/>
      <c r="I324" s="155"/>
      <c r="J324" s="156"/>
      <c r="K324" s="156"/>
      <c r="L324" s="157"/>
      <c r="M324" s="158"/>
      <c r="N324" s="155"/>
      <c r="O324" s="155"/>
      <c r="P324" s="155"/>
      <c r="Q324" s="155"/>
      <c r="R324" s="155"/>
      <c r="S324" s="155"/>
      <c r="T324" s="156"/>
      <c r="U324" s="156"/>
      <c r="V324" s="156"/>
      <c r="W324" s="156"/>
      <c r="X324" s="156"/>
      <c r="Y324" s="157"/>
      <c r="Z324" s="158"/>
      <c r="AA324" s="159"/>
      <c r="AB324" s="155"/>
      <c r="AC324" s="155"/>
      <c r="AD324" s="155"/>
      <c r="AE324" s="155"/>
      <c r="AF324" s="157"/>
      <c r="AG324" s="157"/>
      <c r="AH324" s="157"/>
      <c r="AI324" s="157"/>
      <c r="AJ324" s="157"/>
      <c r="AK324" s="157"/>
      <c r="AL324" s="157"/>
      <c r="AM324" s="158"/>
      <c r="AN324" s="158"/>
      <c r="AO324" s="158"/>
      <c r="AP324" s="160"/>
      <c r="AQ324" s="155"/>
      <c r="AR324" s="162"/>
      <c r="AS324" s="163"/>
      <c r="AT324" s="164"/>
      <c r="AU324" s="165"/>
      <c r="AV324" s="140" t="s">
        <v>574</v>
      </c>
      <c r="AW324" s="139"/>
      <c r="AX324" s="139"/>
      <c r="AY324" s="139"/>
      <c r="AZ324" s="139"/>
      <c r="BA324" s="139"/>
      <c r="BB324" s="139"/>
    </row>
    <row r="325" spans="1:54" x14ac:dyDescent="0.2">
      <c r="A325" s="189" t="s">
        <v>920</v>
      </c>
      <c r="B325" s="189"/>
      <c r="C325" s="190">
        <v>-1207582</v>
      </c>
      <c r="D325" s="190">
        <v>-1664579</v>
      </c>
      <c r="E325" s="190">
        <v>-1109559</v>
      </c>
      <c r="F325" s="190">
        <v>34490833</v>
      </c>
      <c r="G325" s="190">
        <v>-2399508</v>
      </c>
      <c r="H325" s="190">
        <v>-803750</v>
      </c>
      <c r="I325" s="190">
        <v>-2459334</v>
      </c>
      <c r="J325" s="191">
        <v>-657074</v>
      </c>
      <c r="K325" s="191">
        <v>-719364</v>
      </c>
      <c r="L325" s="192">
        <v>-116515</v>
      </c>
      <c r="M325" s="193">
        <v>-14944</v>
      </c>
      <c r="N325" s="190">
        <v>-4835230</v>
      </c>
      <c r="O325" s="190">
        <v>-518383</v>
      </c>
      <c r="P325" s="190">
        <v>-737185</v>
      </c>
      <c r="Q325" s="190">
        <v>-494126</v>
      </c>
      <c r="R325" s="190">
        <v>-630685</v>
      </c>
      <c r="S325" s="190">
        <v>-409073</v>
      </c>
      <c r="T325" s="191">
        <v>-662860</v>
      </c>
      <c r="U325" s="191">
        <v>-569060</v>
      </c>
      <c r="V325" s="191">
        <v>-760113</v>
      </c>
      <c r="W325" s="191">
        <v>-125475</v>
      </c>
      <c r="X325" s="191">
        <v>-12191190</v>
      </c>
      <c r="Y325" s="192">
        <v>-6575145</v>
      </c>
      <c r="Z325" s="193">
        <v>592954</v>
      </c>
      <c r="AA325" s="194">
        <v>-863103</v>
      </c>
      <c r="AB325" s="190">
        <v>-204934</v>
      </c>
      <c r="AC325" s="190">
        <v>6111642</v>
      </c>
      <c r="AD325" s="190">
        <v>38845</v>
      </c>
      <c r="AE325" s="190">
        <v>-316323</v>
      </c>
      <c r="AF325" s="192">
        <v>-785873</v>
      </c>
      <c r="AG325" s="192">
        <v>-697432</v>
      </c>
      <c r="AH325" s="192">
        <v>-114399</v>
      </c>
      <c r="AI325" s="192">
        <v>-19755</v>
      </c>
      <c r="AJ325" s="192">
        <v>-19324</v>
      </c>
      <c r="AK325" s="192">
        <v>-132459</v>
      </c>
      <c r="AL325" s="192">
        <v>-114872</v>
      </c>
      <c r="AM325" s="193">
        <v>-395314</v>
      </c>
      <c r="AN325" s="193">
        <v>-338971</v>
      </c>
      <c r="AO325" s="193">
        <v>-41560</v>
      </c>
      <c r="AP325" s="190">
        <v>55619</v>
      </c>
      <c r="AQ325" s="155" t="s">
        <v>921</v>
      </c>
      <c r="AR325" s="193">
        <v>-3235648</v>
      </c>
      <c r="AS325" s="194">
        <v>-864248</v>
      </c>
      <c r="AT325" s="192">
        <v>-11289017</v>
      </c>
      <c r="AU325" s="191">
        <v>-21548088</v>
      </c>
      <c r="AV325" s="190">
        <v>35673801</v>
      </c>
      <c r="AW325" s="139"/>
      <c r="AX325" s="139"/>
      <c r="AY325" s="139"/>
      <c r="AZ325" s="139"/>
      <c r="BA325" s="139"/>
      <c r="BB325" s="139"/>
    </row>
    <row r="326" spans="1:54" x14ac:dyDescent="0.2">
      <c r="A326" s="166" t="s">
        <v>922</v>
      </c>
      <c r="B326" s="166"/>
      <c r="C326" s="140">
        <v>-75316210</v>
      </c>
      <c r="D326" s="140">
        <v>-1664579</v>
      </c>
      <c r="E326" s="140">
        <v>-2499008</v>
      </c>
      <c r="F326" s="140">
        <v>-3352041</v>
      </c>
      <c r="G326" s="140">
        <v>-2399721</v>
      </c>
      <c r="H326" s="140">
        <v>-950516</v>
      </c>
      <c r="I326" s="140">
        <v>-2464134</v>
      </c>
      <c r="J326" s="140">
        <v>-678898</v>
      </c>
      <c r="K326" s="140">
        <v>-741393</v>
      </c>
      <c r="L326" s="140">
        <v>-126811</v>
      </c>
      <c r="M326" s="140">
        <v>-14944</v>
      </c>
      <c r="N326" s="140">
        <v>-5014208</v>
      </c>
      <c r="O326" s="140">
        <v>-518383</v>
      </c>
      <c r="P326" s="140">
        <v>-737185</v>
      </c>
      <c r="Q326" s="140">
        <v>-494126</v>
      </c>
      <c r="R326" s="140">
        <v>-634216</v>
      </c>
      <c r="S326" s="140">
        <v>-409073</v>
      </c>
      <c r="T326" s="140">
        <v>-905746</v>
      </c>
      <c r="U326" s="140">
        <v>-646449</v>
      </c>
      <c r="V326" s="140">
        <v>-916043</v>
      </c>
      <c r="W326" s="140">
        <v>-125986</v>
      </c>
      <c r="X326" s="140">
        <v>-24636580</v>
      </c>
      <c r="Y326" s="140" t="s">
        <v>923</v>
      </c>
      <c r="Z326" s="140">
        <v>-7806114</v>
      </c>
      <c r="AA326" s="140">
        <v>-901782</v>
      </c>
      <c r="AB326" s="140">
        <v>-360607</v>
      </c>
      <c r="AC326" s="140">
        <v>-1191969</v>
      </c>
      <c r="AD326" s="140">
        <v>38845</v>
      </c>
      <c r="AE326" s="140">
        <v>-316323</v>
      </c>
      <c r="AF326" s="140">
        <v>-813037</v>
      </c>
      <c r="AG326" s="140">
        <v>-711180</v>
      </c>
      <c r="AH326" s="140">
        <v>-114399</v>
      </c>
      <c r="AI326" s="140">
        <v>-20323</v>
      </c>
      <c r="AJ326" s="140">
        <v>-19562</v>
      </c>
      <c r="AK326" s="140">
        <v>-141772</v>
      </c>
      <c r="AL326" s="140">
        <v>-146378</v>
      </c>
      <c r="AM326" s="140">
        <v>-408963</v>
      </c>
      <c r="AN326" s="140">
        <v>-351278</v>
      </c>
      <c r="AO326" s="140">
        <v>-41560</v>
      </c>
      <c r="AP326" s="140">
        <v>-1777424</v>
      </c>
      <c r="AQ326" s="155" t="s">
        <v>924</v>
      </c>
      <c r="AR326" s="162">
        <v>-11660671</v>
      </c>
      <c r="AS326" s="163">
        <v>-902927</v>
      </c>
      <c r="AT326" s="164">
        <v>-15109049</v>
      </c>
      <c r="AU326" s="165">
        <v>-34514046</v>
      </c>
      <c r="AV326" s="140">
        <v>-11352094</v>
      </c>
      <c r="AW326" s="139"/>
      <c r="AX326" s="139"/>
      <c r="AY326" s="139"/>
      <c r="AZ326" s="139"/>
      <c r="BA326" s="139"/>
      <c r="BB326" s="139"/>
    </row>
    <row r="327" spans="1:54" x14ac:dyDescent="0.2">
      <c r="A327" s="166" t="s">
        <v>925</v>
      </c>
      <c r="B327" s="166"/>
      <c r="C327" s="140">
        <v>74108629</v>
      </c>
      <c r="D327" s="140" t="s">
        <v>563</v>
      </c>
      <c r="E327" s="140">
        <v>1389449</v>
      </c>
      <c r="F327" s="140">
        <v>37842875</v>
      </c>
      <c r="G327" s="140">
        <v>213</v>
      </c>
      <c r="H327" s="140">
        <v>146766</v>
      </c>
      <c r="I327" s="140">
        <v>4800</v>
      </c>
      <c r="J327" s="140">
        <v>21824</v>
      </c>
      <c r="K327" s="140">
        <v>22029</v>
      </c>
      <c r="L327" s="140">
        <v>10296</v>
      </c>
      <c r="M327" s="140" t="s">
        <v>566</v>
      </c>
      <c r="N327" s="140">
        <v>178977</v>
      </c>
      <c r="O327" s="140" t="s">
        <v>568</v>
      </c>
      <c r="P327" s="140" t="s">
        <v>568</v>
      </c>
      <c r="Q327" s="140" t="s">
        <v>566</v>
      </c>
      <c r="R327" s="140">
        <v>3531</v>
      </c>
      <c r="S327" s="140" t="s">
        <v>568</v>
      </c>
      <c r="T327" s="140">
        <v>242885</v>
      </c>
      <c r="U327" s="140">
        <v>77388</v>
      </c>
      <c r="V327" s="140">
        <v>155930</v>
      </c>
      <c r="W327" s="140">
        <v>511</v>
      </c>
      <c r="X327" s="140">
        <v>12445390</v>
      </c>
      <c r="Y327" s="140">
        <v>3727200</v>
      </c>
      <c r="Z327" s="140">
        <v>8399068</v>
      </c>
      <c r="AA327" s="140">
        <v>38678</v>
      </c>
      <c r="AB327" s="140">
        <v>155673</v>
      </c>
      <c r="AC327" s="140">
        <v>7303611</v>
      </c>
      <c r="AD327" s="140" t="s">
        <v>568</v>
      </c>
      <c r="AE327" s="140" t="s">
        <v>568</v>
      </c>
      <c r="AF327" s="140">
        <v>27163</v>
      </c>
      <c r="AG327" s="140">
        <v>13748</v>
      </c>
      <c r="AH327" s="140" t="s">
        <v>568</v>
      </c>
      <c r="AI327" s="140">
        <v>568</v>
      </c>
      <c r="AJ327" s="140">
        <v>238</v>
      </c>
      <c r="AK327" s="140">
        <v>9314</v>
      </c>
      <c r="AL327" s="140">
        <v>31505</v>
      </c>
      <c r="AM327" s="140">
        <v>13648</v>
      </c>
      <c r="AN327" s="140">
        <v>12307</v>
      </c>
      <c r="AO327" s="140" t="s">
        <v>568</v>
      </c>
      <c r="AP327" s="140">
        <v>1833043</v>
      </c>
      <c r="AQ327" s="155" t="s">
        <v>926</v>
      </c>
      <c r="AR327" s="162">
        <v>8425023</v>
      </c>
      <c r="AS327" s="163">
        <v>38678</v>
      </c>
      <c r="AT327" s="164">
        <v>3820032</v>
      </c>
      <c r="AU327" s="165">
        <v>12965958</v>
      </c>
      <c r="AV327" s="140">
        <v>47025895</v>
      </c>
      <c r="AW327" s="139"/>
      <c r="AX327" s="139"/>
      <c r="AY327" s="139"/>
      <c r="AZ327" s="139"/>
      <c r="BA327" s="139"/>
      <c r="BB327" s="139"/>
    </row>
    <row r="328" spans="1:54" x14ac:dyDescent="0.2">
      <c r="A328" s="166"/>
      <c r="B328" s="166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40"/>
      <c r="AS328" s="140"/>
      <c r="AT328" s="140"/>
      <c r="AU328" s="140"/>
      <c r="AV328" s="140"/>
      <c r="AW328" s="139"/>
      <c r="AX328" s="139"/>
      <c r="AY328" s="139"/>
      <c r="AZ328" s="139"/>
      <c r="BA328" s="139"/>
      <c r="BB328" s="139"/>
    </row>
    <row r="329" spans="1:54" x14ac:dyDescent="0.2">
      <c r="A329" s="155" t="s">
        <v>927</v>
      </c>
      <c r="B329" s="155"/>
      <c r="C329" s="155">
        <v>1579</v>
      </c>
      <c r="D329" s="140" t="s">
        <v>928</v>
      </c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40"/>
      <c r="AS329" s="140"/>
      <c r="AT329" s="140"/>
      <c r="AU329" s="140"/>
      <c r="AV329" s="140"/>
      <c r="AW329" s="139"/>
      <c r="AX329" s="139"/>
      <c r="AY329" s="139"/>
      <c r="AZ329" s="139"/>
      <c r="BA329" s="139"/>
      <c r="BB329" s="139"/>
    </row>
    <row r="330" spans="1:54" x14ac:dyDescent="0.2">
      <c r="A330" s="166" t="s">
        <v>929</v>
      </c>
      <c r="B330" s="166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40"/>
      <c r="AS330" s="140"/>
      <c r="AT330" s="140"/>
      <c r="AU330" s="140"/>
      <c r="AV330" s="140"/>
      <c r="AW330" s="139"/>
      <c r="AX330" s="139"/>
      <c r="AY330" s="139"/>
      <c r="AZ330" s="139"/>
      <c r="BA330" s="139"/>
      <c r="BB330" s="139"/>
    </row>
    <row r="331" spans="1:54" x14ac:dyDescent="0.2">
      <c r="A331" s="139" t="s">
        <v>930</v>
      </c>
      <c r="B331" s="139"/>
      <c r="C331" s="140">
        <v>-2891467</v>
      </c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  <c r="AL331" s="140"/>
      <c r="AM331" s="140"/>
      <c r="AN331" s="140"/>
      <c r="AO331" s="140"/>
      <c r="AP331" s="140"/>
      <c r="AQ331" s="140"/>
      <c r="AR331" s="140"/>
      <c r="AS331" s="140"/>
      <c r="AT331" s="140"/>
      <c r="AU331" s="140"/>
      <c r="AV331" s="140"/>
      <c r="AW331" s="139"/>
      <c r="AX331" s="139"/>
      <c r="AY331" s="139"/>
      <c r="AZ331" s="139"/>
      <c r="BA331" s="139"/>
      <c r="BB331" s="139"/>
    </row>
    <row r="332" spans="1:54" x14ac:dyDescent="0.2">
      <c r="A332" s="139" t="s">
        <v>931</v>
      </c>
      <c r="B332" s="139"/>
      <c r="C332" s="140">
        <v>-8756298</v>
      </c>
      <c r="D332" s="140">
        <v>-5545</v>
      </c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  <c r="AL332" s="140"/>
      <c r="AM332" s="140"/>
      <c r="AN332" s="140"/>
      <c r="AO332" s="140"/>
      <c r="AP332" s="140"/>
      <c r="AQ332" s="140"/>
      <c r="AR332" s="140"/>
      <c r="AS332" s="140"/>
      <c r="AT332" s="140"/>
      <c r="AU332" s="140"/>
      <c r="AV332" s="140"/>
      <c r="AW332" s="139"/>
      <c r="AX332" s="139"/>
      <c r="AY332" s="139"/>
      <c r="AZ332" s="139"/>
      <c r="BA332" s="139"/>
      <c r="BB332" s="139"/>
    </row>
    <row r="333" spans="1:54" x14ac:dyDescent="0.2">
      <c r="A333" s="139"/>
      <c r="B333" s="139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140"/>
      <c r="AK333" s="140"/>
      <c r="AL333" s="140"/>
      <c r="AM333" s="140"/>
      <c r="AN333" s="140"/>
      <c r="AO333" s="140"/>
      <c r="AP333" s="140"/>
      <c r="AQ333" s="140"/>
      <c r="AR333" s="140"/>
      <c r="AS333" s="140"/>
      <c r="AT333" s="140"/>
      <c r="AU333" s="140"/>
      <c r="AV333" s="140"/>
      <c r="AW333" s="139"/>
      <c r="AX333" s="139"/>
      <c r="AY333" s="139"/>
      <c r="AZ333" s="139"/>
      <c r="BA333" s="139"/>
      <c r="BB333" s="139"/>
    </row>
    <row r="334" spans="1:54" x14ac:dyDescent="0.2">
      <c r="A334" s="139" t="s">
        <v>932</v>
      </c>
      <c r="B334" s="139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140"/>
      <c r="AK334" s="140"/>
      <c r="AL334" s="140"/>
      <c r="AM334" s="140"/>
      <c r="AN334" s="140"/>
      <c r="AO334" s="140"/>
      <c r="AP334" s="140"/>
      <c r="AQ334" s="140"/>
      <c r="AR334" s="140"/>
      <c r="AS334" s="140"/>
      <c r="AT334" s="140"/>
      <c r="AU334" s="140"/>
      <c r="AV334" s="140"/>
      <c r="AW334" s="139"/>
      <c r="AX334" s="139"/>
      <c r="AY334" s="139"/>
      <c r="AZ334" s="139"/>
      <c r="BA334" s="139"/>
      <c r="BB334" s="139"/>
    </row>
    <row r="335" spans="1:54" x14ac:dyDescent="0.2">
      <c r="A335" s="139" t="s">
        <v>931</v>
      </c>
      <c r="B335" s="139"/>
      <c r="C335" s="140">
        <v>8425023</v>
      </c>
      <c r="D335" s="140">
        <v>5336</v>
      </c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140"/>
      <c r="AK335" s="140"/>
      <c r="AL335" s="140"/>
      <c r="AM335" s="140"/>
      <c r="AN335" s="140" t="e" vm="1">
        <v>#VALUE!</v>
      </c>
      <c r="AO335" s="140"/>
      <c r="AP335" s="140"/>
      <c r="AQ335" s="140"/>
      <c r="AR335" s="140"/>
      <c r="AS335" s="140"/>
      <c r="AT335" s="140"/>
      <c r="AU335" s="140"/>
      <c r="AV335" s="140"/>
      <c r="AW335" s="139"/>
      <c r="AX335" s="139"/>
      <c r="AY335" s="139"/>
      <c r="AZ335" s="139"/>
      <c r="BA335" s="139"/>
      <c r="BB335" s="139"/>
    </row>
    <row r="336" spans="1:54" x14ac:dyDescent="0.2">
      <c r="A336" s="139"/>
      <c r="B336" s="139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140"/>
      <c r="AK336" s="140"/>
      <c r="AL336" s="140"/>
      <c r="AM336" s="140"/>
      <c r="AN336" s="140"/>
      <c r="AO336" s="140"/>
      <c r="AP336" s="140"/>
      <c r="AQ336" s="140"/>
      <c r="AR336" s="140"/>
      <c r="AS336" s="140"/>
      <c r="AT336" s="140"/>
      <c r="AU336" s="140"/>
      <c r="AV336" s="140"/>
      <c r="AW336" s="139"/>
      <c r="AX336" s="139"/>
      <c r="AY336" s="139"/>
      <c r="AZ336" s="139"/>
      <c r="BA336" s="139"/>
      <c r="BB336" s="139"/>
    </row>
    <row r="337" spans="1:54" x14ac:dyDescent="0.2">
      <c r="A337" s="139"/>
      <c r="B337" s="139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140"/>
      <c r="AK337" s="140"/>
      <c r="AL337" s="140"/>
      <c r="AM337" s="140"/>
      <c r="AN337" s="140"/>
      <c r="AO337" s="140"/>
      <c r="AP337" s="140"/>
      <c r="AQ337" s="140"/>
      <c r="AR337" s="140"/>
      <c r="AS337" s="140"/>
      <c r="AT337" s="140"/>
      <c r="AU337" s="140"/>
      <c r="AV337" s="140"/>
      <c r="AW337" s="139"/>
      <c r="AX337" s="139"/>
      <c r="AY337" s="139"/>
      <c r="AZ337" s="139"/>
      <c r="BA337" s="139"/>
      <c r="BB337" s="139"/>
    </row>
    <row r="338" spans="1:54" x14ac:dyDescent="0.2">
      <c r="A338" s="139"/>
      <c r="B338" s="139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140"/>
      <c r="AK338" s="140"/>
      <c r="AL338" s="140"/>
      <c r="AM338" s="140"/>
      <c r="AN338" s="140"/>
      <c r="AO338" s="140"/>
      <c r="AP338" s="140"/>
      <c r="AQ338" s="140"/>
      <c r="AR338" s="140"/>
      <c r="AS338" s="140"/>
      <c r="AT338" s="140"/>
      <c r="AU338" s="140"/>
      <c r="AV338" s="140"/>
      <c r="AW338" s="139"/>
      <c r="AX338" s="139"/>
      <c r="AY338" s="139"/>
      <c r="AZ338" s="139"/>
      <c r="BA338" s="139"/>
      <c r="BB338" s="139"/>
    </row>
    <row r="339" spans="1:54" x14ac:dyDescent="0.2">
      <c r="A339" s="139" t="s">
        <v>933</v>
      </c>
      <c r="B339" s="139"/>
      <c r="C339" s="140" t="s">
        <v>924</v>
      </c>
      <c r="D339" s="140" t="s">
        <v>926</v>
      </c>
      <c r="E339" s="140" t="s">
        <v>921</v>
      </c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140"/>
      <c r="AK339" s="140"/>
      <c r="AL339" s="140"/>
      <c r="AM339" s="140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39"/>
      <c r="AX339" s="139"/>
      <c r="AY339" s="139"/>
      <c r="AZ339" s="139"/>
      <c r="BA339" s="139"/>
      <c r="BB339" s="139"/>
    </row>
    <row r="340" spans="1:54" x14ac:dyDescent="0.2">
      <c r="A340" s="195">
        <v>0</v>
      </c>
      <c r="B340" s="195"/>
      <c r="C340" s="140">
        <v>-11647764</v>
      </c>
      <c r="D340" s="140">
        <v>8425023</v>
      </c>
      <c r="E340" s="140">
        <v>-3222741</v>
      </c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140"/>
      <c r="AK340" s="140"/>
      <c r="AL340" s="140"/>
      <c r="AM340" s="140"/>
      <c r="AN340" s="140"/>
      <c r="AO340" s="140"/>
      <c r="AP340" s="140"/>
      <c r="AQ340" s="140"/>
      <c r="AR340" s="140"/>
      <c r="AS340" s="140"/>
      <c r="AT340" s="140"/>
      <c r="AU340" s="140"/>
      <c r="AV340" s="140"/>
      <c r="AW340" s="139"/>
      <c r="AX340" s="139"/>
      <c r="AY340" s="139"/>
      <c r="AZ340" s="139"/>
      <c r="BA340" s="139"/>
      <c r="BB340" s="139"/>
    </row>
    <row r="341" spans="1:54" x14ac:dyDescent="0.2">
      <c r="A341" s="195">
        <v>0.25</v>
      </c>
      <c r="B341" s="195"/>
      <c r="C341" s="140">
        <v>-9458690</v>
      </c>
      <c r="D341" s="140">
        <v>6318767</v>
      </c>
      <c r="E341" s="140">
        <v>-3139923</v>
      </c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140"/>
      <c r="AK341" s="140"/>
      <c r="AL341" s="140"/>
      <c r="AM341" s="140"/>
      <c r="AN341" s="140"/>
      <c r="AO341" s="140"/>
      <c r="AP341" s="140"/>
      <c r="AQ341" s="140"/>
      <c r="AR341" s="140"/>
      <c r="AS341" s="140"/>
      <c r="AT341" s="140"/>
      <c r="AU341" s="140"/>
      <c r="AV341" s="140"/>
      <c r="AW341" s="139"/>
      <c r="AX341" s="139"/>
      <c r="AY341" s="139"/>
      <c r="AZ341" s="139"/>
      <c r="BA341" s="139"/>
      <c r="BB341" s="139"/>
    </row>
    <row r="342" spans="1:54" x14ac:dyDescent="0.2">
      <c r="A342" s="195">
        <v>0.5</v>
      </c>
      <c r="B342" s="195"/>
      <c r="C342" s="140">
        <v>-7269616</v>
      </c>
      <c r="D342" s="140">
        <v>4212512</v>
      </c>
      <c r="E342" s="140">
        <v>-3057104</v>
      </c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140"/>
      <c r="AK342" s="140"/>
      <c r="AL342" s="140"/>
      <c r="AM342" s="140"/>
      <c r="AN342" s="140"/>
      <c r="AO342" s="140"/>
      <c r="AP342" s="140"/>
      <c r="AQ342" s="140"/>
      <c r="AR342" s="140"/>
      <c r="AS342" s="140"/>
      <c r="AT342" s="140"/>
      <c r="AU342" s="140"/>
      <c r="AV342" s="140"/>
      <c r="AW342" s="139"/>
      <c r="AX342" s="139"/>
      <c r="AY342" s="139"/>
      <c r="AZ342" s="139"/>
      <c r="BA342" s="139"/>
      <c r="BB342" s="139"/>
    </row>
    <row r="343" spans="1:54" x14ac:dyDescent="0.2">
      <c r="A343" s="195">
        <v>0.75</v>
      </c>
      <c r="B343" s="195"/>
      <c r="C343" s="140">
        <v>-5080541</v>
      </c>
      <c r="D343" s="140">
        <v>2106256</v>
      </c>
      <c r="E343" s="140">
        <v>-2974285</v>
      </c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140"/>
      <c r="AK343" s="140"/>
      <c r="AL343" s="140"/>
      <c r="AM343" s="140"/>
      <c r="AN343" s="140"/>
      <c r="AO343" s="140"/>
      <c r="AP343" s="140"/>
      <c r="AQ343" s="140"/>
      <c r="AR343" s="140"/>
      <c r="AS343" s="140"/>
      <c r="AT343" s="140"/>
      <c r="AU343" s="140"/>
      <c r="AV343" s="140"/>
      <c r="AW343" s="139"/>
      <c r="AX343" s="139"/>
      <c r="AY343" s="139"/>
      <c r="AZ343" s="139"/>
      <c r="BA343" s="139"/>
      <c r="BB343" s="139"/>
    </row>
    <row r="344" spans="1:54" x14ac:dyDescent="0.2">
      <c r="A344" s="139"/>
      <c r="B344" s="139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AK344" s="140"/>
      <c r="AL344" s="140"/>
      <c r="AM344" s="140"/>
      <c r="AN344" s="140"/>
      <c r="AO344" s="140"/>
      <c r="AP344" s="140"/>
      <c r="AQ344" s="140"/>
      <c r="AR344" s="140"/>
      <c r="AS344" s="140"/>
      <c r="AT344" s="140"/>
      <c r="AU344" s="140"/>
      <c r="AV344" s="140"/>
      <c r="AW344" s="139"/>
      <c r="AX344" s="139"/>
      <c r="AY344" s="139"/>
      <c r="AZ344" s="139"/>
      <c r="BA344" s="139"/>
      <c r="BB344" s="139"/>
    </row>
    <row r="345" spans="1:54" x14ac:dyDescent="0.2">
      <c r="A345" s="139"/>
      <c r="B345" s="139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140"/>
      <c r="AK345" s="140"/>
      <c r="AL345" s="140"/>
      <c r="AM345" s="140"/>
      <c r="AN345" s="140"/>
      <c r="AO345" s="140"/>
      <c r="AP345" s="140"/>
      <c r="AQ345" s="140"/>
      <c r="AR345" s="140"/>
      <c r="AS345" s="140"/>
      <c r="AT345" s="140"/>
      <c r="AU345" s="140"/>
      <c r="AV345" s="140"/>
      <c r="AW345" s="139"/>
      <c r="AX345" s="139"/>
      <c r="AY345" s="139"/>
      <c r="AZ345" s="139"/>
      <c r="BA345" s="139"/>
      <c r="BB345" s="139"/>
    </row>
    <row r="346" spans="1:54" x14ac:dyDescent="0.2">
      <c r="A346" s="139"/>
      <c r="B346" s="139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140"/>
      <c r="AK346" s="140"/>
      <c r="AL346" s="140"/>
      <c r="AM346" s="140"/>
      <c r="AN346" s="140"/>
      <c r="AO346" s="140"/>
      <c r="AP346" s="140"/>
      <c r="AQ346" s="140"/>
      <c r="AR346" s="140"/>
      <c r="AS346" s="140"/>
      <c r="AT346" s="140"/>
      <c r="AU346" s="140"/>
      <c r="AV346" s="140"/>
      <c r="AW346" s="139"/>
      <c r="AX346" s="139"/>
      <c r="AY346" s="139"/>
      <c r="AZ346" s="139"/>
      <c r="BA346" s="139"/>
      <c r="BB346" s="139"/>
    </row>
    <row r="347" spans="1:54" x14ac:dyDescent="0.2">
      <c r="A347" s="139"/>
      <c r="B347" s="139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  <c r="AL347" s="140"/>
      <c r="AM347" s="140"/>
      <c r="AN347" s="140"/>
      <c r="AO347" s="140"/>
      <c r="AP347" s="140"/>
      <c r="AQ347" s="140"/>
      <c r="AR347" s="140"/>
      <c r="AS347" s="140"/>
      <c r="AT347" s="140"/>
      <c r="AU347" s="140"/>
      <c r="AV347" s="140"/>
      <c r="AW347" s="139"/>
      <c r="AX347" s="139"/>
      <c r="AY347" s="139"/>
      <c r="AZ347" s="139"/>
      <c r="BA347" s="139"/>
      <c r="BB347" s="139"/>
    </row>
    <row r="348" spans="1:54" x14ac:dyDescent="0.2">
      <c r="A348" s="139"/>
      <c r="B348" s="139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140"/>
      <c r="AK348" s="140"/>
      <c r="AL348" s="140"/>
      <c r="AM348" s="140"/>
      <c r="AN348" s="140"/>
      <c r="AO348" s="140"/>
      <c r="AP348" s="140"/>
      <c r="AQ348" s="140"/>
      <c r="AR348" s="140"/>
      <c r="AS348" s="140"/>
      <c r="AT348" s="140"/>
      <c r="AU348" s="140"/>
      <c r="AV348" s="140"/>
      <c r="AW348" s="139"/>
      <c r="AX348" s="139"/>
      <c r="AY348" s="139"/>
      <c r="AZ348" s="139"/>
      <c r="BA348" s="139"/>
      <c r="BB348" s="139"/>
    </row>
    <row r="349" spans="1:54" x14ac:dyDescent="0.2">
      <c r="A349" s="139"/>
      <c r="B349" s="139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140"/>
      <c r="AK349" s="140"/>
      <c r="AL349" s="140"/>
      <c r="AM349" s="140"/>
      <c r="AN349" s="140"/>
      <c r="AO349" s="140"/>
      <c r="AP349" s="140"/>
      <c r="AQ349" s="140"/>
      <c r="AR349" s="140"/>
      <c r="AS349" s="140"/>
      <c r="AT349" s="140"/>
      <c r="AU349" s="140"/>
      <c r="AV349" s="140"/>
      <c r="AW349" s="139"/>
      <c r="AX349" s="139"/>
      <c r="AY349" s="139"/>
      <c r="AZ349" s="139"/>
      <c r="BA349" s="139"/>
      <c r="BB349" s="139"/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B1CC-7DDC-1B4B-8E44-B667FE41DDD9}">
  <sheetPr>
    <tabColor rgb="FFFF0000"/>
  </sheetPr>
  <dimension ref="A1:AG48"/>
  <sheetViews>
    <sheetView workbookViewId="0">
      <selection activeCell="Q2" sqref="Q2:X6"/>
    </sheetView>
  </sheetViews>
  <sheetFormatPr baseColWidth="10" defaultRowHeight="16" x14ac:dyDescent="0.2"/>
  <cols>
    <col min="2" max="2" width="35.33203125" customWidth="1"/>
    <col min="4" max="8" width="5.83203125" customWidth="1"/>
    <col min="10" max="10" width="10" customWidth="1"/>
    <col min="16" max="16" width="7.6640625" customWidth="1"/>
    <col min="17" max="17" width="21.5" customWidth="1"/>
    <col min="19" max="19" width="14" customWidth="1"/>
  </cols>
  <sheetData>
    <row r="1" spans="1:33" ht="17" thickBo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35" thickBot="1" x14ac:dyDescent="0.25">
      <c r="A2" s="76"/>
      <c r="B2" s="266" t="s">
        <v>385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8"/>
      <c r="N2" s="76"/>
      <c r="O2" s="76"/>
      <c r="P2" s="76"/>
      <c r="Q2" s="2"/>
      <c r="R2" s="5"/>
      <c r="S2" s="5" t="s">
        <v>294</v>
      </c>
      <c r="T2" s="5" t="s">
        <v>295</v>
      </c>
      <c r="U2" s="5" t="s">
        <v>296</v>
      </c>
      <c r="V2" s="5" t="s">
        <v>354</v>
      </c>
      <c r="W2" s="5" t="s">
        <v>297</v>
      </c>
      <c r="X2" s="5" t="s">
        <v>353</v>
      </c>
      <c r="Y2" s="76"/>
      <c r="Z2" s="76"/>
      <c r="AA2" s="76"/>
      <c r="AB2" s="76"/>
      <c r="AC2" s="76"/>
      <c r="AD2" s="76"/>
      <c r="AE2" s="76"/>
      <c r="AF2" s="76"/>
      <c r="AG2" s="76"/>
    </row>
    <row r="3" spans="1:33" ht="31" customHeight="1" x14ac:dyDescent="0.2">
      <c r="A3" s="76"/>
      <c r="B3" s="77" t="s">
        <v>386</v>
      </c>
      <c r="C3" s="78" t="s">
        <v>387</v>
      </c>
      <c r="D3" s="78" t="s">
        <v>388</v>
      </c>
      <c r="E3" s="78" t="s">
        <v>389</v>
      </c>
      <c r="F3" s="78" t="s">
        <v>390</v>
      </c>
      <c r="G3" s="78" t="s">
        <v>391</v>
      </c>
      <c r="H3" s="78" t="s">
        <v>392</v>
      </c>
      <c r="I3" s="79" t="s">
        <v>393</v>
      </c>
      <c r="J3" s="78" t="s">
        <v>394</v>
      </c>
      <c r="K3" s="78" t="s">
        <v>395</v>
      </c>
      <c r="L3" s="78" t="s">
        <v>396</v>
      </c>
      <c r="M3" s="80" t="s">
        <v>397</v>
      </c>
      <c r="N3" s="76"/>
      <c r="O3" s="76"/>
      <c r="P3" s="76"/>
      <c r="Q3" s="2"/>
      <c r="R3" s="5"/>
      <c r="S3" s="5"/>
      <c r="T3" s="5"/>
      <c r="U3" s="5"/>
      <c r="V3" s="5"/>
      <c r="W3" s="5"/>
      <c r="X3" s="5"/>
      <c r="Y3" s="76"/>
      <c r="Z3" s="76"/>
      <c r="AA3" s="76"/>
      <c r="AB3" s="76"/>
      <c r="AC3" s="76"/>
      <c r="AD3" s="76"/>
      <c r="AE3" s="76"/>
      <c r="AF3" s="76"/>
      <c r="AG3" s="76"/>
    </row>
    <row r="4" spans="1:33" ht="31" customHeight="1" x14ac:dyDescent="0.2">
      <c r="A4" s="76"/>
      <c r="B4" s="225" t="s">
        <v>398</v>
      </c>
      <c r="C4" s="81">
        <v>2</v>
      </c>
      <c r="D4" s="82">
        <v>0.35</v>
      </c>
      <c r="E4" s="83"/>
      <c r="F4" s="83"/>
      <c r="G4" s="83"/>
      <c r="H4" s="84"/>
      <c r="I4" s="85" t="s">
        <v>399</v>
      </c>
      <c r="J4" s="86" t="s">
        <v>400</v>
      </c>
      <c r="K4" s="84" t="s">
        <v>401</v>
      </c>
      <c r="L4" s="87" t="s">
        <v>400</v>
      </c>
      <c r="M4" s="88" t="s">
        <v>401</v>
      </c>
      <c r="N4" s="76" t="s">
        <v>943</v>
      </c>
      <c r="O4" s="76"/>
      <c r="P4" s="76"/>
      <c r="Q4" s="2" t="s">
        <v>949</v>
      </c>
      <c r="R4" s="232">
        <v>1</v>
      </c>
      <c r="S4" s="234">
        <f>SUMIFS($D$4:$D$35, $N$4:$N$35, "Mowbray TB", $C$4:$C$35, "1")+SUMIFS($E$4:$E$35, $N$4:$N$35, "Mowbray TB", $C$4:$C$35, "1")+SUMIFS($F$4:$F$35, $N$4:$N$35, "Mowbray TB", $C$4:$C$35, "1")+SUMIFS($G$4:$G$35, $N$4:$N$35, "Mowbray TB", $C$4:$C$35, "1")+SUMIFS($H$4:$H$35, $N$4:$N$35, "Mowbray TB", $C$4:$C$35, "1")</f>
        <v>0.58000000000000007</v>
      </c>
      <c r="T4" s="234">
        <f>SUMIFS($D$4:$D$35, $N$4:$N$35, $N$6, $C$4:$C$35, "1")+SUMIFS($E$4:$E$35, $N$4:$N$35, $N$6, $C$4:$C$35, "1")+SUMIFS($F$4:$F$35, $N$4:$N$35, $N$6, $C$4:$C$35, "1")+SUMIFS($G$4:$G$35, $N$4:$N$35, $N$6, $C$4:$C$35, "1")+SUMIFS($H$4:$H$35, $N$4:$N$35, $N$6, $C$4:$C$35, "1")</f>
        <v>0.15</v>
      </c>
      <c r="U4" s="234">
        <f>SUMIFS($D$4:$D$35, $N$4:$N$35, $N$10, $C$4:$C$35, "1")+SUMIFS($E$4:$E$35, $N$4:$N$35, $N$10, $C$4:$C$35, "1")+SUMIFS($F$4:$F$35, $N$4:$N$35, $N$10, $C$4:$C$35, "1")+SUMIFS($G$4:$G$35, $N$4:$N$35, $N$10, $C$4:$C$35, "1")+SUMIFS($H$4:$H$35, $N$4:$N$35, $N$10, $C$4:$C$35, "1")</f>
        <v>7.5</v>
      </c>
      <c r="V4" s="234">
        <f>SUMIFS($D$4:$D$35, $N$4:$N$35, $N$23, $C$4:$C$35, "1")+SUMIFS($E$4:$E$35, $N$4:$N$35, $N$23, $C$4:$C$35, "1")+SUMIFS($F$4:$F$35, $N$4:$N$35, $N$23, $C$4:$C$35, "1")+SUMIFS($G$4:$G$35, $N$4:$N$35, $N$23, $C$4:$C$35, "1")+SUMIFS($H$4:$H$35, $N$4:$N$35, $N$23, $C$4:$C$35, "1")</f>
        <v>0</v>
      </c>
      <c r="W4" s="234"/>
      <c r="X4" s="234">
        <f>SUMIFS($D$4:$D$35, $N$4:$N$35, $N$12, $C$4:$C$35, "1")+SUMIFS($E$4:$E$35, $N$4:$N$35, $N$20, $C$4:$C$35, "1")+SUMIFS($F$4:$F$35, $N$4:$N$35, $N$20, $C$4:$C$35, "1")+SUMIFS($G$4:$G$35, $N$4:$N$35,$N$20, $C$4:$C$35, "1")+SUMIFS($H$4:$H$35, $N$4:$N$35, $N$20, $C$4:$C$35, "1")</f>
        <v>0</v>
      </c>
      <c r="Y4" s="76"/>
      <c r="Z4" s="76"/>
      <c r="AA4" s="76"/>
      <c r="AB4" s="76"/>
      <c r="AC4" s="76"/>
      <c r="AD4" s="76"/>
      <c r="AE4" s="76"/>
      <c r="AF4" s="76"/>
      <c r="AG4" s="76"/>
    </row>
    <row r="5" spans="1:33" ht="31" customHeight="1" x14ac:dyDescent="0.2">
      <c r="A5" s="76"/>
      <c r="B5" s="89" t="s">
        <v>402</v>
      </c>
      <c r="C5" s="90">
        <v>1</v>
      </c>
      <c r="D5" s="91">
        <v>1</v>
      </c>
      <c r="E5" s="92">
        <v>0</v>
      </c>
      <c r="F5" s="93"/>
      <c r="G5" s="93"/>
      <c r="H5" s="94"/>
      <c r="I5" s="95" t="s">
        <v>403</v>
      </c>
      <c r="J5" s="96" t="s">
        <v>400</v>
      </c>
      <c r="K5" s="94" t="s">
        <v>404</v>
      </c>
      <c r="L5" s="97" t="s">
        <v>400</v>
      </c>
      <c r="M5" s="98" t="s">
        <v>401</v>
      </c>
      <c r="N5" s="76"/>
      <c r="O5" s="76"/>
      <c r="P5" s="76"/>
      <c r="Q5" s="76" t="s">
        <v>950</v>
      </c>
      <c r="R5" s="76">
        <v>2</v>
      </c>
      <c r="S5" s="234">
        <f>SUMIFS($D$4:$D$35, $N$4:$N$35, "Mowbray TB", $C$4:$C$35, "2")+SUMIFS($E$4:$E$35, $N$4:$N$35, "Mowbray TB", $C$4:$C$35, "2")+SUMIFS($F$4:$F$35, $N$4:$N$35, "Mowbray TB", $C$4:$C$35, "2")+SUMIFS($G$4:$G$35, $N$4:$N$35, "Mowbray TB", $C$4:$C$35, "2")+SUMIFS($H$4:$H$35, $N$4:$N$35, "Mowbray TB", $C$4:$C$35, "2")</f>
        <v>0.38999999999999996</v>
      </c>
      <c r="T5" s="234">
        <f>SUMIFS($D$4:$D$35, $N$4:$N$35, $N$6, $C$4:$C$35, "2")+SUMIFS($E$4:$E$35, $N$4:$N$35, $N$6, $C$4:$C$35, "2")+SUMIFS($F$4:$F$35, $N$4:$N$35, $N$6, $C$4:$C$35, "2")+SUMIFS($G$4:$G$35, $N$4:$N$35, $N$6, $C$4:$C$35, "2")+SUMIFS($H$4:$H$35, $N$4:$N$35, $N$6, $C$4:$C$35, "2")</f>
        <v>5.6</v>
      </c>
      <c r="U5" s="234">
        <f>SUMIFS($D$4:$D$35, $N$4:$N$35, $N$10, $C$4:$C$35, "2")+SUMIFS($E$4:$E$35, $N$4:$N$35, $N$10, $C$4:$C$35, "2")+SUMIFS($F$4:$F$35, $N$4:$N$35, $N$10, $C$4:$C$35, "2")+SUMIFS($G$4:$G$35, $N$4:$N$35, $N$10, $C$4:$C$35, "2")+SUMIFS($H$4:$H$35, $N$4:$N$35, $N$10, $C$4:$C$35, "2")</f>
        <v>0.85</v>
      </c>
      <c r="V5" s="234">
        <f>SUMIFS($D$4:$D$35, $N$4:$N$35, $N$23, $C$4:$C$35, "2")+SUMIFS($E$4:$E$35, $N$4:$N$35, $N$23, $C$4:$C$35, "2")+SUMIFS($F$4:$F$35, $N$4:$N$35, $N$23, $C$4:$C$35, "2")+SUMIFS($G$4:$G$35, $N$4:$N$35, $N$23, $C$4:$C$35, "2")+SUMIFS($H$4:$H$35, $N$4:$N$35, $N$23, $C$4:$C$35, "2")</f>
        <v>0.5</v>
      </c>
      <c r="W5" s="233"/>
      <c r="X5" s="234">
        <f>SUMIFS($D$4:$D$35, $N$4:$N$35, $N$12, $C$4:$C$35, "2")+SUMIFS($E$4:$E$35, $N$4:$N$35, $N$20, $C$4:$C$35, "2")+SUMIFS($F$4:$F$35, $N$4:$N$35, $N$20, $C$4:$C$35, "2")+SUMIFS($G$4:$G$35, $N$4:$N$35,$N$20, $C$4:$C$35, "2")+SUMIFS($H$4:$H$35, $N$4:$N$35, $N$20, $C$4:$C$35, "2")</f>
        <v>0.12</v>
      </c>
      <c r="Y5" s="76"/>
      <c r="Z5" s="76"/>
      <c r="AA5" s="76"/>
      <c r="AB5" s="76"/>
      <c r="AC5" s="76"/>
      <c r="AD5" s="76"/>
      <c r="AE5" s="76"/>
      <c r="AF5" s="76"/>
      <c r="AG5" s="76"/>
    </row>
    <row r="6" spans="1:33" ht="31" customHeight="1" x14ac:dyDescent="0.2">
      <c r="A6" s="76"/>
      <c r="B6" s="226" t="s">
        <v>405</v>
      </c>
      <c r="C6" s="90">
        <v>1</v>
      </c>
      <c r="D6" s="93">
        <v>0.15</v>
      </c>
      <c r="E6" s="93"/>
      <c r="F6" s="93"/>
      <c r="G6" s="93"/>
      <c r="H6" s="99"/>
      <c r="I6" s="100" t="s">
        <v>406</v>
      </c>
      <c r="J6" s="101" t="s">
        <v>407</v>
      </c>
      <c r="K6" s="99" t="s">
        <v>401</v>
      </c>
      <c r="L6" s="102"/>
      <c r="M6" s="103" t="s">
        <v>401</v>
      </c>
      <c r="N6" s="76" t="s">
        <v>944</v>
      </c>
      <c r="O6" s="76"/>
      <c r="P6" s="76"/>
      <c r="Q6" s="76" t="s">
        <v>951</v>
      </c>
      <c r="R6" s="76">
        <v>3</v>
      </c>
      <c r="S6" s="234">
        <f>SUMIFS($D$4:$D$35, $N$4:$N$35, "Mowbray TB", $C$4:$C$35, "3")+SUMIFS($E$4:$E$35, $N$4:$N$35, "Mowbray TB", $C$4:$C$35, "3")+SUMIFS($F$4:$F$35, $N$4:$N$35, "Mowbray TB", $C$4:$C$35, "3")+SUMIFS($G$4:$G$35, $N$4:$N$35, "Mowbray TB", $C$4:$C$35, "3")+SUMIFS($H$4:$H$35, $N$4:$N$35, "Mowbray TB", $C$4:$C$35, "3")</f>
        <v>0</v>
      </c>
      <c r="T6" s="234">
        <f>SUMIFS($D$4:$D$35, $N$4:$N$35, $N$6, $C$4:$C$35, "3")+SUMIFS($E$4:$E$35, $N$4:$N$35, $N$6, $C$4:$C$35, "3")+SUMIFS($F$4:$F$35, $N$4:$N$35, $N$6, $C$4:$C$35, "3")+SUMIFS($G$4:$G$35, $N$4:$N$35, $N$6, $C$4:$C$35, "3")+SUMIFS($H$4:$H$35, $N$4:$N$35, $N$6, $C$4:$C$35, "3")</f>
        <v>0</v>
      </c>
      <c r="U6" s="234">
        <f>SUMIFS($D$4:$D$35, $N$4:$N$35, $N$10, $C$4:$C$35, "3")+SUMIFS($E$4:$E$35, $N$4:$N$35, $N$10, $C$4:$C$35, "3")+SUMIFS($F$4:$F$35, $N$4:$N$35, $N$10, $C$4:$C$35, "3")+SUMIFS($G$4:$G$35, $N$4:$N$35, $N$10, $C$4:$C$35, "3")+SUMIFS($H$4:$H$35, $N$4:$N$35, $N$10, $C$4:$C$35, "3")</f>
        <v>0</v>
      </c>
      <c r="V6" s="234">
        <f>SUMIFS($D$4:$D$35, $N$4:$N$35, $N$23, $C$4:$C$35, "3")+SUMIFS($E$4:$E$35, $N$4:$N$35, $N$23, $C$4:$C$35, "3")+SUMIFS($F$4:$F$35, $N$4:$N$35, $N$23, $C$4:$C$35, "3")+SUMIFS($G$4:$G$35, $N$4:$N$35, $N$23, $C$4:$C$35, "3")+SUMIFS($H$4:$H$35, $N$4:$N$35, $N$23, $C$4:$C$35, "3")</f>
        <v>0</v>
      </c>
      <c r="W6" s="233"/>
      <c r="X6" s="234">
        <f>SUMIFS($D$4:$D$35, $N$4:$N$35, $N$12, $C$4:$C$35, "3")+SUMIFS($E$4:$E$35, $N$4:$N$35, $N$20, $C$4:$C$35, "3")+SUMIFS($F$4:$F$35, $N$4:$N$35, $N$20, $C$4:$C$35, "3")+SUMIFS($G$4:$G$35, $N$4:$N$35,$N$20, $C$4:$C$35, "3")+SUMIFS($H$4:$H$35, $N$4:$N$35, $N$20, $C$4:$C$35, "3")</f>
        <v>0.02</v>
      </c>
      <c r="Y6" s="76"/>
      <c r="Z6" s="76"/>
      <c r="AA6" s="76"/>
      <c r="AB6" s="76"/>
      <c r="AC6" s="76"/>
      <c r="AD6" s="76"/>
      <c r="AE6" s="76"/>
      <c r="AF6" s="76"/>
      <c r="AG6" s="76"/>
    </row>
    <row r="7" spans="1:33" ht="31" customHeight="1" x14ac:dyDescent="0.2">
      <c r="A7" s="76"/>
      <c r="B7" s="226" t="s">
        <v>408</v>
      </c>
      <c r="C7" s="90">
        <v>2</v>
      </c>
      <c r="D7" s="93">
        <v>0.35</v>
      </c>
      <c r="E7" s="93"/>
      <c r="F7" s="93"/>
      <c r="G7" s="93"/>
      <c r="H7" s="99"/>
      <c r="I7" s="100" t="s">
        <v>409</v>
      </c>
      <c r="J7" s="101" t="s">
        <v>407</v>
      </c>
      <c r="K7" s="99" t="s">
        <v>401</v>
      </c>
      <c r="L7" s="102"/>
      <c r="M7" s="103" t="s">
        <v>401</v>
      </c>
      <c r="N7" s="76" t="s">
        <v>944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33" ht="31" customHeight="1" x14ac:dyDescent="0.2">
      <c r="A8" s="76"/>
      <c r="B8" s="226" t="s">
        <v>410</v>
      </c>
      <c r="C8" s="90">
        <v>2</v>
      </c>
      <c r="D8" s="93">
        <v>0.15</v>
      </c>
      <c r="E8" s="93"/>
      <c r="F8" s="93"/>
      <c r="G8" s="93"/>
      <c r="H8" s="99"/>
      <c r="I8" s="100" t="s">
        <v>406</v>
      </c>
      <c r="J8" s="101" t="s">
        <v>407</v>
      </c>
      <c r="K8" s="99" t="s">
        <v>401</v>
      </c>
      <c r="L8" s="102"/>
      <c r="M8" s="103" t="s">
        <v>401</v>
      </c>
      <c r="N8" s="76" t="s">
        <v>944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</row>
    <row r="9" spans="1:33" ht="31" customHeight="1" x14ac:dyDescent="0.2">
      <c r="A9" s="76"/>
      <c r="B9" s="226" t="s">
        <v>411</v>
      </c>
      <c r="C9" s="90">
        <v>2</v>
      </c>
      <c r="D9" s="92">
        <v>0</v>
      </c>
      <c r="E9" s="92">
        <v>0.1</v>
      </c>
      <c r="F9" s="93"/>
      <c r="G9" s="93"/>
      <c r="H9" s="99"/>
      <c r="I9" s="100" t="s">
        <v>412</v>
      </c>
      <c r="J9" s="101" t="s">
        <v>407</v>
      </c>
      <c r="K9" s="99" t="s">
        <v>401</v>
      </c>
      <c r="L9" s="102"/>
      <c r="M9" s="103" t="s">
        <v>401</v>
      </c>
      <c r="N9" s="76" t="s">
        <v>944</v>
      </c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</row>
    <row r="10" spans="1:33" ht="31" customHeight="1" x14ac:dyDescent="0.2">
      <c r="A10" s="76"/>
      <c r="B10" s="227" t="s">
        <v>413</v>
      </c>
      <c r="C10" s="90">
        <v>2</v>
      </c>
      <c r="D10" s="92">
        <v>0</v>
      </c>
      <c r="E10" s="92">
        <v>0.5</v>
      </c>
      <c r="F10" s="93"/>
      <c r="G10" s="93"/>
      <c r="H10" s="99"/>
      <c r="I10" s="100" t="s">
        <v>414</v>
      </c>
      <c r="J10" s="101" t="s">
        <v>400</v>
      </c>
      <c r="K10" s="99" t="s">
        <v>415</v>
      </c>
      <c r="L10" s="102"/>
      <c r="M10" s="103" t="s">
        <v>401</v>
      </c>
      <c r="N10" s="76" t="s">
        <v>943</v>
      </c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</row>
    <row r="11" spans="1:33" ht="31" customHeight="1" x14ac:dyDescent="0.2">
      <c r="A11" s="76"/>
      <c r="B11" s="89" t="s">
        <v>416</v>
      </c>
      <c r="C11" s="90">
        <v>2</v>
      </c>
      <c r="D11" s="93"/>
      <c r="E11" s="93"/>
      <c r="F11" s="92">
        <v>0</v>
      </c>
      <c r="G11" s="93"/>
      <c r="H11" s="99"/>
      <c r="I11" s="100" t="s">
        <v>417</v>
      </c>
      <c r="J11" s="101" t="s">
        <v>407</v>
      </c>
      <c r="K11" s="99" t="s">
        <v>401</v>
      </c>
      <c r="L11" s="102"/>
      <c r="M11" s="103" t="s">
        <v>401</v>
      </c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</row>
    <row r="12" spans="1:33" ht="31" customHeight="1" x14ac:dyDescent="0.2">
      <c r="A12" s="76"/>
      <c r="B12" s="228" t="s">
        <v>418</v>
      </c>
      <c r="C12" s="90">
        <v>2</v>
      </c>
      <c r="D12" s="93">
        <v>0.12</v>
      </c>
      <c r="E12" s="93"/>
      <c r="F12" s="93"/>
      <c r="G12" s="93"/>
      <c r="H12" s="99"/>
      <c r="I12" s="100" t="s">
        <v>419</v>
      </c>
      <c r="J12" s="101" t="s">
        <v>407</v>
      </c>
      <c r="K12" s="99" t="s">
        <v>401</v>
      </c>
      <c r="L12" s="102"/>
      <c r="M12" s="103" t="s">
        <v>401</v>
      </c>
      <c r="N12" s="76" t="s">
        <v>945</v>
      </c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</row>
    <row r="13" spans="1:33" ht="31" customHeight="1" x14ac:dyDescent="0.2">
      <c r="A13" s="76"/>
      <c r="B13" s="104" t="s">
        <v>420</v>
      </c>
      <c r="C13" s="90">
        <v>1</v>
      </c>
      <c r="D13" s="92">
        <v>0.3</v>
      </c>
      <c r="E13" s="92">
        <v>0.3</v>
      </c>
      <c r="F13" s="93"/>
      <c r="G13" s="93"/>
      <c r="H13" s="99"/>
      <c r="I13" s="100" t="s">
        <v>421</v>
      </c>
      <c r="J13" s="101" t="s">
        <v>400</v>
      </c>
      <c r="K13" s="99" t="s">
        <v>422</v>
      </c>
      <c r="L13" s="102"/>
      <c r="M13" s="103" t="s">
        <v>401</v>
      </c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</row>
    <row r="14" spans="1:33" ht="31" customHeight="1" x14ac:dyDescent="0.2">
      <c r="A14" s="76"/>
      <c r="B14" s="229" t="s">
        <v>423</v>
      </c>
      <c r="C14" s="90">
        <v>1</v>
      </c>
      <c r="D14" s="93">
        <v>0.12</v>
      </c>
      <c r="E14" s="93"/>
      <c r="F14" s="93"/>
      <c r="G14" s="93"/>
      <c r="H14" s="99"/>
      <c r="I14" s="100" t="s">
        <v>424</v>
      </c>
      <c r="J14" s="101" t="s">
        <v>407</v>
      </c>
      <c r="K14" s="99" t="s">
        <v>401</v>
      </c>
      <c r="L14" s="102"/>
      <c r="M14" s="103" t="s">
        <v>401</v>
      </c>
      <c r="N14" s="76" t="s">
        <v>947</v>
      </c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</row>
    <row r="15" spans="1:33" ht="31" customHeight="1" x14ac:dyDescent="0.2">
      <c r="A15" s="76"/>
      <c r="B15" s="89" t="s">
        <v>425</v>
      </c>
      <c r="C15" s="90">
        <v>2</v>
      </c>
      <c r="D15" s="93">
        <v>0.1</v>
      </c>
      <c r="E15" s="93"/>
      <c r="F15" s="93"/>
      <c r="G15" s="93"/>
      <c r="H15" s="99"/>
      <c r="I15" s="100" t="s">
        <v>426</v>
      </c>
      <c r="J15" s="101" t="s">
        <v>407</v>
      </c>
      <c r="K15" s="99" t="s">
        <v>401</v>
      </c>
      <c r="L15" s="102"/>
      <c r="M15" s="103" t="s">
        <v>401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ht="31" customHeight="1" x14ac:dyDescent="0.2">
      <c r="A16" s="76"/>
      <c r="B16" s="226" t="s">
        <v>427</v>
      </c>
      <c r="C16" s="90">
        <v>2</v>
      </c>
      <c r="D16" s="93"/>
      <c r="E16" s="93"/>
      <c r="F16" s="105"/>
      <c r="G16" s="93"/>
      <c r="H16" s="99">
        <v>5</v>
      </c>
      <c r="I16" s="100" t="s">
        <v>428</v>
      </c>
      <c r="J16" s="101" t="s">
        <v>407</v>
      </c>
      <c r="K16" s="99" t="s">
        <v>401</v>
      </c>
      <c r="L16" s="102"/>
      <c r="M16" s="103" t="s">
        <v>401</v>
      </c>
      <c r="N16" s="76" t="s">
        <v>944</v>
      </c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 t="s">
        <v>429</v>
      </c>
    </row>
    <row r="17" spans="1:33" ht="31" customHeight="1" x14ac:dyDescent="0.2">
      <c r="A17" s="76"/>
      <c r="B17" s="89" t="s">
        <v>430</v>
      </c>
      <c r="C17" s="90">
        <v>1</v>
      </c>
      <c r="D17" s="93">
        <v>0.1</v>
      </c>
      <c r="E17" s="93"/>
      <c r="F17" s="105"/>
      <c r="G17" s="93"/>
      <c r="H17" s="99"/>
      <c r="I17" s="100" t="s">
        <v>431</v>
      </c>
      <c r="J17" s="101" t="s">
        <v>407</v>
      </c>
      <c r="K17" s="99" t="s">
        <v>401</v>
      </c>
      <c r="L17" s="102"/>
      <c r="M17" s="103" t="s">
        <v>401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</row>
    <row r="18" spans="1:33" ht="31" customHeight="1" x14ac:dyDescent="0.2">
      <c r="A18" s="76"/>
      <c r="B18" s="89" t="s">
        <v>432</v>
      </c>
      <c r="C18" s="90">
        <v>2</v>
      </c>
      <c r="D18" s="93">
        <v>7.0000000000000007E-2</v>
      </c>
      <c r="E18" s="93"/>
      <c r="F18" s="105"/>
      <c r="G18" s="93"/>
      <c r="H18" s="99"/>
      <c r="I18" s="106" t="s">
        <v>406</v>
      </c>
      <c r="J18" s="101" t="s">
        <v>407</v>
      </c>
      <c r="K18" s="99" t="s">
        <v>401</v>
      </c>
      <c r="L18" s="102"/>
      <c r="M18" s="103" t="s">
        <v>401</v>
      </c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</row>
    <row r="19" spans="1:33" ht="31" customHeight="1" x14ac:dyDescent="0.2">
      <c r="A19" s="76"/>
      <c r="B19" s="89" t="s">
        <v>433</v>
      </c>
      <c r="C19" s="90">
        <v>2</v>
      </c>
      <c r="D19" s="93">
        <v>0.05</v>
      </c>
      <c r="E19" s="93"/>
      <c r="F19" s="105"/>
      <c r="G19" s="93"/>
      <c r="H19" s="99"/>
      <c r="I19" s="100" t="s">
        <v>434</v>
      </c>
      <c r="J19" s="101" t="s">
        <v>407</v>
      </c>
      <c r="K19" s="99" t="s">
        <v>401</v>
      </c>
      <c r="L19" s="102"/>
      <c r="M19" s="103" t="s">
        <v>401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</row>
    <row r="20" spans="1:33" ht="31" customHeight="1" x14ac:dyDescent="0.2">
      <c r="A20" s="76"/>
      <c r="B20" s="230" t="s">
        <v>435</v>
      </c>
      <c r="C20" s="90">
        <v>3</v>
      </c>
      <c r="D20" s="93">
        <v>0.02</v>
      </c>
      <c r="E20" s="93"/>
      <c r="F20" s="93"/>
      <c r="G20" s="93"/>
      <c r="H20" s="99"/>
      <c r="I20" s="106" t="s">
        <v>406</v>
      </c>
      <c r="J20" s="101" t="s">
        <v>407</v>
      </c>
      <c r="K20" s="99" t="s">
        <v>401</v>
      </c>
      <c r="L20" s="102"/>
      <c r="M20" s="103" t="s">
        <v>401</v>
      </c>
      <c r="N20" s="76" t="s">
        <v>945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</row>
    <row r="21" spans="1:33" ht="31" customHeight="1" x14ac:dyDescent="0.2">
      <c r="A21" s="76"/>
      <c r="B21" s="89" t="s">
        <v>436</v>
      </c>
      <c r="C21" s="90">
        <v>2</v>
      </c>
      <c r="D21" s="107">
        <v>0.15</v>
      </c>
      <c r="E21" s="93"/>
      <c r="F21" s="93"/>
      <c r="G21" s="93"/>
      <c r="H21" s="99"/>
      <c r="I21" s="100" t="s">
        <v>437</v>
      </c>
      <c r="J21" s="101" t="s">
        <v>407</v>
      </c>
      <c r="K21" s="99" t="s">
        <v>401</v>
      </c>
      <c r="L21" s="102"/>
      <c r="M21" s="103" t="s">
        <v>401</v>
      </c>
      <c r="N21" s="76"/>
      <c r="O21" s="76"/>
      <c r="P21" s="76"/>
      <c r="Q21" s="76"/>
      <c r="R21" s="76"/>
      <c r="S21" s="76"/>
      <c r="T21" s="76"/>
      <c r="U21" s="76" t="s">
        <v>429</v>
      </c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</row>
    <row r="22" spans="1:33" ht="31" customHeight="1" x14ac:dyDescent="0.2">
      <c r="A22" s="76"/>
      <c r="B22" s="226" t="s">
        <v>438</v>
      </c>
      <c r="C22" s="90">
        <v>3</v>
      </c>
      <c r="D22" s="92">
        <v>0</v>
      </c>
      <c r="E22" s="92">
        <v>0</v>
      </c>
      <c r="F22" s="93"/>
      <c r="G22" s="93"/>
      <c r="H22" s="99"/>
      <c r="I22" s="100" t="s">
        <v>439</v>
      </c>
      <c r="J22" s="101" t="s">
        <v>407</v>
      </c>
      <c r="K22" s="99" t="s">
        <v>401</v>
      </c>
      <c r="L22" s="102"/>
      <c r="M22" s="103" t="s">
        <v>401</v>
      </c>
      <c r="N22" s="76" t="s">
        <v>944</v>
      </c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</row>
    <row r="23" spans="1:33" ht="31" customHeight="1" x14ac:dyDescent="0.2">
      <c r="A23" s="76"/>
      <c r="B23" s="89" t="s">
        <v>440</v>
      </c>
      <c r="C23" s="90">
        <v>2</v>
      </c>
      <c r="D23" s="105">
        <v>0.5</v>
      </c>
      <c r="E23" s="93"/>
      <c r="F23" s="93"/>
      <c r="G23" s="93"/>
      <c r="H23" s="99"/>
      <c r="I23" s="100" t="s">
        <v>441</v>
      </c>
      <c r="J23" s="101" t="s">
        <v>407</v>
      </c>
      <c r="K23" s="99" t="s">
        <v>401</v>
      </c>
      <c r="L23" s="102"/>
      <c r="M23" s="103" t="s">
        <v>401</v>
      </c>
      <c r="N23" s="76" t="s">
        <v>946</v>
      </c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</row>
    <row r="24" spans="1:33" ht="31" customHeight="1" x14ac:dyDescent="0.2">
      <c r="A24" s="76"/>
      <c r="B24" s="229" t="s">
        <v>442</v>
      </c>
      <c r="C24" s="90">
        <v>1</v>
      </c>
      <c r="D24" s="93">
        <v>0.46</v>
      </c>
      <c r="E24" s="93"/>
      <c r="F24" s="93"/>
      <c r="G24" s="93"/>
      <c r="H24" s="99"/>
      <c r="I24" s="100" t="s">
        <v>443</v>
      </c>
      <c r="J24" s="101" t="s">
        <v>407</v>
      </c>
      <c r="K24" s="99" t="s">
        <v>401</v>
      </c>
      <c r="L24" s="102"/>
      <c r="M24" s="103" t="s">
        <v>401</v>
      </c>
      <c r="N24" s="76" t="s">
        <v>947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</row>
    <row r="25" spans="1:33" ht="31" customHeight="1" x14ac:dyDescent="0.2">
      <c r="A25" s="76"/>
      <c r="B25" s="229" t="s">
        <v>444</v>
      </c>
      <c r="C25" s="90">
        <v>2</v>
      </c>
      <c r="D25" s="93">
        <v>0.09</v>
      </c>
      <c r="E25" s="93"/>
      <c r="F25" s="93"/>
      <c r="G25" s="93"/>
      <c r="H25" s="99"/>
      <c r="I25" s="100" t="s">
        <v>443</v>
      </c>
      <c r="J25" s="101" t="s">
        <v>407</v>
      </c>
      <c r="K25" s="99" t="s">
        <v>401</v>
      </c>
      <c r="L25" s="102"/>
      <c r="M25" s="103" t="s">
        <v>401</v>
      </c>
      <c r="N25" s="76" t="s">
        <v>947</v>
      </c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</row>
    <row r="26" spans="1:33" ht="31" customHeight="1" x14ac:dyDescent="0.2">
      <c r="A26" s="76"/>
      <c r="B26" s="229" t="s">
        <v>445</v>
      </c>
      <c r="C26" s="90">
        <v>2</v>
      </c>
      <c r="D26" s="93">
        <v>0.25</v>
      </c>
      <c r="E26" s="93"/>
      <c r="F26" s="93"/>
      <c r="G26" s="93"/>
      <c r="H26" s="99"/>
      <c r="I26" s="100" t="s">
        <v>399</v>
      </c>
      <c r="J26" s="101" t="s">
        <v>400</v>
      </c>
      <c r="K26" s="99" t="s">
        <v>401</v>
      </c>
      <c r="L26" s="102"/>
      <c r="M26" s="103" t="s">
        <v>401</v>
      </c>
      <c r="N26" s="76" t="s">
        <v>947</v>
      </c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</row>
    <row r="27" spans="1:33" ht="31" customHeight="1" x14ac:dyDescent="0.2">
      <c r="A27" s="76"/>
      <c r="B27" s="229" t="s">
        <v>446</v>
      </c>
      <c r="C27" s="90">
        <v>2</v>
      </c>
      <c r="D27" s="93">
        <v>0.05</v>
      </c>
      <c r="E27" s="93"/>
      <c r="F27" s="93"/>
      <c r="G27" s="93"/>
      <c r="H27" s="99"/>
      <c r="I27" s="100" t="s">
        <v>399</v>
      </c>
      <c r="J27" s="101" t="s">
        <v>407</v>
      </c>
      <c r="K27" s="99" t="s">
        <v>401</v>
      </c>
      <c r="L27" s="102"/>
      <c r="M27" s="103" t="s">
        <v>401</v>
      </c>
      <c r="N27" s="76" t="s">
        <v>947</v>
      </c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</row>
    <row r="28" spans="1:33" ht="31" customHeight="1" x14ac:dyDescent="0.2">
      <c r="A28" s="76"/>
      <c r="B28" s="89" t="s">
        <v>447</v>
      </c>
      <c r="C28" s="90">
        <v>3</v>
      </c>
      <c r="D28" s="93"/>
      <c r="E28" s="92">
        <v>0</v>
      </c>
      <c r="F28" s="93"/>
      <c r="G28" s="93"/>
      <c r="H28" s="99"/>
      <c r="I28" s="100" t="s">
        <v>448</v>
      </c>
      <c r="J28" s="101" t="s">
        <v>407</v>
      </c>
      <c r="K28" s="99" t="s">
        <v>401</v>
      </c>
      <c r="L28" s="102"/>
      <c r="M28" s="103" t="s">
        <v>401</v>
      </c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</row>
    <row r="29" spans="1:33" ht="31" customHeight="1" x14ac:dyDescent="0.2">
      <c r="A29" s="76"/>
      <c r="B29" s="231" t="s">
        <v>449</v>
      </c>
      <c r="C29" s="90">
        <v>3</v>
      </c>
      <c r="D29" s="93"/>
      <c r="E29" s="92">
        <v>0</v>
      </c>
      <c r="F29" s="93"/>
      <c r="G29" s="93"/>
      <c r="H29" s="99"/>
      <c r="I29" s="100" t="s">
        <v>450</v>
      </c>
      <c r="J29" s="101" t="s">
        <v>407</v>
      </c>
      <c r="K29" s="99" t="s">
        <v>401</v>
      </c>
      <c r="L29" s="102"/>
      <c r="M29" s="103" t="s">
        <v>401</v>
      </c>
      <c r="N29" s="76" t="s">
        <v>945</v>
      </c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</row>
    <row r="30" spans="1:33" ht="31" customHeight="1" x14ac:dyDescent="0.2">
      <c r="A30" s="76"/>
      <c r="B30" s="89" t="s">
        <v>451</v>
      </c>
      <c r="C30" s="90">
        <v>2</v>
      </c>
      <c r="D30" s="93"/>
      <c r="E30" s="91">
        <v>0</v>
      </c>
      <c r="F30" s="91">
        <v>0</v>
      </c>
      <c r="G30" s="93"/>
      <c r="H30" s="99"/>
      <c r="I30" s="100" t="s">
        <v>448</v>
      </c>
      <c r="J30" s="101" t="s">
        <v>407</v>
      </c>
      <c r="K30" s="99" t="s">
        <v>401</v>
      </c>
      <c r="L30" s="102"/>
      <c r="M30" s="103" t="s">
        <v>401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</row>
    <row r="31" spans="1:33" ht="31" customHeight="1" x14ac:dyDescent="0.2">
      <c r="A31" s="76"/>
      <c r="B31" s="227" t="s">
        <v>471</v>
      </c>
      <c r="C31" s="90">
        <v>1</v>
      </c>
      <c r="D31" s="92">
        <v>0.3</v>
      </c>
      <c r="E31" s="91">
        <v>0.2</v>
      </c>
      <c r="F31" s="91">
        <v>7</v>
      </c>
      <c r="G31" s="93"/>
      <c r="H31" s="99"/>
      <c r="I31" s="100" t="s">
        <v>452</v>
      </c>
      <c r="J31" s="101"/>
      <c r="K31" s="99"/>
      <c r="L31" s="102"/>
      <c r="M31" s="103"/>
      <c r="N31" s="76" t="s">
        <v>943</v>
      </c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</row>
    <row r="32" spans="1:33" ht="31" customHeight="1" x14ac:dyDescent="0.2">
      <c r="A32" s="76"/>
      <c r="B32" s="89" t="s">
        <v>453</v>
      </c>
      <c r="C32" s="90">
        <v>2</v>
      </c>
      <c r="D32" s="105"/>
      <c r="E32" s="108">
        <v>0.05</v>
      </c>
      <c r="F32" s="93"/>
      <c r="G32" s="93"/>
      <c r="H32" s="99"/>
      <c r="I32" s="100"/>
      <c r="J32" s="101" t="s">
        <v>407</v>
      </c>
      <c r="K32" s="99" t="s">
        <v>401</v>
      </c>
      <c r="L32" s="102"/>
      <c r="M32" s="103" t="s">
        <v>401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</row>
    <row r="33" spans="1:33" ht="31" customHeight="1" x14ac:dyDescent="0.2">
      <c r="A33" s="76"/>
      <c r="B33" s="89" t="s">
        <v>454</v>
      </c>
      <c r="C33" s="90">
        <v>3</v>
      </c>
      <c r="D33" s="93"/>
      <c r="E33" s="93"/>
      <c r="F33" s="92">
        <v>0</v>
      </c>
      <c r="G33" s="93"/>
      <c r="H33" s="99"/>
      <c r="I33" s="100" t="s">
        <v>455</v>
      </c>
      <c r="J33" s="101" t="s">
        <v>407</v>
      </c>
      <c r="K33" s="99" t="s">
        <v>401</v>
      </c>
      <c r="L33" s="102"/>
      <c r="M33" s="103" t="s">
        <v>401</v>
      </c>
      <c r="N33" s="76" t="s">
        <v>946</v>
      </c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</row>
    <row r="34" spans="1:33" ht="31" customHeight="1" x14ac:dyDescent="0.2">
      <c r="A34" s="76"/>
      <c r="B34" s="89" t="s">
        <v>456</v>
      </c>
      <c r="C34" s="90">
        <v>3</v>
      </c>
      <c r="D34" s="93"/>
      <c r="E34" s="93"/>
      <c r="F34" s="93">
        <v>0.15</v>
      </c>
      <c r="G34" s="93"/>
      <c r="H34" s="99"/>
      <c r="I34" s="100" t="s">
        <v>457</v>
      </c>
      <c r="J34" s="101" t="s">
        <v>407</v>
      </c>
      <c r="K34" s="99" t="s">
        <v>401</v>
      </c>
      <c r="L34" s="102"/>
      <c r="M34" s="103" t="s">
        <v>401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</row>
    <row r="35" spans="1:33" ht="31" customHeight="1" x14ac:dyDescent="0.2">
      <c r="A35" s="76"/>
      <c r="B35" s="226" t="s">
        <v>458</v>
      </c>
      <c r="C35" s="90">
        <v>3</v>
      </c>
      <c r="D35" s="93"/>
      <c r="E35" s="93"/>
      <c r="F35" s="105"/>
      <c r="G35" s="92">
        <v>0</v>
      </c>
      <c r="H35" s="99"/>
      <c r="I35" s="100" t="s">
        <v>459</v>
      </c>
      <c r="J35" s="101" t="s">
        <v>407</v>
      </c>
      <c r="K35" s="99" t="s">
        <v>401</v>
      </c>
      <c r="L35" s="102"/>
      <c r="M35" s="103" t="s">
        <v>401</v>
      </c>
      <c r="N35" s="76" t="s">
        <v>944</v>
      </c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</row>
    <row r="36" spans="1:33" ht="31" customHeight="1" x14ac:dyDescent="0.2">
      <c r="A36" s="76"/>
      <c r="B36" s="89" t="s">
        <v>460</v>
      </c>
      <c r="C36" s="90"/>
      <c r="D36" s="105">
        <v>0.5</v>
      </c>
      <c r="E36" s="105">
        <v>0.5</v>
      </c>
      <c r="F36" s="105">
        <v>0.5</v>
      </c>
      <c r="G36" s="105">
        <v>0.5</v>
      </c>
      <c r="H36" s="105">
        <v>0.5</v>
      </c>
      <c r="I36" s="109"/>
      <c r="J36" s="110"/>
      <c r="K36" s="111"/>
      <c r="L36" s="112"/>
      <c r="M36" s="113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</row>
    <row r="37" spans="1:33" ht="31" customHeight="1" x14ac:dyDescent="0.2">
      <c r="A37" s="76"/>
      <c r="B37" s="89" t="s">
        <v>461</v>
      </c>
      <c r="C37" s="90"/>
      <c r="D37" s="114">
        <v>0.5</v>
      </c>
      <c r="E37" s="114">
        <v>0.6</v>
      </c>
      <c r="F37" s="114">
        <v>0.6</v>
      </c>
      <c r="G37" s="114">
        <v>0.6</v>
      </c>
      <c r="H37" s="114">
        <v>0.5</v>
      </c>
      <c r="I37" s="115"/>
      <c r="J37" s="116"/>
      <c r="K37" s="117"/>
      <c r="L37" s="118"/>
      <c r="M37" s="119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</row>
    <row r="38" spans="1:33" ht="31" customHeight="1" x14ac:dyDescent="0.2">
      <c r="A38" s="76"/>
      <c r="B38" s="89" t="s">
        <v>462</v>
      </c>
      <c r="C38" s="90"/>
      <c r="D38" s="105">
        <v>0.5</v>
      </c>
      <c r="E38" s="105">
        <v>0.5</v>
      </c>
      <c r="F38" s="105">
        <v>0.5</v>
      </c>
      <c r="G38" s="105">
        <v>0.5</v>
      </c>
      <c r="H38" s="105">
        <v>0.5</v>
      </c>
      <c r="I38" s="109"/>
      <c r="J38" s="110"/>
      <c r="K38" s="111"/>
      <c r="L38" s="112"/>
      <c r="M38" s="113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</row>
    <row r="39" spans="1:33" ht="31" customHeight="1" thickBot="1" x14ac:dyDescent="0.25">
      <c r="A39" s="76"/>
      <c r="B39" s="120" t="s">
        <v>463</v>
      </c>
      <c r="C39" s="121"/>
      <c r="D39" s="122">
        <v>0.25</v>
      </c>
      <c r="E39" s="122">
        <v>2</v>
      </c>
      <c r="F39" s="122"/>
      <c r="G39" s="122"/>
      <c r="H39" s="123"/>
      <c r="I39" s="124" t="s">
        <v>464</v>
      </c>
      <c r="J39" s="93" t="s">
        <v>400</v>
      </c>
      <c r="K39" s="99" t="s">
        <v>465</v>
      </c>
      <c r="L39" s="102"/>
      <c r="M39" s="103" t="s">
        <v>401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</row>
    <row r="40" spans="1:33" ht="31" customHeight="1" x14ac:dyDescent="0.2">
      <c r="A40" s="76"/>
      <c r="B40" s="125" t="s">
        <v>466</v>
      </c>
      <c r="C40" s="126"/>
      <c r="D40" s="127">
        <v>6.43</v>
      </c>
      <c r="E40" s="127">
        <v>4.75</v>
      </c>
      <c r="F40" s="127">
        <v>8.75</v>
      </c>
      <c r="G40" s="127">
        <v>1.6</v>
      </c>
      <c r="H40" s="128">
        <v>6.5</v>
      </c>
      <c r="I40" s="129"/>
      <c r="J40" s="130"/>
      <c r="K40" s="130"/>
      <c r="L40" s="130"/>
      <c r="M40" s="131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</row>
    <row r="41" spans="1:33" x14ac:dyDescent="0.2">
      <c r="A41" s="76"/>
      <c r="B41" s="132"/>
      <c r="C41" s="133"/>
      <c r="D41" s="134"/>
      <c r="E41" s="134"/>
      <c r="F41" s="134"/>
      <c r="G41" s="134"/>
      <c r="H41" s="134"/>
      <c r="I41" s="134"/>
      <c r="J41" s="134"/>
      <c r="K41" s="134"/>
      <c r="L41" s="134"/>
      <c r="M41" s="135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</row>
    <row r="42" spans="1:33" x14ac:dyDescent="0.2">
      <c r="A42" s="76"/>
      <c r="B42" s="132"/>
      <c r="C42" s="133"/>
      <c r="D42" s="136"/>
      <c r="E42" s="136"/>
      <c r="F42" s="136"/>
      <c r="G42" s="136"/>
      <c r="H42" s="136"/>
      <c r="I42" s="134"/>
      <c r="J42" s="134"/>
      <c r="K42" s="134"/>
      <c r="L42" s="134"/>
      <c r="M42" s="135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</row>
    <row r="43" spans="1:33" x14ac:dyDescent="0.2">
      <c r="A43" s="76"/>
      <c r="B43" s="132"/>
      <c r="C43" s="133"/>
      <c r="D43" s="136"/>
      <c r="E43" s="136"/>
      <c r="F43" s="136"/>
      <c r="G43" s="136"/>
      <c r="H43" s="136"/>
      <c r="I43" s="134"/>
      <c r="J43" s="134"/>
      <c r="K43" s="134"/>
      <c r="L43" s="134"/>
      <c r="M43" s="135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</row>
    <row r="44" spans="1:33" x14ac:dyDescent="0.2">
      <c r="A44" s="76"/>
      <c r="B44" s="132"/>
      <c r="C44" s="133"/>
      <c r="D44" s="136"/>
      <c r="E44" s="136"/>
      <c r="F44" s="136"/>
      <c r="G44" s="136"/>
      <c r="H44" s="136"/>
      <c r="I44" s="134"/>
      <c r="J44" s="134"/>
      <c r="K44" s="134"/>
      <c r="L44" s="134"/>
      <c r="M44" s="135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</row>
    <row r="45" spans="1:33" ht="16" customHeight="1" x14ac:dyDescent="0.2">
      <c r="A45" s="76"/>
      <c r="B45" s="269" t="s">
        <v>467</v>
      </c>
      <c r="C45" s="270"/>
      <c r="D45" s="270"/>
      <c r="E45" s="270"/>
      <c r="F45" s="270"/>
      <c r="G45" s="270"/>
      <c r="H45" s="271"/>
      <c r="I45" s="134"/>
      <c r="J45" s="134"/>
      <c r="K45" s="134"/>
      <c r="L45" s="134"/>
      <c r="M45" s="135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</row>
    <row r="46" spans="1:33" ht="16" customHeight="1" x14ac:dyDescent="0.2">
      <c r="A46" s="76"/>
      <c r="B46" s="272" t="s">
        <v>468</v>
      </c>
      <c r="C46" s="273"/>
      <c r="D46" s="273"/>
      <c r="E46" s="273"/>
      <c r="F46" s="273"/>
      <c r="G46" s="273"/>
      <c r="H46" s="274"/>
      <c r="I46" s="134"/>
      <c r="J46" s="134"/>
      <c r="K46" s="134"/>
      <c r="L46" s="134"/>
      <c r="M46" s="135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</row>
    <row r="47" spans="1:33" ht="16" customHeight="1" x14ac:dyDescent="0.2">
      <c r="A47" s="76"/>
      <c r="B47" s="272" t="s">
        <v>469</v>
      </c>
      <c r="C47" s="273"/>
      <c r="D47" s="273"/>
      <c r="E47" s="273"/>
      <c r="F47" s="273"/>
      <c r="G47" s="273"/>
      <c r="H47" s="274"/>
      <c r="I47" s="134"/>
      <c r="J47" s="134"/>
      <c r="K47" s="134"/>
      <c r="L47" s="134"/>
      <c r="M47" s="135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</row>
    <row r="48" spans="1:33" ht="17" thickBot="1" x14ac:dyDescent="0.25">
      <c r="A48" s="76"/>
      <c r="B48" s="275" t="s">
        <v>470</v>
      </c>
      <c r="C48" s="276"/>
      <c r="D48" s="276"/>
      <c r="E48" s="276"/>
      <c r="F48" s="276"/>
      <c r="G48" s="276"/>
      <c r="H48" s="277"/>
      <c r="I48" s="137"/>
      <c r="J48" s="137"/>
      <c r="K48" s="137"/>
      <c r="L48" s="137"/>
      <c r="M48" s="138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</row>
  </sheetData>
  <mergeCells count="5">
    <mergeCell ref="B2:M2"/>
    <mergeCell ref="B45:H45"/>
    <mergeCell ref="B46:H46"/>
    <mergeCell ref="B47:H47"/>
    <mergeCell ref="B48:H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0634607BBA941A2DC24C7248ADC96" ma:contentTypeVersion="19" ma:contentTypeDescription="Create a new document." ma:contentTypeScope="" ma:versionID="d54bac7920b15a61875ea419486607ef">
  <xsd:schema xmlns:xsd="http://www.w3.org/2001/XMLSchema" xmlns:xs="http://www.w3.org/2001/XMLSchema" xmlns:p="http://schemas.microsoft.com/office/2006/metadata/properties" xmlns:ns2="250f515d-f3a8-4418-9f2f-eba21edcdb86" xmlns:ns3="55a6c693-1a39-4145-aaa4-9e621cd923a5" targetNamespace="http://schemas.microsoft.com/office/2006/metadata/properties" ma:root="true" ma:fieldsID="d7dd801a6f1411c8e44445857d5268fa" ns2:_="" ns3:_="">
    <xsd:import namespace="250f515d-f3a8-4418-9f2f-eba21edcdb86"/>
    <xsd:import namespace="55a6c693-1a39-4145-aaa4-9e621cd923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f515d-f3a8-4418-9f2f-eba21edcdb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6b345a-f314-48b1-84cd-7d177508d07f}" ma:internalName="TaxCatchAll" ma:showField="CatchAllData" ma:web="250f515d-f3a8-4418-9f2f-eba21edcdb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6c693-1a39-4145-aaa4-9e621cd92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f6879fa-152a-4881-b639-beadd1e72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a6c693-1a39-4145-aaa4-9e621cd923a5">
      <Terms xmlns="http://schemas.microsoft.com/office/infopath/2007/PartnerControls"/>
    </lcf76f155ced4ddcb4097134ff3c332f>
    <TaxCatchAll xmlns="250f515d-f3a8-4418-9f2f-eba21edcdb86" xsi:nil="true"/>
  </documentManagement>
</p:properties>
</file>

<file path=customXml/itemProps1.xml><?xml version="1.0" encoding="utf-8"?>
<ds:datastoreItem xmlns:ds="http://schemas.openxmlformats.org/officeDocument/2006/customXml" ds:itemID="{C24C1345-98B1-41F9-B539-96EE91AB30DB}"/>
</file>

<file path=customXml/itemProps2.xml><?xml version="1.0" encoding="utf-8"?>
<ds:datastoreItem xmlns:ds="http://schemas.openxmlformats.org/officeDocument/2006/customXml" ds:itemID="{34E2C69A-0BA7-488A-ADA4-FE466CEDFE39}"/>
</file>

<file path=customXml/itemProps3.xml><?xml version="1.0" encoding="utf-8"?>
<ds:datastoreItem xmlns:ds="http://schemas.openxmlformats.org/officeDocument/2006/customXml" ds:itemID="{F977AF53-28AC-4C04-834C-060E3ABA5B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Consolidated P&amp;L Line Items </vt:lpstr>
      <vt:lpstr>Thoroughbred Modelling </vt:lpstr>
      <vt:lpstr>TR - All Cost Centres</vt:lpstr>
      <vt:lpstr>TR CAPEX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Sellenger</dc:creator>
  <cp:lastModifiedBy>Ben Sellenger</cp:lastModifiedBy>
  <dcterms:created xsi:type="dcterms:W3CDTF">2026-01-07T02:23:36Z</dcterms:created>
  <dcterms:modified xsi:type="dcterms:W3CDTF">2026-03-06T05:49:31Z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0x0101005A60634607BBA941A2DC24C7248ADC96</vt:lpwstr>
  </property>
  <property fmtid="{D5CDD505-2E9C-101B-9397-08002B2CF9AE}" pid="3" name="MediaServiceImageTags">
    <vt:lpwstr/>
  </property>
</Properties>
</file>